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1520" yWindow="12" windowWidth="11556" windowHeight="9516" tabRatio="761"/>
  </bookViews>
  <sheets>
    <sheet name="目录" sheetId="1" r:id="rId1"/>
    <sheet name="表一" sheetId="2" r:id="rId2"/>
    <sheet name="表二" sheetId="3" r:id="rId3"/>
    <sheet name="表三" sheetId="4" r:id="rId4"/>
    <sheet name="表四" sheetId="6" r:id="rId5"/>
    <sheet name="表五" sheetId="7" r:id="rId6"/>
    <sheet name="表六 (1)" sheetId="8" r:id="rId7"/>
    <sheet name="表六（2)" sheetId="9" r:id="rId8"/>
    <sheet name="表七 (1)" sheetId="10" r:id="rId9"/>
    <sheet name="表七(2)" sheetId="11" r:id="rId10"/>
    <sheet name="表八" sheetId="12" r:id="rId11"/>
    <sheet name="表九" sheetId="5" r:id="rId12"/>
    <sheet name="表十" sheetId="13" r:id="rId13"/>
    <sheet name="表十一" sheetId="14" r:id="rId14"/>
    <sheet name="表十二" sheetId="15" r:id="rId15"/>
    <sheet name="表十三" sheetId="16" r:id="rId16"/>
    <sheet name="表十四" sheetId="17" r:id="rId17"/>
    <sheet name="表十五" sheetId="18" r:id="rId18"/>
  </sheets>
  <definedNames>
    <definedName name="_xlnm._FilterDatabase" localSheetId="2" hidden="1">表二!$A$1:$E$1265</definedName>
    <definedName name="_xlnm._FilterDatabase" localSheetId="11" hidden="1">表九!$A$1:$D$230</definedName>
    <definedName name="_xlnm._FilterDatabase" localSheetId="14" hidden="1">表十二!$A$1:$P$20</definedName>
    <definedName name="_xlnm.Print_Area" localSheetId="3">表三!$A$33:$C$51</definedName>
    <definedName name="_xlnm.Print_Area" localSheetId="16">表十四!$A$1:$V$28</definedName>
    <definedName name="_xlnm.Print_Titles" localSheetId="10">表八!$1:$5</definedName>
    <definedName name="_xlnm.Print_Titles" localSheetId="11">表九!$1:$5</definedName>
    <definedName name="_xlnm.Print_Titles" localSheetId="6">'表六 (1)'!$A:$A</definedName>
    <definedName name="_xlnm.Print_Titles" localSheetId="7">'表六（2)'!$A:$A</definedName>
    <definedName name="_xlnm.Print_Titles" localSheetId="8">'表七 (1)'!$A:$A</definedName>
    <definedName name="_xlnm.Print_Titles" localSheetId="9">'表七(2)'!$A:$A</definedName>
    <definedName name="_xlnm.Print_Titles" localSheetId="3">表三!$1:$5</definedName>
    <definedName name="_xlnm.Print_Titles" localSheetId="15">表十三!$1:$5</definedName>
    <definedName name="_xlnm.Print_Titles" localSheetId="16">表十四!$2:$6</definedName>
    <definedName name="_xlnm.Print_Titles" localSheetId="13">表十一!$1:$5</definedName>
    <definedName name="_xlnm.Print_Titles" localSheetId="4">表四!$1:$5</definedName>
    <definedName name="_xlnm.Print_Titles" localSheetId="5">表五!$A:$A,表五!$1:$4</definedName>
    <definedName name="_xlnm.Print_Titles" localSheetId="1">表一!$1:$4</definedName>
    <definedName name="地区名称" localSheetId="0">目录!#REF!</definedName>
    <definedName name="地区名称">#REF!</definedName>
  </definedNames>
  <calcPr calcId="124519"/>
</workbook>
</file>

<file path=xl/calcChain.xml><?xml version="1.0" encoding="utf-8"?>
<calcChain xmlns="http://schemas.openxmlformats.org/spreadsheetml/2006/main">
  <c r="C56" i="14"/>
  <c r="D56"/>
  <c r="E56"/>
  <c r="B56"/>
  <c r="D148" i="6"/>
  <c r="F148"/>
  <c r="G148"/>
  <c r="C149"/>
  <c r="C148" s="1"/>
  <c r="E149"/>
  <c r="E148" s="1"/>
  <c r="C141"/>
  <c r="C142"/>
  <c r="C143"/>
  <c r="C144"/>
  <c r="C145"/>
  <c r="C140"/>
  <c r="D139"/>
  <c r="E139"/>
  <c r="F139"/>
  <c r="G139"/>
  <c r="D132"/>
  <c r="E132"/>
  <c r="F132"/>
  <c r="G132"/>
  <c r="C132"/>
  <c r="F116"/>
  <c r="C120"/>
  <c r="C121"/>
  <c r="C122"/>
  <c r="C123"/>
  <c r="C124"/>
  <c r="C125"/>
  <c r="C126"/>
  <c r="C127"/>
  <c r="C128"/>
  <c r="C129"/>
  <c r="C130"/>
  <c r="C119"/>
  <c r="D116"/>
  <c r="E116"/>
  <c r="C104"/>
  <c r="C105"/>
  <c r="C106"/>
  <c r="C107"/>
  <c r="C108"/>
  <c r="C109"/>
  <c r="C110"/>
  <c r="C111"/>
  <c r="C112"/>
  <c r="C113"/>
  <c r="C114"/>
  <c r="C115"/>
  <c r="C103"/>
  <c r="D102"/>
  <c r="E102"/>
  <c r="C80"/>
  <c r="D73"/>
  <c r="E73"/>
  <c r="C73"/>
  <c r="C74"/>
  <c r="C53"/>
  <c r="C51" s="1"/>
  <c r="D51"/>
  <c r="E51"/>
  <c r="D39"/>
  <c r="E39"/>
  <c r="C39"/>
  <c r="D6"/>
  <c r="F6"/>
  <c r="G6"/>
  <c r="H6"/>
  <c r="C6"/>
  <c r="C102" l="1"/>
  <c r="C116"/>
  <c r="C139"/>
  <c r="E6"/>
  <c r="H67" i="12"/>
  <c r="H68"/>
  <c r="H69"/>
  <c r="H48"/>
  <c r="H49"/>
  <c r="H50"/>
  <c r="H53"/>
  <c r="H18"/>
  <c r="H17"/>
  <c r="G63"/>
  <c r="G73" s="1"/>
  <c r="G62"/>
  <c r="D10"/>
  <c r="D11"/>
  <c r="D12"/>
  <c r="D15"/>
  <c r="D19"/>
  <c r="D62"/>
  <c r="D64"/>
  <c r="D65"/>
  <c r="D67"/>
  <c r="D73"/>
  <c r="F63"/>
  <c r="H63" s="1"/>
  <c r="F47"/>
  <c r="H47" s="1"/>
  <c r="F17"/>
  <c r="F62" s="1"/>
  <c r="F73" s="1"/>
  <c r="C63"/>
  <c r="D63" s="1"/>
  <c r="B63"/>
  <c r="B31" i="7"/>
  <c r="T7" i="8"/>
  <c r="C7"/>
  <c r="B6" i="9"/>
  <c r="C817" i="3"/>
  <c r="C607"/>
  <c r="C598"/>
  <c r="C577"/>
  <c r="C564"/>
  <c r="C208"/>
  <c r="H62" i="12" l="1"/>
  <c r="H73"/>
  <c r="B7" i="8"/>
  <c r="D259" i="5"/>
  <c r="D258" s="1"/>
  <c r="B259"/>
  <c r="B258" s="1"/>
  <c r="D245"/>
  <c r="D232"/>
  <c r="D231" s="1"/>
  <c r="D214"/>
  <c r="D197"/>
  <c r="D186"/>
  <c r="D177"/>
  <c r="D173"/>
  <c r="D172" s="1"/>
  <c r="D169"/>
  <c r="D168" s="1"/>
  <c r="D164"/>
  <c r="D160"/>
  <c r="D157"/>
  <c r="D148"/>
  <c r="D141"/>
  <c r="D132"/>
  <c r="D127"/>
  <c r="D122"/>
  <c r="D116" s="1"/>
  <c r="D117"/>
  <c r="D111"/>
  <c r="D106"/>
  <c r="D101"/>
  <c r="D91"/>
  <c r="D88"/>
  <c r="D82"/>
  <c r="D78"/>
  <c r="D74"/>
  <c r="D70"/>
  <c r="D64"/>
  <c r="D59"/>
  <c r="D46"/>
  <c r="D40"/>
  <c r="D35"/>
  <c r="D34" s="1"/>
  <c r="D31"/>
  <c r="D27"/>
  <c r="B27"/>
  <c r="D23"/>
  <c r="D22" s="1"/>
  <c r="D19"/>
  <c r="B19"/>
  <c r="D13"/>
  <c r="B12"/>
  <c r="B257" s="1"/>
  <c r="D7"/>
  <c r="D6" s="1"/>
  <c r="C52" i="4"/>
  <c r="B52"/>
  <c r="C16"/>
  <c r="B16"/>
  <c r="C9"/>
  <c r="B9"/>
  <c r="F8"/>
  <c r="F7" s="1"/>
  <c r="E8"/>
  <c r="E7" s="1"/>
  <c r="D1265" i="3"/>
  <c r="D1264"/>
  <c r="C1263"/>
  <c r="D1263" s="1"/>
  <c r="B1263"/>
  <c r="D1262"/>
  <c r="C1261"/>
  <c r="B1261"/>
  <c r="D1261" s="1"/>
  <c r="D1260"/>
  <c r="D1259"/>
  <c r="D1258"/>
  <c r="D1257"/>
  <c r="C1256"/>
  <c r="C1255" s="1"/>
  <c r="B1256"/>
  <c r="B1255"/>
  <c r="D1254"/>
  <c r="D1253"/>
  <c r="D1252"/>
  <c r="D1251"/>
  <c r="D1250"/>
  <c r="C1249"/>
  <c r="B1249"/>
  <c r="D1248"/>
  <c r="D1247"/>
  <c r="D1246"/>
  <c r="C1245"/>
  <c r="B1245"/>
  <c r="D1244"/>
  <c r="D1243"/>
  <c r="D1242"/>
  <c r="D1241"/>
  <c r="D1240"/>
  <c r="D1239"/>
  <c r="D1238"/>
  <c r="D1237"/>
  <c r="D1236"/>
  <c r="D1235"/>
  <c r="D1234"/>
  <c r="D1233"/>
  <c r="C1232"/>
  <c r="D1232" s="1"/>
  <c r="B1232"/>
  <c r="D1231"/>
  <c r="D1230"/>
  <c r="D1229"/>
  <c r="D1228"/>
  <c r="D1227"/>
  <c r="D1226"/>
  <c r="D1225"/>
  <c r="C1224"/>
  <c r="D1224" s="1"/>
  <c r="B1224"/>
  <c r="D1223"/>
  <c r="D1222"/>
  <c r="D1221"/>
  <c r="D1220"/>
  <c r="D1219"/>
  <c r="C1218"/>
  <c r="B1218"/>
  <c r="D1217"/>
  <c r="D1216"/>
  <c r="D1215"/>
  <c r="D1214"/>
  <c r="D1213"/>
  <c r="C1212"/>
  <c r="B1212"/>
  <c r="D1211"/>
  <c r="D1210"/>
  <c r="D1209"/>
  <c r="D1208"/>
  <c r="D1207"/>
  <c r="D1206"/>
  <c r="D1205"/>
  <c r="D1204"/>
  <c r="D1203"/>
  <c r="D1202"/>
  <c r="D1201"/>
  <c r="C1200"/>
  <c r="B1200"/>
  <c r="D1198"/>
  <c r="D1197"/>
  <c r="D1196"/>
  <c r="D1195"/>
  <c r="D1194"/>
  <c r="D1193"/>
  <c r="D1192"/>
  <c r="D1191"/>
  <c r="D1190"/>
  <c r="D1189"/>
  <c r="D1188"/>
  <c r="D1187"/>
  <c r="C1186"/>
  <c r="B1186"/>
  <c r="D1186" s="1"/>
  <c r="D1185"/>
  <c r="D1184"/>
  <c r="D1183"/>
  <c r="D1182"/>
  <c r="D1181"/>
  <c r="C1180"/>
  <c r="B1180"/>
  <c r="D1179"/>
  <c r="D1178"/>
  <c r="D1177"/>
  <c r="D1176"/>
  <c r="D1175"/>
  <c r="C1174"/>
  <c r="B1174"/>
  <c r="D1173"/>
  <c r="D1172"/>
  <c r="D1171"/>
  <c r="D1170"/>
  <c r="D1169"/>
  <c r="D1168"/>
  <c r="D1167"/>
  <c r="D1166"/>
  <c r="D1165"/>
  <c r="D1164"/>
  <c r="D1163"/>
  <c r="D1162"/>
  <c r="D1161"/>
  <c r="D1160"/>
  <c r="D1159"/>
  <c r="D1158"/>
  <c r="D1157"/>
  <c r="C1156"/>
  <c r="B1156"/>
  <c r="D1154"/>
  <c r="D1153"/>
  <c r="D1152"/>
  <c r="C1151"/>
  <c r="B1151"/>
  <c r="D1151" s="1"/>
  <c r="D1150"/>
  <c r="D1149"/>
  <c r="D1148"/>
  <c r="C1147"/>
  <c r="B1147"/>
  <c r="D1147" s="1"/>
  <c r="D1146"/>
  <c r="D1145"/>
  <c r="D1144"/>
  <c r="D1143"/>
  <c r="D1142"/>
  <c r="D1141"/>
  <c r="D1140"/>
  <c r="D1139"/>
  <c r="D1138"/>
  <c r="D1137"/>
  <c r="C1136"/>
  <c r="C1135" s="1"/>
  <c r="B1136"/>
  <c r="B1135" s="1"/>
  <c r="D1134"/>
  <c r="D1133"/>
  <c r="D1132"/>
  <c r="D1131"/>
  <c r="D1130"/>
  <c r="D1129"/>
  <c r="D1128"/>
  <c r="D1127"/>
  <c r="D1126"/>
  <c r="D1125"/>
  <c r="D1124"/>
  <c r="D1123"/>
  <c r="D1122"/>
  <c r="D1121"/>
  <c r="D1120"/>
  <c r="C1119"/>
  <c r="B1119"/>
  <c r="D1118"/>
  <c r="D1117"/>
  <c r="D1116"/>
  <c r="D1115"/>
  <c r="D1114"/>
  <c r="D1113"/>
  <c r="D1112"/>
  <c r="D1111"/>
  <c r="D1110"/>
  <c r="D1109"/>
  <c r="D1108"/>
  <c r="D1107"/>
  <c r="D1106"/>
  <c r="D1105"/>
  <c r="D1104"/>
  <c r="D1103"/>
  <c r="D1102"/>
  <c r="D1101"/>
  <c r="D1100"/>
  <c r="D1099"/>
  <c r="D1098"/>
  <c r="D1097"/>
  <c r="D1096"/>
  <c r="D1095"/>
  <c r="D1094"/>
  <c r="D1093"/>
  <c r="C1092"/>
  <c r="B1092"/>
  <c r="D1090"/>
  <c r="D1089"/>
  <c r="D1088"/>
  <c r="D1087"/>
  <c r="D1086"/>
  <c r="D1085"/>
  <c r="D1084"/>
  <c r="D1083"/>
  <c r="D1082"/>
  <c r="C1081"/>
  <c r="B1081"/>
  <c r="D1080"/>
  <c r="D1079"/>
  <c r="C1078"/>
  <c r="B1078"/>
  <c r="D1077"/>
  <c r="D1076"/>
  <c r="C1075"/>
  <c r="B1075"/>
  <c r="D1075" s="1"/>
  <c r="D1074"/>
  <c r="D1073"/>
  <c r="D1072"/>
  <c r="D1071"/>
  <c r="D1070"/>
  <c r="C1069"/>
  <c r="B1069"/>
  <c r="D1068"/>
  <c r="D1067"/>
  <c r="D1066"/>
  <c r="D1065"/>
  <c r="D1064"/>
  <c r="D1063"/>
  <c r="D1062"/>
  <c r="D1061"/>
  <c r="D1060"/>
  <c r="C1059"/>
  <c r="D1059" s="1"/>
  <c r="B1059"/>
  <c r="D1058"/>
  <c r="D1057"/>
  <c r="D1056"/>
  <c r="D1055"/>
  <c r="D1054"/>
  <c r="D1053"/>
  <c r="C1052"/>
  <c r="D1052" s="1"/>
  <c r="B1052"/>
  <c r="C1051"/>
  <c r="D1050"/>
  <c r="D1049"/>
  <c r="C1048"/>
  <c r="B1048"/>
  <c r="D1047"/>
  <c r="D1046"/>
  <c r="D1045"/>
  <c r="D1044"/>
  <c r="D1043"/>
  <c r="C1042"/>
  <c r="B1042"/>
  <c r="D1042" s="1"/>
  <c r="D1041"/>
  <c r="D1040"/>
  <c r="D1039"/>
  <c r="D1038"/>
  <c r="D1037"/>
  <c r="D1036"/>
  <c r="D1035"/>
  <c r="D1034"/>
  <c r="D1033"/>
  <c r="C1032"/>
  <c r="C1031" s="1"/>
  <c r="B1032"/>
  <c r="D1032" s="1"/>
  <c r="D1030"/>
  <c r="D1029"/>
  <c r="D1028"/>
  <c r="D1027"/>
  <c r="D1026"/>
  <c r="C1025"/>
  <c r="B1025"/>
  <c r="D1024"/>
  <c r="D1023"/>
  <c r="D1022"/>
  <c r="D1021"/>
  <c r="D1020"/>
  <c r="D1019"/>
  <c r="D1018"/>
  <c r="C1017"/>
  <c r="B1017"/>
  <c r="D1016"/>
  <c r="D1015"/>
  <c r="D1014"/>
  <c r="D1013"/>
  <c r="D1012"/>
  <c r="D1011"/>
  <c r="C1010"/>
  <c r="B1010"/>
  <c r="D1009"/>
  <c r="D1008"/>
  <c r="D1007"/>
  <c r="D1006"/>
  <c r="D1005"/>
  <c r="D1004"/>
  <c r="D1003"/>
  <c r="D1002"/>
  <c r="D1001"/>
  <c r="D1000"/>
  <c r="C999"/>
  <c r="B999"/>
  <c r="D999" s="1"/>
  <c r="D998"/>
  <c r="D997"/>
  <c r="D996"/>
  <c r="D995"/>
  <c r="C994"/>
  <c r="B994"/>
  <c r="D993"/>
  <c r="D992"/>
  <c r="D991"/>
  <c r="D990"/>
  <c r="D989"/>
  <c r="D988"/>
  <c r="D987"/>
  <c r="D986"/>
  <c r="D985"/>
  <c r="D984"/>
  <c r="D983"/>
  <c r="D982"/>
  <c r="D981"/>
  <c r="D980"/>
  <c r="D979"/>
  <c r="C978"/>
  <c r="D978" s="1"/>
  <c r="B978"/>
  <c r="D977"/>
  <c r="D976"/>
  <c r="D975"/>
  <c r="D974"/>
  <c r="D973"/>
  <c r="D972"/>
  <c r="D971"/>
  <c r="D970"/>
  <c r="D969"/>
  <c r="C968"/>
  <c r="D968" s="1"/>
  <c r="B968"/>
  <c r="D966"/>
  <c r="D965"/>
  <c r="C964"/>
  <c r="B964"/>
  <c r="D963"/>
  <c r="D962"/>
  <c r="D961"/>
  <c r="D960"/>
  <c r="C959"/>
  <c r="B959"/>
  <c r="D958"/>
  <c r="D957"/>
  <c r="D956"/>
  <c r="D955"/>
  <c r="D954"/>
  <c r="D953"/>
  <c r="C952"/>
  <c r="D952" s="1"/>
  <c r="B952"/>
  <c r="D951"/>
  <c r="D950"/>
  <c r="D949"/>
  <c r="D948"/>
  <c r="C947"/>
  <c r="B947"/>
  <c r="D946"/>
  <c r="D945"/>
  <c r="D944"/>
  <c r="D943"/>
  <c r="D942"/>
  <c r="D941"/>
  <c r="D940"/>
  <c r="D939"/>
  <c r="D938"/>
  <c r="C937"/>
  <c r="B937"/>
  <c r="D936"/>
  <c r="D935"/>
  <c r="D934"/>
  <c r="D933"/>
  <c r="D932"/>
  <c r="D931"/>
  <c r="D930"/>
  <c r="D929"/>
  <c r="D928"/>
  <c r="C927"/>
  <c r="B927"/>
  <c r="D926"/>
  <c r="D925"/>
  <c r="D924"/>
  <c r="D923"/>
  <c r="D922"/>
  <c r="D921"/>
  <c r="D920"/>
  <c r="D919"/>
  <c r="D918"/>
  <c r="D917"/>
  <c r="D916"/>
  <c r="D915"/>
  <c r="D914"/>
  <c r="D913"/>
  <c r="D912"/>
  <c r="D911"/>
  <c r="D910"/>
  <c r="D909"/>
  <c r="D908"/>
  <c r="D907"/>
  <c r="D906"/>
  <c r="D905"/>
  <c r="C904"/>
  <c r="B904"/>
  <c r="D902"/>
  <c r="D901"/>
  <c r="C900"/>
  <c r="D900" s="1"/>
  <c r="B900"/>
  <c r="D899"/>
  <c r="D898"/>
  <c r="C897"/>
  <c r="B897"/>
  <c r="D896"/>
  <c r="D895"/>
  <c r="D894"/>
  <c r="D893"/>
  <c r="D892"/>
  <c r="D891"/>
  <c r="C890"/>
  <c r="B890"/>
  <c r="D889"/>
  <c r="D888"/>
  <c r="D887"/>
  <c r="D886"/>
  <c r="D885"/>
  <c r="D884"/>
  <c r="C883"/>
  <c r="B883"/>
  <c r="D882"/>
  <c r="D881"/>
  <c r="D880"/>
  <c r="D879"/>
  <c r="D878"/>
  <c r="D877"/>
  <c r="D876"/>
  <c r="D875"/>
  <c r="D874"/>
  <c r="D873"/>
  <c r="C872"/>
  <c r="B872"/>
  <c r="D871"/>
  <c r="D870"/>
  <c r="D869"/>
  <c r="D868"/>
  <c r="D867"/>
  <c r="D866"/>
  <c r="D865"/>
  <c r="D864"/>
  <c r="D863"/>
  <c r="D862"/>
  <c r="D861"/>
  <c r="D860"/>
  <c r="D859"/>
  <c r="D858"/>
  <c r="D857"/>
  <c r="D856"/>
  <c r="D855"/>
  <c r="D854"/>
  <c r="D853"/>
  <c r="D852"/>
  <c r="D851"/>
  <c r="D850"/>
  <c r="D849"/>
  <c r="D848"/>
  <c r="D847"/>
  <c r="D846"/>
  <c r="D845"/>
  <c r="C844"/>
  <c r="B844"/>
  <c r="D843"/>
  <c r="D842"/>
  <c r="D841"/>
  <c r="D840"/>
  <c r="D839"/>
  <c r="D838"/>
  <c r="D837"/>
  <c r="D836"/>
  <c r="D835"/>
  <c r="D834"/>
  <c r="D833"/>
  <c r="D832"/>
  <c r="D831"/>
  <c r="D830"/>
  <c r="D829"/>
  <c r="D828"/>
  <c r="D827"/>
  <c r="D826"/>
  <c r="D825"/>
  <c r="D824"/>
  <c r="D823"/>
  <c r="D822"/>
  <c r="D821"/>
  <c r="D820"/>
  <c r="C819"/>
  <c r="B819"/>
  <c r="D818"/>
  <c r="D817"/>
  <c r="D816"/>
  <c r="D815"/>
  <c r="D814"/>
  <c r="D813"/>
  <c r="D812"/>
  <c r="D811"/>
  <c r="D810"/>
  <c r="D809"/>
  <c r="D808"/>
  <c r="D807"/>
  <c r="D806"/>
  <c r="D805"/>
  <c r="D804"/>
  <c r="D803"/>
  <c r="D802"/>
  <c r="D801"/>
  <c r="D800"/>
  <c r="D799"/>
  <c r="D798"/>
  <c r="D797"/>
  <c r="D796"/>
  <c r="D795"/>
  <c r="D794"/>
  <c r="C793"/>
  <c r="B793"/>
  <c r="D793" s="1"/>
  <c r="D791"/>
  <c r="D790"/>
  <c r="D789"/>
  <c r="D788"/>
  <c r="D787"/>
  <c r="C786"/>
  <c r="B786"/>
  <c r="D785"/>
  <c r="D784"/>
  <c r="D783"/>
  <c r="D782"/>
  <c r="D781"/>
  <c r="D780"/>
  <c r="D779"/>
  <c r="D778"/>
  <c r="D777"/>
  <c r="D776"/>
  <c r="D775"/>
  <c r="C774"/>
  <c r="B774"/>
  <c r="D772"/>
  <c r="D771"/>
  <c r="D770"/>
  <c r="D769"/>
  <c r="D768"/>
  <c r="D767"/>
  <c r="D766"/>
  <c r="D765"/>
  <c r="D764"/>
  <c r="D763"/>
  <c r="D762"/>
  <c r="D761"/>
  <c r="D760"/>
  <c r="D759"/>
  <c r="D758"/>
  <c r="C757"/>
  <c r="B757"/>
  <c r="D757" s="1"/>
  <c r="D756"/>
  <c r="D755"/>
  <c r="D754"/>
  <c r="D753"/>
  <c r="D752"/>
  <c r="D751"/>
  <c r="D750"/>
  <c r="C749"/>
  <c r="B749"/>
  <c r="D748"/>
  <c r="D747"/>
  <c r="D746"/>
  <c r="D745"/>
  <c r="C744"/>
  <c r="B744"/>
  <c r="D743"/>
  <c r="D742"/>
  <c r="C741"/>
  <c r="B741"/>
  <c r="D741" s="1"/>
  <c r="D740"/>
  <c r="D739"/>
  <c r="D738"/>
  <c r="D737"/>
  <c r="D736"/>
  <c r="C735"/>
  <c r="B735"/>
  <c r="D734"/>
  <c r="D733"/>
  <c r="D732"/>
  <c r="D731"/>
  <c r="D730"/>
  <c r="D729"/>
  <c r="C728"/>
  <c r="B728"/>
  <c r="D727"/>
  <c r="D726"/>
  <c r="D725"/>
  <c r="D724"/>
  <c r="C723"/>
  <c r="B723"/>
  <c r="D723" s="1"/>
  <c r="D722"/>
  <c r="D721"/>
  <c r="D720"/>
  <c r="D719"/>
  <c r="D718"/>
  <c r="D717"/>
  <c r="D716"/>
  <c r="D715"/>
  <c r="C714"/>
  <c r="B714"/>
  <c r="D713"/>
  <c r="D712"/>
  <c r="D711"/>
  <c r="C710"/>
  <c r="B710"/>
  <c r="D709"/>
  <c r="D708"/>
  <c r="D707"/>
  <c r="D706"/>
  <c r="D705"/>
  <c r="D704"/>
  <c r="D703"/>
  <c r="D702"/>
  <c r="D701"/>
  <c r="C700"/>
  <c r="B700"/>
  <c r="D698"/>
  <c r="D697"/>
  <c r="D696"/>
  <c r="D695"/>
  <c r="D694"/>
  <c r="D693"/>
  <c r="D692"/>
  <c r="D691"/>
  <c r="D690"/>
  <c r="D689"/>
  <c r="C688"/>
  <c r="B688"/>
  <c r="D687"/>
  <c r="D686"/>
  <c r="C685"/>
  <c r="B685"/>
  <c r="D684"/>
  <c r="D683"/>
  <c r="D682"/>
  <c r="C681"/>
  <c r="B681"/>
  <c r="D680"/>
  <c r="D679"/>
  <c r="D678"/>
  <c r="C677"/>
  <c r="B677"/>
  <c r="D677" s="1"/>
  <c r="D676"/>
  <c r="D675"/>
  <c r="D674"/>
  <c r="D673"/>
  <c r="C672"/>
  <c r="B672"/>
  <c r="D672" s="1"/>
  <c r="D671"/>
  <c r="D670"/>
  <c r="D669"/>
  <c r="C668"/>
  <c r="B668"/>
  <c r="D668" s="1"/>
  <c r="D667"/>
  <c r="D666"/>
  <c r="C665"/>
  <c r="B665"/>
  <c r="D664"/>
  <c r="D663"/>
  <c r="D662"/>
  <c r="D661"/>
  <c r="D660"/>
  <c r="D659"/>
  <c r="D658"/>
  <c r="D657"/>
  <c r="D656"/>
  <c r="D655"/>
  <c r="D654"/>
  <c r="C653"/>
  <c r="B653"/>
  <c r="D652"/>
  <c r="D651"/>
  <c r="D650"/>
  <c r="C649"/>
  <c r="B649"/>
  <c r="D648"/>
  <c r="D647"/>
  <c r="D646"/>
  <c r="D645"/>
  <c r="D644"/>
  <c r="D643"/>
  <c r="D642"/>
  <c r="D641"/>
  <c r="D640"/>
  <c r="D639"/>
  <c r="D638"/>
  <c r="D637"/>
  <c r="D636"/>
  <c r="C635"/>
  <c r="B635"/>
  <c r="D634"/>
  <c r="D633"/>
  <c r="D632"/>
  <c r="D631"/>
  <c r="C630"/>
  <c r="B630"/>
  <c r="D628"/>
  <c r="D627"/>
  <c r="D626"/>
  <c r="C625"/>
  <c r="B625"/>
  <c r="D624"/>
  <c r="D623"/>
  <c r="D622"/>
  <c r="D621"/>
  <c r="D620"/>
  <c r="D619"/>
  <c r="D618"/>
  <c r="C617"/>
  <c r="B617"/>
  <c r="D616"/>
  <c r="D615"/>
  <c r="D614"/>
  <c r="C613"/>
  <c r="D613" s="1"/>
  <c r="B613"/>
  <c r="D612"/>
  <c r="D611"/>
  <c r="D610"/>
  <c r="C609"/>
  <c r="B609"/>
  <c r="D608"/>
  <c r="D607"/>
  <c r="C606"/>
  <c r="B606"/>
  <c r="D605"/>
  <c r="D604"/>
  <c r="C603"/>
  <c r="D603" s="1"/>
  <c r="B603"/>
  <c r="D602"/>
  <c r="D601"/>
  <c r="C600"/>
  <c r="B600"/>
  <c r="D599"/>
  <c r="D598"/>
  <c r="C597"/>
  <c r="D597" s="1"/>
  <c r="B597"/>
  <c r="D596"/>
  <c r="D595"/>
  <c r="C594"/>
  <c r="B594"/>
  <c r="D593"/>
  <c r="D592"/>
  <c r="D591"/>
  <c r="D590"/>
  <c r="C589"/>
  <c r="B589"/>
  <c r="D588"/>
  <c r="D587"/>
  <c r="D586"/>
  <c r="D585"/>
  <c r="D584"/>
  <c r="D583"/>
  <c r="D582"/>
  <c r="D581"/>
  <c r="C580"/>
  <c r="B580"/>
  <c r="D579"/>
  <c r="D578"/>
  <c r="D577"/>
  <c r="D576"/>
  <c r="D575"/>
  <c r="D574"/>
  <c r="D573"/>
  <c r="C572"/>
  <c r="D572" s="1"/>
  <c r="B572"/>
  <c r="D571"/>
  <c r="D570"/>
  <c r="D569"/>
  <c r="D568"/>
  <c r="D567"/>
  <c r="D566"/>
  <c r="C565"/>
  <c r="B565"/>
  <c r="D564"/>
  <c r="D563"/>
  <c r="D562"/>
  <c r="D561"/>
  <c r="D560"/>
  <c r="D559"/>
  <c r="D558"/>
  <c r="C557"/>
  <c r="B557"/>
  <c r="D556"/>
  <c r="D555"/>
  <c r="D554"/>
  <c r="D553"/>
  <c r="D552"/>
  <c r="D551"/>
  <c r="D550"/>
  <c r="D549"/>
  <c r="D548"/>
  <c r="C547"/>
  <c r="D547" s="1"/>
  <c r="B547"/>
  <c r="D546"/>
  <c r="D545"/>
  <c r="D544"/>
  <c r="C543"/>
  <c r="B543"/>
  <c r="D543" s="1"/>
  <c r="D542"/>
  <c r="D541"/>
  <c r="D540"/>
  <c r="D539"/>
  <c r="D538"/>
  <c r="D537"/>
  <c r="D536"/>
  <c r="D535"/>
  <c r="C534"/>
  <c r="B534"/>
  <c r="D533"/>
  <c r="C532"/>
  <c r="D532" s="1"/>
  <c r="B532"/>
  <c r="D531"/>
  <c r="D530"/>
  <c r="D529"/>
  <c r="D528"/>
  <c r="D527"/>
  <c r="D526"/>
  <c r="D525"/>
  <c r="C524"/>
  <c r="D524" s="1"/>
  <c r="B524"/>
  <c r="D523"/>
  <c r="D522"/>
  <c r="D521"/>
  <c r="D520"/>
  <c r="D519"/>
  <c r="D518"/>
  <c r="D517"/>
  <c r="D516"/>
  <c r="D515"/>
  <c r="D514"/>
  <c r="D513"/>
  <c r="D512"/>
  <c r="D511"/>
  <c r="D510"/>
  <c r="D509"/>
  <c r="D508"/>
  <c r="D507"/>
  <c r="D506"/>
  <c r="C505"/>
  <c r="B505"/>
  <c r="D503"/>
  <c r="D502"/>
  <c r="D501"/>
  <c r="C500"/>
  <c r="B500"/>
  <c r="D500" s="1"/>
  <c r="D499"/>
  <c r="D498"/>
  <c r="D497"/>
  <c r="D496"/>
  <c r="D495"/>
  <c r="D494"/>
  <c r="D493"/>
  <c r="C492"/>
  <c r="B492"/>
  <c r="D491"/>
  <c r="D490"/>
  <c r="D489"/>
  <c r="D488"/>
  <c r="D487"/>
  <c r="D486"/>
  <c r="D485"/>
  <c r="D484"/>
  <c r="D483"/>
  <c r="C483"/>
  <c r="B483"/>
  <c r="D482"/>
  <c r="D481"/>
  <c r="D480"/>
  <c r="D479"/>
  <c r="D478"/>
  <c r="D477"/>
  <c r="D476"/>
  <c r="D475"/>
  <c r="D474"/>
  <c r="D473"/>
  <c r="C472"/>
  <c r="B472"/>
  <c r="D471"/>
  <c r="D470"/>
  <c r="D469"/>
  <c r="D468"/>
  <c r="D467"/>
  <c r="D466"/>
  <c r="D465"/>
  <c r="C464"/>
  <c r="B464"/>
  <c r="D463"/>
  <c r="D462"/>
  <c r="D461"/>
  <c r="D460"/>
  <c r="D459"/>
  <c r="D458"/>
  <c r="D457"/>
  <c r="D456"/>
  <c r="D455"/>
  <c r="D454"/>
  <c r="D453"/>
  <c r="D452"/>
  <c r="D451"/>
  <c r="D450"/>
  <c r="D449"/>
  <c r="C448"/>
  <c r="B448"/>
  <c r="D446"/>
  <c r="D445"/>
  <c r="D444"/>
  <c r="D443"/>
  <c r="C442"/>
  <c r="B442"/>
  <c r="D441"/>
  <c r="D440"/>
  <c r="D439"/>
  <c r="C438"/>
  <c r="B438"/>
  <c r="D437"/>
  <c r="D436"/>
  <c r="D435"/>
  <c r="C434"/>
  <c r="B434"/>
  <c r="D433"/>
  <c r="D432"/>
  <c r="D431"/>
  <c r="D430"/>
  <c r="D429"/>
  <c r="D428"/>
  <c r="C427"/>
  <c r="B427"/>
  <c r="D426"/>
  <c r="D425"/>
  <c r="D424"/>
  <c r="D423"/>
  <c r="C422"/>
  <c r="D422" s="1"/>
  <c r="B422"/>
  <c r="D421"/>
  <c r="D420"/>
  <c r="D419"/>
  <c r="D418"/>
  <c r="C417"/>
  <c r="B417"/>
  <c r="D416"/>
  <c r="D415"/>
  <c r="D414"/>
  <c r="D413"/>
  <c r="C412"/>
  <c r="B412"/>
  <c r="D411"/>
  <c r="D410"/>
  <c r="D409"/>
  <c r="D408"/>
  <c r="D407"/>
  <c r="C406"/>
  <c r="B406"/>
  <c r="D405"/>
  <c r="D404"/>
  <c r="D403"/>
  <c r="D402"/>
  <c r="D401"/>
  <c r="D400"/>
  <c r="D399"/>
  <c r="D398"/>
  <c r="C397"/>
  <c r="D397" s="1"/>
  <c r="B397"/>
  <c r="D396"/>
  <c r="D395"/>
  <c r="D394"/>
  <c r="D393"/>
  <c r="C392"/>
  <c r="B392"/>
  <c r="D390"/>
  <c r="D389"/>
  <c r="D388"/>
  <c r="D387"/>
  <c r="D386"/>
  <c r="D385"/>
  <c r="D384"/>
  <c r="C383"/>
  <c r="B383"/>
  <c r="D382"/>
  <c r="D381"/>
  <c r="D380"/>
  <c r="D379"/>
  <c r="D378"/>
  <c r="C377"/>
  <c r="B377"/>
  <c r="D377" s="1"/>
  <c r="D376"/>
  <c r="D375"/>
  <c r="D374"/>
  <c r="C373"/>
  <c r="B373"/>
  <c r="D372"/>
  <c r="D371"/>
  <c r="D370"/>
  <c r="C369"/>
  <c r="D369" s="1"/>
  <c r="B369"/>
  <c r="D368"/>
  <c r="D367"/>
  <c r="D366"/>
  <c r="C365"/>
  <c r="D365" s="1"/>
  <c r="B365"/>
  <c r="D364"/>
  <c r="D363"/>
  <c r="D362"/>
  <c r="D361"/>
  <c r="D360"/>
  <c r="C359"/>
  <c r="D359" s="1"/>
  <c r="B359"/>
  <c r="D358"/>
  <c r="D357"/>
  <c r="D356"/>
  <c r="D355"/>
  <c r="D354"/>
  <c r="C353"/>
  <c r="B353"/>
  <c r="D353" s="1"/>
  <c r="D352"/>
  <c r="D351"/>
  <c r="D350"/>
  <c r="D349"/>
  <c r="D348"/>
  <c r="D347"/>
  <c r="C346"/>
  <c r="B346"/>
  <c r="D345"/>
  <c r="D344"/>
  <c r="D343"/>
  <c r="D342"/>
  <c r="C341"/>
  <c r="B341"/>
  <c r="D339"/>
  <c r="D338"/>
  <c r="C337"/>
  <c r="D337" s="1"/>
  <c r="B337"/>
  <c r="D336"/>
  <c r="D335"/>
  <c r="D334"/>
  <c r="D333"/>
  <c r="D332"/>
  <c r="C331"/>
  <c r="D331" s="1"/>
  <c r="B331"/>
  <c r="D330"/>
  <c r="D329"/>
  <c r="D328"/>
  <c r="D327"/>
  <c r="D326"/>
  <c r="D325"/>
  <c r="D324"/>
  <c r="D323"/>
  <c r="C323"/>
  <c r="B323"/>
  <c r="D322"/>
  <c r="D321"/>
  <c r="D320"/>
  <c r="D319"/>
  <c r="D318"/>
  <c r="D317"/>
  <c r="D316"/>
  <c r="D315"/>
  <c r="D314"/>
  <c r="D313"/>
  <c r="C313"/>
  <c r="B313"/>
  <c r="D312"/>
  <c r="D311"/>
  <c r="D310"/>
  <c r="D309"/>
  <c r="D308"/>
  <c r="D307"/>
  <c r="D306"/>
  <c r="D305"/>
  <c r="D304"/>
  <c r="D303"/>
  <c r="C303"/>
  <c r="B303"/>
  <c r="D302"/>
  <c r="D301"/>
  <c r="D300"/>
  <c r="D299"/>
  <c r="D298"/>
  <c r="D297"/>
  <c r="D296"/>
  <c r="D295"/>
  <c r="D294"/>
  <c r="D293"/>
  <c r="D292"/>
  <c r="D291"/>
  <c r="D290"/>
  <c r="C289"/>
  <c r="B289"/>
  <c r="D288"/>
  <c r="D287"/>
  <c r="D286"/>
  <c r="D285"/>
  <c r="D284"/>
  <c r="D283"/>
  <c r="D282"/>
  <c r="D281"/>
  <c r="C280"/>
  <c r="B280"/>
  <c r="D280" s="1"/>
  <c r="D279"/>
  <c r="D278"/>
  <c r="D277"/>
  <c r="D276"/>
  <c r="D275"/>
  <c r="D274"/>
  <c r="D273"/>
  <c r="C272"/>
  <c r="B272"/>
  <c r="D271"/>
  <c r="D270"/>
  <c r="D269"/>
  <c r="D268"/>
  <c r="D267"/>
  <c r="D266"/>
  <c r="C265"/>
  <c r="D265" s="1"/>
  <c r="B265"/>
  <c r="D264"/>
  <c r="D263"/>
  <c r="D262"/>
  <c r="D261"/>
  <c r="D260"/>
  <c r="D259"/>
  <c r="D258"/>
  <c r="D257"/>
  <c r="D256"/>
  <c r="D255"/>
  <c r="C254"/>
  <c r="B254"/>
  <c r="D253"/>
  <c r="D252"/>
  <c r="D251"/>
  <c r="C251"/>
  <c r="B251"/>
  <c r="D249"/>
  <c r="D248"/>
  <c r="D247"/>
  <c r="D246"/>
  <c r="D245"/>
  <c r="D244"/>
  <c r="D243"/>
  <c r="D242"/>
  <c r="D241"/>
  <c r="D240"/>
  <c r="C239"/>
  <c r="C238" s="1"/>
  <c r="B239"/>
  <c r="B238"/>
  <c r="D237"/>
  <c r="D236"/>
  <c r="D235"/>
  <c r="D234"/>
  <c r="C234"/>
  <c r="B234"/>
  <c r="D233"/>
  <c r="D232"/>
  <c r="C231"/>
  <c r="D231" s="1"/>
  <c r="B231"/>
  <c r="D230"/>
  <c r="D229"/>
  <c r="D228"/>
  <c r="D227"/>
  <c r="D226"/>
  <c r="D225"/>
  <c r="D224"/>
  <c r="D223"/>
  <c r="D222"/>
  <c r="D221"/>
  <c r="D220"/>
  <c r="D219"/>
  <c r="D218"/>
  <c r="D217"/>
  <c r="C216"/>
  <c r="D216" s="1"/>
  <c r="B216"/>
  <c r="D215"/>
  <c r="D214"/>
  <c r="D213"/>
  <c r="D212"/>
  <c r="D211"/>
  <c r="D210"/>
  <c r="C209"/>
  <c r="D209" s="1"/>
  <c r="B209"/>
  <c r="D208"/>
  <c r="D207"/>
  <c r="D206"/>
  <c r="D205"/>
  <c r="D204"/>
  <c r="C203"/>
  <c r="B203"/>
  <c r="D202"/>
  <c r="D201"/>
  <c r="D200"/>
  <c r="D199"/>
  <c r="D198"/>
  <c r="C197"/>
  <c r="B197"/>
  <c r="D196"/>
  <c r="D195"/>
  <c r="D194"/>
  <c r="D193"/>
  <c r="D192"/>
  <c r="D191"/>
  <c r="D190"/>
  <c r="C189"/>
  <c r="B189"/>
  <c r="D188"/>
  <c r="D187"/>
  <c r="D186"/>
  <c r="D185"/>
  <c r="D184"/>
  <c r="D183"/>
  <c r="D182"/>
  <c r="C182"/>
  <c r="B182"/>
  <c r="D181"/>
  <c r="D180"/>
  <c r="D179"/>
  <c r="D178"/>
  <c r="D177"/>
  <c r="D176"/>
  <c r="C175"/>
  <c r="B175"/>
  <c r="D174"/>
  <c r="D173"/>
  <c r="D172"/>
  <c r="D171"/>
  <c r="D170"/>
  <c r="D169"/>
  <c r="C168"/>
  <c r="B168"/>
  <c r="D167"/>
  <c r="D166"/>
  <c r="D165"/>
  <c r="D164"/>
  <c r="D163"/>
  <c r="D162"/>
  <c r="C161"/>
  <c r="D161" s="1"/>
  <c r="B161"/>
  <c r="D160"/>
  <c r="D159"/>
  <c r="D158"/>
  <c r="D157"/>
  <c r="D156"/>
  <c r="D155"/>
  <c r="C154"/>
  <c r="B154"/>
  <c r="D153"/>
  <c r="D152"/>
  <c r="D151"/>
  <c r="D150"/>
  <c r="D149"/>
  <c r="C148"/>
  <c r="B148"/>
  <c r="D147"/>
  <c r="D146"/>
  <c r="D145"/>
  <c r="D144"/>
  <c r="D143"/>
  <c r="D142"/>
  <c r="D141"/>
  <c r="C140"/>
  <c r="D140" s="1"/>
  <c r="B140"/>
  <c r="D139"/>
  <c r="D138"/>
  <c r="D137"/>
  <c r="D136"/>
  <c r="D135"/>
  <c r="D134"/>
  <c r="C133"/>
  <c r="D133" s="1"/>
  <c r="B133"/>
  <c r="D132"/>
  <c r="D131"/>
  <c r="D130"/>
  <c r="D129"/>
  <c r="D128"/>
  <c r="D127"/>
  <c r="D126"/>
  <c r="D125"/>
  <c r="D124"/>
  <c r="D123"/>
  <c r="D122"/>
  <c r="C121"/>
  <c r="B121"/>
  <c r="D120"/>
  <c r="D119"/>
  <c r="D118"/>
  <c r="D117"/>
  <c r="D116"/>
  <c r="D115"/>
  <c r="D114"/>
  <c r="D113"/>
  <c r="D112"/>
  <c r="D111"/>
  <c r="C110"/>
  <c r="B110"/>
  <c r="D109"/>
  <c r="D108"/>
  <c r="D107"/>
  <c r="D106"/>
  <c r="D105"/>
  <c r="D104"/>
  <c r="D103"/>
  <c r="D102"/>
  <c r="C101"/>
  <c r="B101"/>
  <c r="D100"/>
  <c r="D99"/>
  <c r="D98"/>
  <c r="D97"/>
  <c r="D96"/>
  <c r="D95"/>
  <c r="D94"/>
  <c r="D93"/>
  <c r="D92"/>
  <c r="D91"/>
  <c r="D90"/>
  <c r="D89"/>
  <c r="C88"/>
  <c r="B88"/>
  <c r="D87"/>
  <c r="D86"/>
  <c r="D85"/>
  <c r="D84"/>
  <c r="D83"/>
  <c r="D82"/>
  <c r="D81"/>
  <c r="D80"/>
  <c r="C79"/>
  <c r="B79"/>
  <c r="D78"/>
  <c r="D77"/>
  <c r="D76"/>
  <c r="D75"/>
  <c r="D74"/>
  <c r="D73"/>
  <c r="D72"/>
  <c r="C71"/>
  <c r="B71"/>
  <c r="D70"/>
  <c r="D69"/>
  <c r="D68"/>
  <c r="D67"/>
  <c r="D66"/>
  <c r="D65"/>
  <c r="D64"/>
  <c r="D63"/>
  <c r="D62"/>
  <c r="D61"/>
  <c r="C60"/>
  <c r="B60"/>
  <c r="D59"/>
  <c r="D58"/>
  <c r="D57"/>
  <c r="D56"/>
  <c r="D55"/>
  <c r="D54"/>
  <c r="D53"/>
  <c r="D52"/>
  <c r="D51"/>
  <c r="D50"/>
  <c r="C49"/>
  <c r="B49"/>
  <c r="D48"/>
  <c r="D47"/>
  <c r="D46"/>
  <c r="D45"/>
  <c r="D44"/>
  <c r="D43"/>
  <c r="D42"/>
  <c r="D41"/>
  <c r="D40"/>
  <c r="D39"/>
  <c r="C38"/>
  <c r="D38" s="1"/>
  <c r="B38"/>
  <c r="D37"/>
  <c r="D36"/>
  <c r="D35"/>
  <c r="D34"/>
  <c r="D33"/>
  <c r="D32"/>
  <c r="D31"/>
  <c r="D30"/>
  <c r="D29"/>
  <c r="D28"/>
  <c r="C27"/>
  <c r="B27"/>
  <c r="D26"/>
  <c r="D25"/>
  <c r="D24"/>
  <c r="D23"/>
  <c r="D22"/>
  <c r="D21"/>
  <c r="D20"/>
  <c r="D19"/>
  <c r="C18"/>
  <c r="B18"/>
  <c r="D17"/>
  <c r="D16"/>
  <c r="D15"/>
  <c r="D14"/>
  <c r="D13"/>
  <c r="D12"/>
  <c r="D11"/>
  <c r="D10"/>
  <c r="D9"/>
  <c r="D8"/>
  <c r="D7"/>
  <c r="C6"/>
  <c r="B6"/>
  <c r="D6" s="1"/>
  <c r="D30" i="2"/>
  <c r="D29"/>
  <c r="D28"/>
  <c r="D27"/>
  <c r="D26"/>
  <c r="D25"/>
  <c r="D24"/>
  <c r="D23"/>
  <c r="C22"/>
  <c r="D22" s="1"/>
  <c r="B22"/>
  <c r="D21"/>
  <c r="D20"/>
  <c r="D19"/>
  <c r="D18"/>
  <c r="D17"/>
  <c r="D16"/>
  <c r="D15"/>
  <c r="D14"/>
  <c r="D13"/>
  <c r="D12"/>
  <c r="D11"/>
  <c r="D10"/>
  <c r="D9"/>
  <c r="D8"/>
  <c r="D7"/>
  <c r="D6"/>
  <c r="C5"/>
  <c r="B5"/>
  <c r="B33" l="1"/>
  <c r="B6" i="4" s="1"/>
  <c r="D49" i="3"/>
  <c r="D60"/>
  <c r="D71"/>
  <c r="D88"/>
  <c r="D121"/>
  <c r="D154"/>
  <c r="D289"/>
  <c r="D341"/>
  <c r="D392"/>
  <c r="D406"/>
  <c r="D589"/>
  <c r="D630"/>
  <c r="D649"/>
  <c r="D710"/>
  <c r="D728"/>
  <c r="D735"/>
  <c r="D744"/>
  <c r="C773"/>
  <c r="D786"/>
  <c r="D959"/>
  <c r="D1010"/>
  <c r="D1017"/>
  <c r="D1048"/>
  <c r="D1069"/>
  <c r="D1180"/>
  <c r="D434"/>
  <c r="D534"/>
  <c r="D635"/>
  <c r="D653"/>
  <c r="D749"/>
  <c r="D872"/>
  <c r="D890"/>
  <c r="D897"/>
  <c r="D937"/>
  <c r="D964"/>
  <c r="D994"/>
  <c r="C967"/>
  <c r="D1119"/>
  <c r="C1155"/>
  <c r="D1212"/>
  <c r="D1218"/>
  <c r="D1245"/>
  <c r="D1249"/>
  <c r="C8" i="4"/>
  <c r="C7" s="1"/>
  <c r="B1051" i="3"/>
  <c r="D100" i="5"/>
  <c r="D197" i="3"/>
  <c r="D346"/>
  <c r="D438"/>
  <c r="D464"/>
  <c r="D625"/>
  <c r="C903"/>
  <c r="D927"/>
  <c r="D1078"/>
  <c r="D1081"/>
  <c r="D1051"/>
  <c r="D1174"/>
  <c r="D148"/>
  <c r="C391"/>
  <c r="D580"/>
  <c r="D617"/>
  <c r="D883"/>
  <c r="D1025"/>
  <c r="D189"/>
  <c r="D417"/>
  <c r="D609"/>
  <c r="D688"/>
  <c r="D947"/>
  <c r="D1156"/>
  <c r="D5" i="2"/>
  <c r="D238" i="3"/>
  <c r="D594"/>
  <c r="B1199"/>
  <c r="B8" i="4"/>
  <c r="B7" s="1"/>
  <c r="D45" i="5"/>
  <c r="D257" s="1"/>
  <c r="D270" s="1"/>
  <c r="D79" i="3"/>
  <c r="D101"/>
  <c r="D681"/>
  <c r="D565"/>
  <c r="D18"/>
  <c r="D175"/>
  <c r="D412"/>
  <c r="D492"/>
  <c r="D665"/>
  <c r="B1031"/>
  <c r="D1031" s="1"/>
  <c r="D254"/>
  <c r="D383"/>
  <c r="D606"/>
  <c r="D685"/>
  <c r="D1255"/>
  <c r="B1155"/>
  <c r="D1155" s="1"/>
  <c r="D1136"/>
  <c r="D1135"/>
  <c r="B1091"/>
  <c r="D1092"/>
  <c r="B967"/>
  <c r="D967" s="1"/>
  <c r="B903"/>
  <c r="D904"/>
  <c r="D819"/>
  <c r="B792"/>
  <c r="B773"/>
  <c r="D773" s="1"/>
  <c r="B699"/>
  <c r="D714"/>
  <c r="B629"/>
  <c r="D600"/>
  <c r="D557"/>
  <c r="B504"/>
  <c r="D505"/>
  <c r="D472"/>
  <c r="B447"/>
  <c r="D448"/>
  <c r="D427"/>
  <c r="B391"/>
  <c r="D391" s="1"/>
  <c r="D373"/>
  <c r="B340"/>
  <c r="D272"/>
  <c r="B250"/>
  <c r="D239"/>
  <c r="D203"/>
  <c r="D168"/>
  <c r="D110"/>
  <c r="D27"/>
  <c r="B5"/>
  <c r="D1256"/>
  <c r="C1199"/>
  <c r="D1199" s="1"/>
  <c r="D1200"/>
  <c r="C1091"/>
  <c r="C792"/>
  <c r="D844"/>
  <c r="D774"/>
  <c r="C699"/>
  <c r="D700"/>
  <c r="C629"/>
  <c r="C504"/>
  <c r="C447"/>
  <c r="D442"/>
  <c r="C340"/>
  <c r="C250"/>
  <c r="D250" s="1"/>
  <c r="C5"/>
  <c r="B270" i="5"/>
  <c r="C33" i="2"/>
  <c r="B90" i="4" l="1"/>
  <c r="D629" i="3"/>
  <c r="D903"/>
  <c r="D1091"/>
  <c r="D792"/>
  <c r="D699"/>
  <c r="D504"/>
  <c r="D447"/>
  <c r="B1268"/>
  <c r="E6" i="4" s="1"/>
  <c r="E90" s="1"/>
  <c r="D340" i="3"/>
  <c r="D5"/>
  <c r="C1268"/>
  <c r="C6" i="4"/>
  <c r="C90" s="1"/>
  <c r="D33" i="2"/>
  <c r="D1268" i="3" l="1"/>
  <c r="F6" i="4"/>
  <c r="F90" s="1"/>
  <c r="E80" i="6"/>
  <c r="D80"/>
</calcChain>
</file>

<file path=xl/sharedStrings.xml><?xml version="1.0" encoding="utf-8"?>
<sst xmlns="http://schemas.openxmlformats.org/spreadsheetml/2006/main" count="2564" uniqueCount="1661">
  <si>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</si>
  <si>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</si>
  <si>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</si>
  <si>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</si>
  <si>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</si>
  <si>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</si>
  <si>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</si>
  <si>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</si>
  <si>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</si>
  <si>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</si>
  <si>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</si>
  <si>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</si>
  <si>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</si>
  <si>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</si>
  <si>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</si>
  <si>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</si>
  <si>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</si>
  <si>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</si>
  <si>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</si>
  <si>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r>
      <rPr>
        <b/>
        <sz val="12"/>
        <rFont val="宋体"/>
        <charset val="134"/>
      </rPr>
      <t>项</t>
    </r>
    <r>
      <rPr>
        <b/>
        <sz val="12"/>
        <rFont val="宋体"/>
        <charset val="134"/>
      </rPr>
      <t>目</t>
    </r>
  </si>
  <si>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</si>
  <si>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</si>
  <si>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</si>
  <si>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</si>
  <si>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</si>
  <si>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</si>
  <si>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</si>
  <si>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</si>
  <si>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</si>
  <si>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</si>
  <si>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</si>
  <si>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</si>
  <si>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</si>
  <si>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</si>
  <si>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</si>
  <si>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</si>
  <si>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</si>
  <si>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</si>
  <si>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</si>
  <si>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</si>
  <si>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</si>
  <si>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</si>
  <si>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</si>
  <si>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</si>
  <si>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</si>
  <si>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</si>
  <si>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</si>
  <si>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</si>
  <si>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</si>
  <si>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</si>
  <si>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</si>
  <si>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</si>
  <si>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2021年一般公共预算支出表</t>
  </si>
  <si>
    <t>项目</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</si>
  <si>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</si>
  <si>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</si>
  <si>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</si>
  <si>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</si>
  <si>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</si>
  <si>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</si>
  <si>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</si>
  <si>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</si>
  <si>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</si>
  <si>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</si>
  <si>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</si>
  <si>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</si>
  <si>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</si>
  <si>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</si>
  <si>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</si>
  <si>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</si>
  <si>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</si>
  <si>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</si>
  <si>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</si>
  <si>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</si>
  <si>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</si>
  <si>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</si>
  <si>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</si>
  <si>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</si>
  <si>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</si>
  <si>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</si>
  <si>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</si>
  <si>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</si>
  <si>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</si>
  <si>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</si>
  <si>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</si>
  <si>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</si>
  <si>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</si>
  <si>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</si>
  <si>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</si>
  <si>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</si>
  <si>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</si>
  <si>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</si>
  <si>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</si>
  <si>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</si>
  <si>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</si>
  <si>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</si>
  <si>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</si>
  <si>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</si>
  <si>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</si>
  <si>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</si>
  <si>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</si>
  <si>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</si>
  <si>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</si>
  <si>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</si>
  <si>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</si>
  <si>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</si>
  <si>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</si>
  <si>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</si>
  <si>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</si>
  <si>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</si>
  <si>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</si>
  <si>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</si>
  <si>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</si>
  <si>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</si>
  <si>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</si>
  <si>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</si>
  <si>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</si>
  <si>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</si>
  <si>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</si>
  <si>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</si>
  <si>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</si>
  <si>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</si>
  <si>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</si>
  <si>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</si>
  <si>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</si>
  <si>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</si>
  <si>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</si>
  <si>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</si>
  <si>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</si>
  <si>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</si>
  <si>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</si>
  <si>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</si>
  <si>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</si>
  <si>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</si>
  <si>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</si>
  <si>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</si>
  <si>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</si>
  <si>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</si>
  <si>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</si>
  <si>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</si>
  <si>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</si>
  <si>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</si>
  <si>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</si>
  <si>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</si>
  <si>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</si>
  <si>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</si>
  <si>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</si>
  <si>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</si>
  <si>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</si>
  <si>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</si>
  <si>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</si>
  <si>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</si>
  <si>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</si>
  <si>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</si>
  <si>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</si>
  <si>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</si>
  <si>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</si>
  <si>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</si>
  <si>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</si>
  <si>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</si>
  <si>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</si>
  <si>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</si>
  <si>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</si>
  <si>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</si>
  <si>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</si>
  <si>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</si>
  <si>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</si>
  <si>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</si>
  <si>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</si>
  <si>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</si>
  <si>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</si>
  <si>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</si>
  <si>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</si>
  <si>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</si>
  <si>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</si>
  <si>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</si>
  <si>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</si>
  <si>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</si>
  <si>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</si>
  <si>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</si>
  <si>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</si>
  <si>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</si>
  <si>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</si>
  <si>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</si>
  <si>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</si>
  <si>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</si>
  <si>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</si>
  <si>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</si>
  <si>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</si>
  <si>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</si>
  <si>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</si>
  <si>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</si>
  <si>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</si>
  <si>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</si>
  <si>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</si>
  <si>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</si>
  <si>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</si>
  <si>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</si>
  <si>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</si>
  <si>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</si>
  <si>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</si>
  <si>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</si>
  <si>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</si>
  <si>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</si>
  <si>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</si>
  <si>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</si>
  <si>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</si>
  <si>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</si>
  <si>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</si>
  <si>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</si>
  <si>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</si>
  <si>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</si>
  <si>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</si>
  <si>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</si>
  <si>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</si>
  <si>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</si>
  <si>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</si>
  <si>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</si>
  <si>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</si>
  <si>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</si>
  <si>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</si>
  <si>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</si>
  <si>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</si>
  <si>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</si>
  <si>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</si>
  <si>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</si>
  <si>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</si>
  <si>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</si>
  <si>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</si>
  <si>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</si>
  <si>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</si>
  <si>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</si>
  <si>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</si>
  <si>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</si>
  <si>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</si>
  <si>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</si>
  <si>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</si>
  <si>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</si>
  <si>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</si>
  <si>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</si>
  <si>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</si>
  <si>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</si>
  <si>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</si>
  <si>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</si>
  <si>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</si>
  <si>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</si>
  <si>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</si>
  <si>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</si>
  <si>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</si>
  <si>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</si>
  <si>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</si>
  <si>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</si>
  <si>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</si>
  <si>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</si>
  <si>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</si>
  <si>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</si>
  <si>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</si>
  <si>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</si>
  <si>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</si>
  <si>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</si>
  <si>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</si>
  <si>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</si>
  <si>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</si>
  <si>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</si>
  <si>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</si>
  <si>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</si>
  <si>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</si>
  <si>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</si>
  <si>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</si>
  <si>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</si>
  <si>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</si>
  <si>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</si>
  <si>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</si>
  <si>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</si>
  <si>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</si>
  <si>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</si>
  <si>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</si>
  <si>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</si>
  <si>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</si>
  <si>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</si>
  <si>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</si>
  <si>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</si>
  <si>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</si>
  <si>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</si>
  <si>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</si>
  <si>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</si>
  <si>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</si>
  <si>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</si>
  <si>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</si>
  <si>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</si>
  <si>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</si>
  <si>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</si>
  <si>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</si>
  <si>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</si>
  <si>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</si>
  <si>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</si>
  <si>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</si>
  <si>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</si>
  <si>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</si>
  <si>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</si>
  <si>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</si>
  <si>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</si>
  <si>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</si>
  <si>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</si>
  <si>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</si>
  <si>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</si>
  <si>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</si>
  <si>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</si>
  <si>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</si>
  <si>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</si>
  <si>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</si>
  <si>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</si>
  <si>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</si>
  <si>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</si>
  <si>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</si>
  <si>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</si>
  <si>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</si>
  <si>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</si>
  <si>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</si>
  <si>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</si>
  <si>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</si>
  <si>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</si>
  <si>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</si>
  <si>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</si>
  <si>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</si>
  <si>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</si>
  <si>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</si>
  <si>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</si>
  <si>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</si>
  <si>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</si>
  <si>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</si>
  <si>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</si>
  <si>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</si>
  <si>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</si>
  <si>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</si>
  <si>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</si>
  <si>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</si>
  <si>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</si>
  <si>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</si>
  <si>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</si>
  <si>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</si>
  <si>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</si>
  <si>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</si>
  <si>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</si>
  <si>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</si>
  <si>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</si>
  <si>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</si>
  <si>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</si>
  <si>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</si>
  <si>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</si>
  <si>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</si>
  <si>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</si>
  <si>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</si>
  <si>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</si>
  <si>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</si>
  <si>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</si>
  <si>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</si>
  <si>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</si>
  <si>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</si>
  <si>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</si>
  <si>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</si>
  <si>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</si>
  <si>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</si>
  <si>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</si>
  <si>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</si>
  <si>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</si>
  <si>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</si>
  <si>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</si>
  <si>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</si>
  <si>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</si>
  <si>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</si>
  <si>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</si>
  <si>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</si>
  <si>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</si>
  <si>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</si>
  <si>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</si>
  <si>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</si>
  <si>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</si>
  <si>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</si>
  <si>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</si>
  <si>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</si>
  <si>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</si>
  <si>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</si>
  <si>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</si>
  <si>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</si>
  <si>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</si>
  <si>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</si>
  <si>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</si>
  <si>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</si>
  <si>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</si>
  <si>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</si>
  <si>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</si>
  <si>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</si>
  <si>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</si>
  <si>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</si>
  <si>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</si>
  <si>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</si>
  <si>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</si>
  <si>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</si>
  <si>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</si>
  <si>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</si>
  <si>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</si>
  <si>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</si>
  <si>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</si>
  <si>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</si>
  <si>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</si>
  <si>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</si>
  <si>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</si>
  <si>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</si>
  <si>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</si>
  <si>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</si>
  <si>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</si>
  <si>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</si>
  <si>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</si>
  <si>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</si>
  <si>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</si>
  <si>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</si>
  <si>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</si>
  <si>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</si>
  <si>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</si>
  <si>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</si>
  <si>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</si>
  <si>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</si>
  <si>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</si>
  <si>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</si>
  <si>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</si>
  <si>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</si>
  <si>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</si>
  <si>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</si>
  <si>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</si>
  <si>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</si>
  <si>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</si>
  <si>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</si>
  <si>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</si>
  <si>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</si>
  <si>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</si>
  <si>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</si>
  <si>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</si>
  <si>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</si>
  <si>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</si>
  <si>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</si>
  <si>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</si>
  <si>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</si>
  <si>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</si>
  <si>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</si>
  <si>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</si>
  <si>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</si>
  <si>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</si>
  <si>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</si>
  <si>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</si>
  <si>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</si>
  <si>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</si>
  <si>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</si>
  <si>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</si>
  <si>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</si>
  <si>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</si>
  <si>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</si>
  <si>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</si>
  <si>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</si>
  <si>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</si>
  <si>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</si>
  <si>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</si>
  <si>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</si>
  <si>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</si>
  <si>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</si>
  <si>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</si>
  <si>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</si>
  <si>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</si>
  <si>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</si>
  <si>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</si>
  <si>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</si>
  <si>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</si>
  <si>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</si>
  <si>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</si>
  <si>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</si>
  <si>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</si>
  <si>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</si>
  <si>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</si>
  <si>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</si>
  <si>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</si>
  <si>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</si>
  <si>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</si>
  <si>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</si>
  <si>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</si>
  <si>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</si>
  <si>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</si>
  <si>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</si>
  <si>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</si>
  <si>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</si>
  <si>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</si>
  <si>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</si>
  <si>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</si>
  <si>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</si>
  <si>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</si>
  <si>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</si>
  <si>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</si>
  <si>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</si>
  <si>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</si>
  <si>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</si>
  <si>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</si>
  <si>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</si>
  <si>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</si>
  <si>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</si>
  <si>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</si>
  <si>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</si>
  <si>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</si>
  <si>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</si>
  <si>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</si>
  <si>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</si>
  <si>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</si>
  <si>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</si>
  <si>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</si>
  <si>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</si>
  <si>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</si>
  <si>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</si>
  <si>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</si>
  <si>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</si>
  <si>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</si>
  <si>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</si>
  <si>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</si>
  <si>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</si>
  <si>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</si>
  <si>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</si>
  <si>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</si>
  <si>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</si>
  <si>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</si>
  <si>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</si>
  <si>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</si>
  <si>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</si>
  <si>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</si>
  <si>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</si>
  <si>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</si>
  <si>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</si>
  <si>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</si>
  <si>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</si>
  <si>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</si>
  <si>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</si>
  <si>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</si>
  <si>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</si>
  <si>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</si>
  <si>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</si>
  <si>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</si>
  <si>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</si>
  <si>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</si>
  <si>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</si>
  <si>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</si>
  <si>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</si>
  <si>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</si>
  <si>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</si>
  <si>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</si>
  <si>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</si>
  <si>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</si>
  <si>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</si>
  <si>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</si>
  <si>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</si>
  <si>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</si>
  <si>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</si>
  <si>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</si>
  <si>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</si>
  <si>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</si>
  <si>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</si>
  <si>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</si>
  <si>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</si>
  <si>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</si>
  <si>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</si>
  <si>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</si>
  <si>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</si>
  <si>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</si>
  <si>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</si>
  <si>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</si>
  <si>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</si>
  <si>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</si>
  <si>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</si>
  <si>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</si>
  <si>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</si>
  <si>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</si>
  <si>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</si>
  <si>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</si>
  <si>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</si>
  <si>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</si>
  <si>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</si>
  <si>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</si>
  <si>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</si>
  <si>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</si>
  <si>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</si>
  <si>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</si>
  <si>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</si>
  <si>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</si>
  <si>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</si>
  <si>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</si>
  <si>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</si>
  <si>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</si>
  <si>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</si>
  <si>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</si>
  <si>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</si>
  <si>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</si>
  <si>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</si>
  <si>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</si>
  <si>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</si>
  <si>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</si>
  <si>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</si>
  <si>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</si>
  <si>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</si>
  <si>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</si>
  <si>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</si>
  <si>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</si>
  <si>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</si>
  <si>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</si>
  <si>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</si>
  <si>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</si>
  <si>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</si>
  <si>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</si>
  <si>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</si>
  <si>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</si>
  <si>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</si>
  <si>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</si>
  <si>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</si>
  <si>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</si>
  <si>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</si>
  <si>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</si>
  <si>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</si>
  <si>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</si>
  <si>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</si>
  <si>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</si>
  <si>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</si>
  <si>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</si>
  <si>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</si>
  <si>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</si>
  <si>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</si>
  <si>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</si>
  <si>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</si>
  <si>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</si>
  <si>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</si>
  <si>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</si>
  <si>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</si>
  <si>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</si>
  <si>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</si>
  <si>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</si>
  <si>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</si>
  <si>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</si>
  <si>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</si>
  <si>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</si>
  <si>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</si>
  <si>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</si>
  <si>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</si>
  <si>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</si>
  <si>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</si>
  <si>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</si>
  <si>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</si>
  <si>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</si>
  <si>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</si>
  <si>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</si>
  <si>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</si>
  <si>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</si>
  <si>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</si>
  <si>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</si>
  <si>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</si>
  <si>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</si>
  <si>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</si>
  <si>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</si>
  <si>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</si>
  <si>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</si>
  <si>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</si>
  <si>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</si>
  <si>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</si>
  <si>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</si>
  <si>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</si>
  <si>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</si>
  <si>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</si>
  <si>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</si>
  <si>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</si>
  <si>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</si>
  <si>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</si>
  <si>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</si>
  <si>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</si>
  <si>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</si>
  <si>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</si>
  <si>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</si>
  <si>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</si>
  <si>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</si>
  <si>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</si>
  <si>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</si>
  <si>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</si>
  <si>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</si>
  <si>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</si>
  <si>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</si>
  <si>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</si>
  <si>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</si>
  <si>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</si>
  <si>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</si>
  <si>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</si>
  <si>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</si>
  <si>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</si>
  <si>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</si>
  <si>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</si>
  <si>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</si>
  <si>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</si>
  <si>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</si>
  <si>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</si>
  <si>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</si>
  <si>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</si>
  <si>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</si>
  <si>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</si>
  <si>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</si>
  <si>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</si>
  <si>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</si>
  <si>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</si>
  <si>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</si>
  <si>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</si>
  <si>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</si>
  <si>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</si>
  <si>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</si>
  <si>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</si>
  <si>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</si>
  <si>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</si>
  <si>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</si>
  <si>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</si>
  <si>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</si>
  <si>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</si>
  <si>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</si>
  <si>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</si>
  <si>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</si>
  <si>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</si>
  <si>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</si>
  <si>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</si>
  <si>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</si>
  <si>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</si>
  <si>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</si>
  <si>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</si>
  <si>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</si>
  <si>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</si>
  <si>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</si>
  <si>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</si>
  <si>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</si>
  <si>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</si>
  <si>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</si>
  <si>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</si>
  <si>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</si>
  <si>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</si>
  <si>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</si>
  <si>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</si>
  <si>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</si>
  <si>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</si>
  <si>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</si>
  <si>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</si>
  <si>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</si>
  <si>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</si>
  <si>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</si>
  <si>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</si>
  <si>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</si>
  <si>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</si>
  <si>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</si>
  <si>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</si>
  <si>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</si>
  <si>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</si>
  <si>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</si>
  <si>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</si>
  <si>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</si>
  <si>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</si>
  <si>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</si>
  <si>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</si>
  <si>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</si>
  <si>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</si>
  <si>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</si>
  <si>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</si>
  <si>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</si>
  <si>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</si>
  <si>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</si>
  <si>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</si>
  <si>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</si>
  <si>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</si>
  <si>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</si>
  <si>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</si>
  <si>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</si>
  <si>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</si>
  <si>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</si>
  <si>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</si>
  <si>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</si>
  <si>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</si>
  <si>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</si>
  <si>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</si>
  <si>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</si>
  <si>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</si>
  <si>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</si>
  <si>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</si>
  <si>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</si>
  <si>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</si>
  <si>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</si>
  <si>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</si>
  <si>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</si>
  <si>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</si>
  <si>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</si>
  <si>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</si>
  <si>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</si>
  <si>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</si>
  <si>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</si>
  <si>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</si>
  <si>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</si>
  <si>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</si>
  <si>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</si>
  <si>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</si>
  <si>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</si>
  <si>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</si>
  <si>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</si>
  <si>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</si>
  <si>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</si>
  <si>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</si>
  <si>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</si>
  <si>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</si>
  <si>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</si>
  <si>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</si>
  <si>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</si>
  <si>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</si>
  <si>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</si>
  <si>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</si>
  <si>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</si>
  <si>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</si>
  <si>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</si>
  <si>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</si>
  <si>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</si>
  <si>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</si>
  <si>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</si>
  <si>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</si>
  <si>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</si>
  <si>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</si>
  <si>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</si>
  <si>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</si>
  <si>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</si>
  <si>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</si>
  <si>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</si>
  <si>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</si>
  <si>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</si>
  <si>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</si>
  <si>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</si>
  <si>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</si>
  <si>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</si>
  <si>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</si>
  <si>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</si>
  <si>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</si>
  <si>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</si>
  <si>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</si>
  <si>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</si>
  <si>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</si>
  <si>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</si>
  <si>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</si>
  <si>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</si>
  <si>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</si>
  <si>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</si>
  <si>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</si>
  <si>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</si>
  <si>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</si>
  <si>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</si>
  <si>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</si>
  <si>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</si>
  <si>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</si>
  <si>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</si>
  <si>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</si>
  <si>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</si>
  <si>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</si>
  <si>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</si>
  <si>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</si>
  <si>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</si>
  <si>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</si>
  <si>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</si>
  <si>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</si>
  <si>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</si>
  <si>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</si>
  <si>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</si>
  <si>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</si>
  <si>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</si>
  <si>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</si>
  <si>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</si>
  <si>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</si>
  <si>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</si>
  <si>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</si>
  <si>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</si>
  <si>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</si>
  <si>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</si>
  <si>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</si>
  <si>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</si>
  <si>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</si>
  <si>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</si>
  <si>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</si>
  <si>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</si>
  <si>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</si>
  <si>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</si>
  <si>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</si>
  <si>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</si>
  <si>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</si>
  <si>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</si>
  <si>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</si>
  <si>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</si>
  <si>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</si>
  <si>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</si>
  <si>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</si>
  <si>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</si>
  <si>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</si>
  <si>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</si>
  <si>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</si>
  <si>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</si>
  <si>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</si>
  <si>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</si>
  <si>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</si>
  <si>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</si>
  <si>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</si>
  <si>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</si>
  <si>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</si>
  <si>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</si>
  <si>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</si>
  <si>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</si>
  <si>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</si>
  <si>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</si>
  <si>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</si>
  <si>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</si>
  <si>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</si>
  <si>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</si>
  <si>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</si>
  <si>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</si>
  <si>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</si>
  <si>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</si>
  <si>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</si>
  <si>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</si>
  <si>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</si>
  <si>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</si>
  <si>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</si>
  <si>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</si>
  <si>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</si>
  <si>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</si>
  <si>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</si>
  <si>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</si>
  <si>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</si>
  <si>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</si>
  <si>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</si>
  <si>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</si>
  <si>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</si>
  <si>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</si>
  <si>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</si>
  <si>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</si>
  <si>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</si>
  <si>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</si>
  <si>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</si>
  <si>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</si>
  <si>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</si>
  <si>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</si>
  <si>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</si>
  <si>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</si>
  <si>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</si>
  <si>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</si>
  <si>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</si>
  <si>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</si>
  <si>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</si>
  <si>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</si>
  <si>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</si>
  <si>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</si>
  <si>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</si>
  <si>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</si>
  <si>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</si>
  <si>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</si>
  <si>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</si>
  <si>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</si>
  <si>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</si>
  <si>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</si>
  <si>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</si>
  <si>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</si>
  <si>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</si>
  <si>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</si>
  <si>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</si>
  <si>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</si>
  <si>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</si>
  <si>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</si>
  <si>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</si>
  <si>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</si>
  <si>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</si>
  <si>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</si>
  <si>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</si>
  <si>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</si>
  <si>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</si>
  <si>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</si>
  <si>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</si>
  <si>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</si>
  <si>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</si>
  <si>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</si>
  <si>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</si>
  <si>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</si>
  <si>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</si>
  <si>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</si>
  <si>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</si>
  <si>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</si>
  <si>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</si>
  <si>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</si>
  <si>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</si>
  <si>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</si>
  <si>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</si>
  <si>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</si>
  <si>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</si>
  <si>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</si>
  <si>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</si>
  <si>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</si>
  <si>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</si>
  <si>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</si>
  <si>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</si>
  <si>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</si>
  <si>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</si>
  <si>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</si>
  <si>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</si>
  <si>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</si>
  <si>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</si>
  <si>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</si>
  <si>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</si>
  <si>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</si>
  <si>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</si>
  <si>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</si>
  <si>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</si>
  <si>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</si>
  <si>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</si>
  <si>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</si>
  <si>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</si>
  <si>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</si>
  <si>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</si>
  <si>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</si>
  <si>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</si>
  <si>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</si>
  <si>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</si>
  <si>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</si>
  <si>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</si>
  <si>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</si>
  <si>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</si>
  <si>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</si>
  <si>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</si>
  <si>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</si>
  <si>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</si>
  <si>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</si>
  <si>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</si>
  <si>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</si>
  <si>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</si>
  <si>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</si>
  <si>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</si>
  <si>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</si>
  <si>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</si>
  <si>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</si>
  <si>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</si>
  <si>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</si>
  <si>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</si>
  <si>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</si>
  <si>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</si>
  <si>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</si>
  <si>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</si>
  <si>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</si>
  <si>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</si>
  <si>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</si>
  <si>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</si>
  <si>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</si>
  <si>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</si>
  <si>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</si>
  <si>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</si>
  <si>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</si>
  <si>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</si>
  <si>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</si>
  <si>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</si>
  <si>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</si>
  <si>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</si>
  <si>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</si>
  <si>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</si>
  <si>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</si>
  <si>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</si>
  <si>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</si>
  <si>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</si>
  <si>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</si>
  <si>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</si>
  <si>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</si>
  <si>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</si>
  <si>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</si>
  <si>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</si>
  <si>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</si>
  <si>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</si>
  <si>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</si>
  <si>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</si>
  <si>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</si>
  <si>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</si>
  <si>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</si>
  <si>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</si>
  <si>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</si>
  <si>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</si>
  <si>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</si>
  <si>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</si>
  <si>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</si>
  <si>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</si>
  <si>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</si>
  <si>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</si>
  <si>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</si>
  <si>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</si>
  <si>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</si>
  <si>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</si>
  <si>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</si>
  <si>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</si>
  <si>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</si>
  <si>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</si>
  <si>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</si>
  <si>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</si>
  <si>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</si>
  <si>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</si>
  <si>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</si>
  <si>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</si>
  <si>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</si>
  <si>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</si>
  <si>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</si>
  <si>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</si>
  <si>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</si>
  <si>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</si>
  <si>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</si>
  <si>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</si>
  <si>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</si>
  <si>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</si>
  <si>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</si>
  <si>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</si>
  <si>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</si>
  <si>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</si>
  <si>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</si>
  <si>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</si>
  <si>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</si>
  <si>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</si>
  <si>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</si>
  <si>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</si>
  <si>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</si>
  <si>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表九</t>
  </si>
  <si>
    <t>2021年政府性基金预算收支明细表</t>
  </si>
  <si>
    <r>
      <rPr>
        <b/>
        <sz val="14"/>
        <rFont val="宋体"/>
        <charset val="134"/>
      </rPr>
      <t>收</t>
    </r>
    <r>
      <rPr>
        <b/>
        <sz val="14"/>
        <rFont val="宋体"/>
        <charset val="134"/>
      </rPr>
      <t>入</t>
    </r>
  </si>
  <si>
    <r>
      <rPr>
        <b/>
        <sz val="14"/>
        <rFont val="宋体"/>
        <charset val="134"/>
      </rPr>
      <t>支</t>
    </r>
    <r>
      <rPr>
        <b/>
        <sz val="14"/>
        <rFont val="宋体"/>
        <charset val="134"/>
      </rPr>
      <t>出</t>
    </r>
  </si>
  <si>
    <r>
      <rPr>
        <b/>
        <sz val="11"/>
        <rFont val="宋体"/>
        <charset val="134"/>
      </rPr>
      <t>项</t>
    </r>
    <r>
      <rPr>
        <b/>
        <sz val="12"/>
        <rFont val="宋体"/>
        <charset val="134"/>
      </rPr>
      <t>目</t>
    </r>
  </si>
  <si>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</si>
  <si>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</si>
  <si>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</si>
  <si>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</si>
  <si>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</si>
  <si>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资助国产影片放映</t>
  </si>
  <si>
    <t>四、国家电影事业发展专项资金收入</t>
  </si>
  <si>
    <t xml:space="preserve">      资助影院建设</t>
  </si>
  <si>
    <t>五、国有土地收益基金收入</t>
  </si>
  <si>
    <t xml:space="preserve">      资助少数民族语电影译制</t>
  </si>
  <si>
    <t>六、农业土地开发资金收入</t>
  </si>
  <si>
    <t xml:space="preserve">      购买农村电影公益性放映版权服务</t>
  </si>
  <si>
    <t>七、国有土地使用权出让收入</t>
  </si>
  <si>
    <t xml:space="preserve">      其他国家电影事业发展专项资金支出</t>
  </si>
  <si>
    <t xml:space="preserve">  土地出让价款收入</t>
  </si>
  <si>
    <t xml:space="preserve">   旅游发展基金支出</t>
  </si>
  <si>
    <t xml:space="preserve">  补缴的土地价款</t>
  </si>
  <si>
    <t xml:space="preserve">      宣传促销</t>
  </si>
  <si>
    <t xml:space="preserve">  划拨土地收入</t>
  </si>
  <si>
    <t xml:space="preserve">      行业规划</t>
  </si>
  <si>
    <r>
      <rPr>
        <sz val="11"/>
        <rFont val="宋体"/>
        <charset val="134"/>
      </rPr>
      <t xml:space="preserve"> </t>
    </r>
    <r>
      <rPr>
        <sz val="11"/>
        <rFont val="宋体"/>
        <charset val="134"/>
      </rPr>
      <t xml:space="preserve"> </t>
    </r>
    <r>
      <rPr>
        <sz val="11"/>
        <rFont val="宋体"/>
        <charset val="134"/>
      </rPr>
      <t>缴纳新增建设用地土地有偿使用费</t>
    </r>
  </si>
  <si>
    <t xml:space="preserve">      旅游事业补助</t>
  </si>
  <si>
    <t xml:space="preserve">  其他土地出让收入</t>
  </si>
  <si>
    <t xml:space="preserve">      地方旅游开发项目补助</t>
  </si>
  <si>
    <t>八、大中型水库库区基金收入</t>
  </si>
  <si>
    <t xml:space="preserve">      其他旅游发展基金支出 </t>
  </si>
  <si>
    <t>九、彩票公益金收入</t>
  </si>
  <si>
    <t xml:space="preserve">   国家电影事业发展专项资金对应专项债务收入安排的支出</t>
  </si>
  <si>
    <t xml:space="preserve">  福利彩票公益金收入</t>
  </si>
  <si>
    <t xml:space="preserve">      资助城市影院</t>
  </si>
  <si>
    <t xml:space="preserve">  体育彩票公益金收入</t>
  </si>
  <si>
    <t xml:space="preserve">      其他国家电影事业发展专项资金对应专项债务收入支出</t>
  </si>
  <si>
    <t>十、城市基础设施配套费收入</t>
  </si>
  <si>
    <t>二、社会保障和就业支出</t>
  </si>
  <si>
    <t>十一、小型水库移民扶助基金收入</t>
  </si>
  <si>
    <t xml:space="preserve">    大中型水库移民后期扶持基金支出</t>
  </si>
  <si>
    <t>十二、国家重大水利工程建设基金收入</t>
  </si>
  <si>
    <t xml:space="preserve">      移民补助</t>
  </si>
  <si>
    <t>十三、车辆通行费</t>
  </si>
  <si>
    <t xml:space="preserve">      基础设施建设和经济发展</t>
  </si>
  <si>
    <t>十四、污水处理费收入</t>
  </si>
  <si>
    <t xml:space="preserve">      其他大中型水库移民后期扶持基金支出</t>
  </si>
  <si>
    <t>十五、彩票发行机构和彩票销售机构的业务费用</t>
  </si>
  <si>
    <t xml:space="preserve">    小型水库移民扶助基金安排的支出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</si>
  <si>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</si>
  <si>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</si>
  <si>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</si>
  <si>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</si>
  <si>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</si>
  <si>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小型水库移民扶助基金对应专项债务收入安排的支出</t>
  </si>
  <si>
    <t xml:space="preserve">  彩票市场调控资金收入</t>
  </si>
  <si>
    <t>十六、其他政府性基金收入</t>
  </si>
  <si>
    <t xml:space="preserve">      其他小型水库移民扶助基金对应专项债务收入安排的支出</t>
  </si>
  <si>
    <t>十七、专项债券对应项目专项收入</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</si>
  <si>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</si>
  <si>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</si>
  <si>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</si>
  <si>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</si>
  <si>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</si>
  <si>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</si>
  <si>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</si>
  <si>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</si>
  <si>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</si>
  <si>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</si>
  <si>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</si>
  <si>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</si>
  <si>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</si>
  <si>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</si>
  <si>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</si>
  <si>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</si>
  <si>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</si>
  <si>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</si>
  <si>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</si>
  <si>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</si>
  <si>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</si>
  <si>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</si>
  <si>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</si>
  <si>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</si>
  <si>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</si>
  <si>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</si>
  <si>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</si>
  <si>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</si>
  <si>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</si>
  <si>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</si>
  <si>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</si>
  <si>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</si>
  <si>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</si>
  <si>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</si>
  <si>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</si>
  <si>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</si>
  <si>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</si>
  <si>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</si>
  <si>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</si>
  <si>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</si>
  <si>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</si>
  <si>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</si>
  <si>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</si>
  <si>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</si>
  <si>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</si>
  <si>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</si>
  <si>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</si>
  <si>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</si>
  <si>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</si>
  <si>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</si>
  <si>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</si>
  <si>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</si>
  <si>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</si>
  <si>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</si>
  <si>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</si>
  <si>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</si>
  <si>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</si>
  <si>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</si>
  <si>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</si>
  <si>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</si>
  <si>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</si>
  <si>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</si>
  <si>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</si>
  <si>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</si>
  <si>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</si>
  <si>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</si>
  <si>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</si>
  <si>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</si>
  <si>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</si>
  <si>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</si>
  <si>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</si>
  <si>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</si>
  <si>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</si>
  <si>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</si>
  <si>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</si>
  <si>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</si>
  <si>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</si>
  <si>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</si>
  <si>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</si>
  <si>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</si>
  <si>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</si>
  <si>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</si>
  <si>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</si>
  <si>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</si>
  <si>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</si>
  <si>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</si>
  <si>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</si>
  <si>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</si>
  <si>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</si>
  <si>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</si>
  <si>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</si>
  <si>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</si>
  <si>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</si>
  <si>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</si>
  <si>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</si>
  <si>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</si>
  <si>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</si>
  <si>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</si>
  <si>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</si>
  <si>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</si>
  <si>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</si>
  <si>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</si>
  <si>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</si>
  <si>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</si>
  <si>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</si>
  <si>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</si>
  <si>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</si>
  <si>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</si>
  <si>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</si>
  <si>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</si>
  <si>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</si>
  <si>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</si>
  <si>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</si>
  <si>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</si>
  <si>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</si>
  <si>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</si>
  <si>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</si>
  <si>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</si>
  <si>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</si>
  <si>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</si>
  <si>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</si>
  <si>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</si>
  <si>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</si>
  <si>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</si>
  <si>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</si>
  <si>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</si>
  <si>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</si>
  <si>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</si>
  <si>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</si>
  <si>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</si>
  <si>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</si>
  <si>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</si>
  <si>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</si>
  <si>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</si>
  <si>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</si>
  <si>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</si>
  <si>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</si>
  <si>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</si>
  <si>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</si>
  <si>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</si>
  <si>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</si>
  <si>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</si>
  <si>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</si>
  <si>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</si>
  <si>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</si>
  <si>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</si>
  <si>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</si>
  <si>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</si>
  <si>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</si>
  <si>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</si>
  <si>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</si>
  <si>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</si>
  <si>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</si>
  <si>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</si>
  <si>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</si>
  <si>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</si>
  <si>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</si>
  <si>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</si>
  <si>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</si>
  <si>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</si>
  <si>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</si>
  <si>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</si>
  <si>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</si>
  <si>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</si>
  <si>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</si>
  <si>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</si>
  <si>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</si>
  <si>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</si>
  <si>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</si>
  <si>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</si>
  <si>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</si>
  <si>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</si>
  <si>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</si>
  <si>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</si>
  <si>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</si>
  <si>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</si>
  <si>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</si>
  <si>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</si>
  <si>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</si>
  <si>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</si>
  <si>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</si>
  <si>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</si>
  <si>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</si>
  <si>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</si>
  <si>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</si>
  <si>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</si>
  <si>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</si>
  <si>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</si>
  <si>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</si>
  <si>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</si>
  <si>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</si>
  <si>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</si>
  <si>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</si>
  <si>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</si>
  <si>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</si>
  <si>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</si>
  <si>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表四</t>
  </si>
  <si>
    <t>2021年一般公共预算支出资金来源情况表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</si>
  <si>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</si>
  <si>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</si>
  <si>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</si>
  <si>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</si>
  <si>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</si>
  <si>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</si>
  <si>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</si>
  <si>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</si>
  <si>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</si>
  <si>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</si>
  <si>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</si>
  <si>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</si>
  <si>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</si>
  <si>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</si>
  <si>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</si>
  <si>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</si>
  <si>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</si>
  <si>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</si>
  <si>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</si>
  <si>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</si>
  <si>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</si>
  <si>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</si>
  <si>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</si>
  <si>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</si>
  <si>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</si>
  <si>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</si>
  <si>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</si>
  <si>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</si>
  <si>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</si>
  <si>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</si>
  <si>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</si>
  <si>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</si>
  <si>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</si>
  <si>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</si>
  <si>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</si>
  <si>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</si>
  <si>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</si>
  <si>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</si>
  <si>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税　　　　收　　　　收　　　　入</t>
  </si>
  <si>
    <t>非  税  收  入</t>
  </si>
  <si>
    <t>小计</t>
  </si>
  <si>
    <t>增值税</t>
  </si>
  <si>
    <t>企业_x000D_
所得税</t>
  </si>
  <si>
    <t>企业
所得税退税</t>
  </si>
  <si>
    <t>个人_x000D_
所得税</t>
  </si>
  <si>
    <t>资源税</t>
  </si>
  <si>
    <t>城市维护_x000D_
建设税</t>
  </si>
  <si>
    <t>房产税</t>
  </si>
  <si>
    <t>印花税</t>
  </si>
  <si>
    <t>城镇土地使用税</t>
  </si>
  <si>
    <t>土地增值税</t>
  </si>
  <si>
    <t>车船税</t>
  </si>
  <si>
    <t>耕地_x000D_
占用税</t>
  </si>
  <si>
    <t>契税</t>
  </si>
  <si>
    <t>烟叶税</t>
  </si>
  <si>
    <t>环境保护税</t>
  </si>
  <si>
    <t>其他各项_x000D_税收收入</t>
  </si>
  <si>
    <t>专项_x000D_
收入</t>
  </si>
  <si>
    <t>行政事_x000D_
业性收_x000D_
费收入</t>
  </si>
  <si>
    <t>罚没_x000D_
收入</t>
  </si>
  <si>
    <t>国有资本_x000D_经营收入</t>
  </si>
  <si>
    <t>国有资源_x000D_
（资产）有_x000D_
偿使用收入</t>
  </si>
  <si>
    <t>捐赠
收入</t>
  </si>
  <si>
    <t>政府住房基金收入</t>
  </si>
  <si>
    <t>其他_x000D_
收入</t>
  </si>
  <si>
    <t>……</t>
  </si>
  <si>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</si>
  <si>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</si>
  <si>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</si>
  <si>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</si>
  <si>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</si>
  <si>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</si>
  <si>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</si>
  <si>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</si>
  <si>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</si>
  <si>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</si>
  <si>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</si>
  <si>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</si>
  <si>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</si>
  <si>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</si>
  <si>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</si>
  <si>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</si>
  <si>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</si>
  <si>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</si>
  <si>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</si>
  <si>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</si>
  <si>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</si>
  <si>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</si>
  <si>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</si>
  <si>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</si>
  <si>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</si>
  <si>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</si>
  <si>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</si>
  <si>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</si>
  <si>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</si>
  <si>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</si>
  <si>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r>
      <rPr>
        <sz val="9"/>
        <rFont val="宋体"/>
        <family val="3"/>
        <charset val="134"/>
      </rPr>
      <t xml:space="preserve">一 </t>
    </r>
    <r>
      <rPr>
        <sz val="9"/>
        <rFont val="宋体"/>
        <family val="3"/>
        <charset val="134"/>
      </rPr>
      <t xml:space="preserve">         </t>
    </r>
    <r>
      <rPr>
        <sz val="9"/>
        <rFont val="宋体"/>
        <family val="3"/>
        <charset val="134"/>
      </rPr>
      <t>般</t>
    </r>
    <r>
      <rPr>
        <sz val="9"/>
        <rFont val="宋体"/>
        <family val="3"/>
        <charset val="134"/>
      </rPr>
      <t xml:space="preserve">              </t>
    </r>
    <r>
      <rPr>
        <sz val="9"/>
        <rFont val="宋体"/>
        <family val="3"/>
        <charset val="134"/>
      </rPr>
      <t>性</t>
    </r>
    <r>
      <rPr>
        <sz val="9"/>
        <rFont val="宋体"/>
        <family val="3"/>
        <charset val="134"/>
      </rPr>
      <t xml:space="preserve">                 </t>
    </r>
    <r>
      <rPr>
        <sz val="9"/>
        <rFont val="宋体"/>
        <family val="3"/>
        <charset val="134"/>
      </rPr>
      <t>转</t>
    </r>
    <r>
      <rPr>
        <sz val="9"/>
        <rFont val="宋体"/>
        <family val="3"/>
        <charset val="134"/>
      </rPr>
      <t xml:space="preserve">               </t>
    </r>
    <r>
      <rPr>
        <sz val="9"/>
        <rFont val="宋体"/>
        <family val="3"/>
        <charset val="134"/>
      </rPr>
      <t>移</t>
    </r>
    <r>
      <rPr>
        <sz val="9"/>
        <rFont val="宋体"/>
        <family val="3"/>
        <charset val="134"/>
      </rPr>
      <t xml:space="preserve">                 </t>
    </r>
    <r>
      <rPr>
        <sz val="9"/>
        <rFont val="宋体"/>
        <family val="3"/>
        <charset val="134"/>
      </rPr>
      <t>支</t>
    </r>
    <r>
      <rPr>
        <sz val="9"/>
        <rFont val="宋体"/>
        <family val="3"/>
        <charset val="134"/>
      </rPr>
      <t xml:space="preserve">            </t>
    </r>
    <r>
      <rPr>
        <sz val="9"/>
        <rFont val="宋体"/>
        <family val="3"/>
        <charset val="134"/>
      </rPr>
      <t>付</t>
    </r>
  </si>
  <si>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</si>
  <si>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</si>
  <si>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</si>
  <si>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</si>
  <si>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</si>
  <si>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</si>
  <si>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</si>
  <si>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</si>
  <si>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</si>
  <si>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</si>
  <si>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</si>
  <si>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</si>
  <si>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</si>
  <si>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</si>
  <si>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</si>
  <si>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</si>
  <si>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</si>
  <si>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</si>
  <si>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</si>
  <si>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</si>
  <si>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</si>
  <si>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</si>
  <si>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</si>
  <si>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</si>
  <si>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</si>
  <si>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</si>
  <si>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</si>
  <si>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</si>
  <si>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</si>
  <si>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</si>
  <si>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</si>
  <si>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</si>
  <si>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</si>
  <si>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</si>
  <si>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</si>
  <si>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</si>
  <si>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</si>
  <si>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r>
      <rPr>
        <sz val="9"/>
        <rFont val="宋体"/>
        <family val="3"/>
        <charset val="134"/>
      </rPr>
      <t xml:space="preserve">专                   项                 </t>
    </r>
    <r>
      <rPr>
        <sz val="9"/>
        <rFont val="宋体"/>
        <family val="3"/>
        <charset val="134"/>
      </rPr>
      <t>转</t>
    </r>
    <r>
      <rPr>
        <sz val="9"/>
        <rFont val="宋体"/>
        <family val="3"/>
        <charset val="134"/>
      </rPr>
      <t xml:space="preserve">               </t>
    </r>
    <r>
      <rPr>
        <sz val="9"/>
        <rFont val="宋体"/>
        <family val="3"/>
        <charset val="134"/>
      </rPr>
      <t>移</t>
    </r>
    <r>
      <rPr>
        <sz val="9"/>
        <rFont val="宋体"/>
        <family val="3"/>
        <charset val="134"/>
      </rPr>
      <t xml:space="preserve">                 </t>
    </r>
    <r>
      <rPr>
        <sz val="9"/>
        <rFont val="宋体"/>
        <family val="3"/>
        <charset val="134"/>
      </rPr>
      <t>支</t>
    </r>
    <r>
      <rPr>
        <sz val="9"/>
        <rFont val="宋体"/>
        <family val="3"/>
        <charset val="134"/>
      </rPr>
      <t xml:space="preserve">            </t>
    </r>
    <r>
      <rPr>
        <sz val="9"/>
        <rFont val="宋体"/>
        <family val="3"/>
        <charset val="134"/>
      </rPr>
      <t>付</t>
    </r>
  </si>
  <si>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</si>
  <si>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</si>
  <si>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</si>
  <si>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</si>
  <si>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</si>
  <si>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</si>
  <si>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</si>
  <si>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</si>
  <si>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</si>
  <si>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</si>
  <si>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</si>
  <si>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</si>
  <si>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</si>
  <si>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</si>
  <si>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</si>
  <si>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</si>
  <si>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</si>
  <si>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</si>
  <si>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</si>
  <si>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</si>
  <si>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</si>
  <si>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</si>
  <si>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</si>
  <si>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</si>
  <si>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</si>
  <si>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</si>
  <si>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r>
      <rPr>
        <b/>
        <sz val="12"/>
        <rFont val="宋体"/>
        <family val="3"/>
        <charset val="134"/>
      </rPr>
      <t>项</t>
    </r>
    <r>
      <rPr>
        <b/>
        <sz val="12"/>
        <rFont val="宋体"/>
        <family val="3"/>
        <charset val="134"/>
      </rPr>
      <t>目</t>
    </r>
  </si>
  <si>
    <t xml:space="preserve">    污水处理费安排的支出</t>
  </si>
  <si>
    <t xml:space="preserve">    大中型水库库区基金对应专项债务收入安排的支出</t>
  </si>
  <si>
    <t xml:space="preserve">    国家重大水利工程建设基金对应专项债务收入安排的支出</t>
  </si>
  <si>
    <t>表十</t>
  </si>
  <si>
    <t>2021年政府性基金调入专项收入预算表</t>
  </si>
  <si>
    <t>表十一</t>
  </si>
  <si>
    <t>2021年政府性基金预算支出资金来源情况表</t>
  </si>
  <si>
    <t>当年预算收入安排</t>
  </si>
  <si>
    <t>转移支付收入安排</t>
  </si>
  <si>
    <t>上年结余</t>
  </si>
  <si>
    <t>表十二                                        2021年国有资本经营预算收支总表</t>
  </si>
  <si>
    <t>财资地预01表</t>
  </si>
  <si>
    <t>填报单位：</t>
  </si>
  <si>
    <t>金额单位：万元</t>
  </si>
  <si>
    <r>
      <rPr>
        <sz val="10"/>
        <rFont val="宋体"/>
        <family val="3"/>
        <charset val="134"/>
      </rPr>
      <t>收</t>
    </r>
    <r>
      <rPr>
        <sz val="10"/>
        <rFont val="Times New Roman"/>
        <family val="1"/>
      </rPr>
      <t xml:space="preserve">          </t>
    </r>
    <r>
      <rPr>
        <sz val="10"/>
        <rFont val="宋体"/>
        <family val="3"/>
        <charset val="134"/>
      </rPr>
      <t>入</t>
    </r>
  </si>
  <si>
    <r>
      <rPr>
        <sz val="10"/>
        <rFont val="宋体"/>
        <family val="3"/>
        <charset val="134"/>
      </rPr>
      <t>支</t>
    </r>
    <r>
      <rPr>
        <sz val="10"/>
        <rFont val="Times New Roman"/>
        <family val="1"/>
      </rPr>
      <t xml:space="preserve">          </t>
    </r>
    <r>
      <rPr>
        <sz val="10"/>
        <rFont val="宋体"/>
        <family val="3"/>
        <charset val="134"/>
      </rPr>
      <t>出</t>
    </r>
  </si>
  <si>
    <r>
      <rPr>
        <sz val="10"/>
        <rFont val="宋体"/>
        <family val="3"/>
        <charset val="134"/>
      </rPr>
      <t>项</t>
    </r>
    <r>
      <rPr>
        <sz val="10"/>
        <rFont val="Times New Roman"/>
        <family val="1"/>
      </rPr>
      <t xml:space="preserve">        </t>
    </r>
    <r>
      <rPr>
        <sz val="10"/>
        <rFont val="宋体"/>
        <family val="3"/>
        <charset val="134"/>
      </rPr>
      <t>目</t>
    </r>
  </si>
  <si>
    <t>行次</t>
  </si>
  <si>
    <t>上年执行数</t>
  </si>
  <si>
    <t>2021年预算数</t>
  </si>
  <si>
    <t>省本级</t>
  </si>
  <si>
    <t>地市级及以下</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</si>
  <si>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</si>
  <si>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</si>
  <si>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</si>
  <si>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</si>
  <si>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</si>
  <si>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</si>
  <si>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</si>
  <si>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</si>
  <si>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</si>
  <si>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</si>
  <si>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</si>
  <si>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</si>
  <si>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</si>
  <si>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</si>
  <si>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</si>
  <si>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</si>
  <si>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</si>
  <si>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国有资本经营预算上解支出</t>
  </si>
  <si>
    <t>国有资本经营预算调出资金</t>
  </si>
  <si>
    <t>结转下年</t>
  </si>
  <si>
    <t>收 入 总 计</t>
  </si>
  <si>
    <t>支 出 总 计</t>
  </si>
  <si>
    <t>表十三                                2021年国有资本经营收入预算表</t>
  </si>
  <si>
    <r>
      <rPr>
        <sz val="10"/>
        <rFont val="宋体"/>
        <family val="3"/>
        <charset val="134"/>
      </rPr>
      <t>财资地预</t>
    </r>
    <r>
      <rPr>
        <sz val="10"/>
        <rFont val="Times New Roman"/>
        <family val="1"/>
      </rPr>
      <t>02</t>
    </r>
    <r>
      <rPr>
        <sz val="10"/>
        <rFont val="宋体"/>
        <family val="3"/>
        <charset val="134"/>
      </rPr>
      <t>表</t>
    </r>
  </si>
  <si>
    <t>科目编码</t>
  </si>
  <si>
    <t>科目名称</t>
  </si>
  <si>
    <t>预算数为执行数的%</t>
  </si>
  <si>
    <t xml:space="preserve">    烟草企业利润收入</t>
  </si>
  <si>
    <t xml:space="preserve">    石油石化企业利润收入</t>
  </si>
  <si>
    <t xml:space="preserve">    其他国有资本经营预算企业利润收入</t>
  </si>
  <si>
    <r>
      <rPr>
        <sz val="10"/>
        <rFont val="Times New Roman"/>
        <family val="1"/>
      </rPr>
      <t xml:space="preserve">          </t>
    </r>
    <r>
      <rPr>
        <sz val="10"/>
        <rFont val="宋体"/>
        <family val="3"/>
        <charset val="134"/>
      </rPr>
      <t>国有控股公司股利、股息收入</t>
    </r>
  </si>
  <si>
    <r>
      <rPr>
        <sz val="10"/>
        <rFont val="Times New Roman"/>
        <family val="1"/>
      </rPr>
      <t xml:space="preserve">          </t>
    </r>
    <r>
      <rPr>
        <sz val="10"/>
        <rFont val="宋体"/>
        <family val="3"/>
        <charset val="134"/>
      </rPr>
      <t>国有参股公司股利、股息收入</t>
    </r>
  </si>
  <si>
    <r>
      <rPr>
        <sz val="10"/>
        <rFont val="Times New Roman"/>
        <family val="1"/>
      </rPr>
      <t xml:space="preserve">          </t>
    </r>
    <r>
      <rPr>
        <sz val="10"/>
        <rFont val="宋体"/>
        <family val="3"/>
        <charset val="134"/>
      </rPr>
      <t>其他国有资本经营预算企业股利、股息收入</t>
    </r>
  </si>
  <si>
    <r>
      <rPr>
        <sz val="10"/>
        <rFont val="Times New Roman"/>
        <family val="1"/>
      </rPr>
      <t xml:space="preserve">          </t>
    </r>
    <r>
      <rPr>
        <sz val="10"/>
        <rFont val="宋体"/>
        <family val="3"/>
        <charset val="134"/>
      </rPr>
      <t>国有股权、股份转让收入</t>
    </r>
  </si>
  <si>
    <r>
      <rPr>
        <sz val="10"/>
        <rFont val="Times New Roman"/>
        <family val="1"/>
      </rPr>
      <t xml:space="preserve">          </t>
    </r>
    <r>
      <rPr>
        <sz val="10"/>
        <rFont val="宋体"/>
        <family val="3"/>
        <charset val="134"/>
      </rPr>
      <t>国有独资企业产权转让收入</t>
    </r>
  </si>
  <si>
    <r>
      <rPr>
        <sz val="10"/>
        <rFont val="Times New Roman"/>
        <family val="1"/>
      </rPr>
      <t xml:space="preserve">          </t>
    </r>
    <r>
      <rPr>
        <sz val="10"/>
        <rFont val="宋体"/>
        <family val="3"/>
        <charset val="134"/>
      </rPr>
      <t>其他国有资本经营预算企业产权转让收入</t>
    </r>
  </si>
  <si>
    <r>
      <rPr>
        <sz val="10"/>
        <rFont val="Times New Roman"/>
        <family val="1"/>
      </rPr>
      <t xml:space="preserve">         </t>
    </r>
    <r>
      <rPr>
        <sz val="10"/>
        <rFont val="宋体"/>
        <family val="3"/>
        <charset val="134"/>
      </rPr>
      <t>国有股权、股份清算收入</t>
    </r>
  </si>
  <si>
    <r>
      <rPr>
        <sz val="10"/>
        <rFont val="Times New Roman"/>
        <family val="1"/>
      </rPr>
      <t xml:space="preserve">         </t>
    </r>
    <r>
      <rPr>
        <sz val="10"/>
        <rFont val="宋体"/>
        <family val="3"/>
        <charset val="134"/>
      </rPr>
      <t>国有独资企业清算收入</t>
    </r>
  </si>
  <si>
    <r>
      <rPr>
        <sz val="10"/>
        <rFont val="Times New Roman"/>
        <family val="1"/>
      </rPr>
      <t xml:space="preserve">         </t>
    </r>
    <r>
      <rPr>
        <sz val="10"/>
        <rFont val="宋体"/>
        <family val="3"/>
        <charset val="134"/>
      </rPr>
      <t>其他国有资本经营预算企业清算收入</t>
    </r>
  </si>
  <si>
    <r>
      <rPr>
        <b/>
        <sz val="10"/>
        <rFont val="宋体"/>
        <family val="3"/>
        <charset val="134"/>
      </rPr>
      <t>收入</t>
    </r>
    <r>
      <rPr>
        <b/>
        <sz val="10"/>
        <rFont val="宋体"/>
        <family val="3"/>
        <charset val="134"/>
      </rPr>
      <t>合</t>
    </r>
    <r>
      <rPr>
        <b/>
        <sz val="10"/>
        <rFont val="宋体"/>
        <family val="3"/>
        <charset val="134"/>
      </rPr>
      <t>计</t>
    </r>
  </si>
  <si>
    <t>表十四                                                         2021年国有资本经营支出预算表</t>
  </si>
  <si>
    <r>
      <rPr>
        <sz val="10"/>
        <rFont val="宋体"/>
        <family val="3"/>
        <charset val="134"/>
      </rPr>
      <t>财资地预</t>
    </r>
    <r>
      <rPr>
        <sz val="10"/>
        <rFont val="Times New Roman"/>
        <family val="1"/>
      </rPr>
      <t>03</t>
    </r>
    <r>
      <rPr>
        <sz val="10"/>
        <rFont val="宋体"/>
        <family val="3"/>
        <charset val="134"/>
      </rPr>
      <t>表</t>
    </r>
  </si>
  <si>
    <t>资本性支出</t>
  </si>
  <si>
    <r>
      <rPr>
        <sz val="11"/>
        <rFont val="宋体"/>
        <family val="3"/>
        <charset val="134"/>
      </rPr>
      <t>费用性支出</t>
    </r>
    <r>
      <rPr>
        <sz val="11"/>
        <rFont val="Times New Roman"/>
        <family val="1"/>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</si>
  <si>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</si>
  <si>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</si>
  <si>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</si>
  <si>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</si>
  <si>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</si>
  <si>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</si>
  <si>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</si>
  <si>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</si>
  <si>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</si>
  <si>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</si>
  <si>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</si>
  <si>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</si>
  <si>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</si>
  <si>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</si>
  <si>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</si>
  <si>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调出资金</t>
  </si>
  <si>
    <t>表十五             2021年国有资本经营预算补充表</t>
  </si>
  <si>
    <t>财资地预04表</t>
  </si>
  <si>
    <t>单位：万元、户</t>
  </si>
  <si>
    <t>项   目</t>
  </si>
  <si>
    <t>一、实施范围</t>
  </si>
  <si>
    <t>－</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</si>
  <si>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</si>
  <si>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</si>
  <si>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</si>
  <si>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</si>
  <si>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</si>
  <si>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</si>
  <si>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</si>
  <si>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</si>
  <si>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</si>
  <si>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</si>
  <si>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</si>
  <si>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</si>
  <si>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</si>
  <si>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</si>
  <si>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</si>
  <si>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</si>
  <si>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三、国有资本收益情况</t>
  </si>
  <si>
    <t>比例类型（单一比例/分类比例）</t>
  </si>
  <si>
    <t>比例数值</t>
  </si>
  <si>
    <t>四、编报情况</t>
  </si>
  <si>
    <t>上报级次（人大/政府）</t>
  </si>
  <si>
    <t>上报起始年</t>
  </si>
  <si>
    <t>二十二、预备费</t>
    <phoneticPr fontId="16" type="noConversion"/>
  </si>
  <si>
    <t>二十三、债务付息支出</t>
    <phoneticPr fontId="16" type="noConversion"/>
  </si>
  <si>
    <t>二十四、债务发行费用支出</t>
    <phoneticPr fontId="16" type="noConversion"/>
  </si>
  <si>
    <t>二十五、其他支出</t>
    <phoneticPr fontId="16" type="noConversion"/>
  </si>
  <si>
    <t>长春市双阳区</t>
    <phoneticPr fontId="16" type="noConversion"/>
  </si>
  <si>
    <t>双阳区</t>
    <phoneticPr fontId="16" type="noConversion"/>
  </si>
  <si>
    <t>十一、抗疫特别国债</t>
    <phoneticPr fontId="16" type="noConversion"/>
  </si>
  <si>
    <t>\</t>
    <phoneticPr fontId="16" type="noConversion"/>
  </si>
</sst>
</file>

<file path=xl/styles.xml><?xml version="1.0" encoding="utf-8"?>
<styleSheet xmlns="http://schemas.openxmlformats.org/spreadsheetml/2006/main">
  <numFmts count="4">
    <numFmt numFmtId="176" formatCode="0_ "/>
    <numFmt numFmtId="177" formatCode="0.0_ "/>
    <numFmt numFmtId="178" formatCode="#,##0_ "/>
    <numFmt numFmtId="179" formatCode="0.0%"/>
  </numFmts>
  <fonts count="38">
    <font>
      <sz val="12"/>
      <name val="宋体"/>
      <charset val="134"/>
    </font>
    <font>
      <b/>
      <sz val="12"/>
      <name val="宋体"/>
      <charset val="134"/>
    </font>
    <font>
      <sz val="12"/>
      <name val="黑体"/>
      <charset val="134"/>
    </font>
    <font>
      <b/>
      <sz val="16"/>
      <name val="黑体"/>
      <charset val="134"/>
    </font>
    <font>
      <b/>
      <sz val="14"/>
      <name val="宋体"/>
      <charset val="134"/>
    </font>
    <font>
      <b/>
      <sz val="11"/>
      <name val="宋体"/>
      <charset val="134"/>
    </font>
    <font>
      <sz val="11"/>
      <name val="宋体"/>
      <charset val="134"/>
    </font>
    <font>
      <sz val="11"/>
      <name val="宋体"/>
      <charset val="134"/>
      <scheme val="minor"/>
    </font>
    <font>
      <sz val="12"/>
      <color theme="1"/>
      <name val="宋体"/>
      <charset val="134"/>
    </font>
    <font>
      <sz val="11"/>
      <color theme="1"/>
      <name val="宋体"/>
      <charset val="134"/>
    </font>
    <font>
      <sz val="11"/>
      <color theme="9"/>
      <name val="宋体"/>
      <charset val="134"/>
    </font>
    <font>
      <sz val="11"/>
      <color rgb="FFFF0000"/>
      <name val="宋体"/>
      <charset val="134"/>
    </font>
    <font>
      <sz val="12"/>
      <color rgb="FFFF0000"/>
      <name val="宋体"/>
      <charset val="134"/>
    </font>
    <font>
      <sz val="16"/>
      <name val="黑体"/>
      <charset val="134"/>
    </font>
    <font>
      <sz val="14"/>
      <name val="宋体"/>
      <charset val="134"/>
    </font>
    <font>
      <b/>
      <sz val="24"/>
      <name val="黑体"/>
      <charset val="134"/>
    </font>
    <font>
      <sz val="9"/>
      <name val="宋体"/>
      <charset val="134"/>
    </font>
    <font>
      <sz val="12"/>
      <name val="宋体"/>
      <charset val="134"/>
    </font>
    <font>
      <sz val="11"/>
      <name val="宋体"/>
      <family val="3"/>
      <charset val="134"/>
    </font>
    <font>
      <sz val="11"/>
      <name val="Times New Roman"/>
      <family val="1"/>
    </font>
    <font>
      <sz val="12"/>
      <name val="宋体"/>
      <family val="3"/>
      <charset val="134"/>
    </font>
    <font>
      <sz val="10"/>
      <name val="宋体"/>
      <charset val="134"/>
    </font>
    <font>
      <sz val="10"/>
      <color rgb="FFFF0000"/>
      <name val="宋体"/>
      <charset val="134"/>
    </font>
    <font>
      <sz val="9"/>
      <color rgb="FFFF0000"/>
      <name val="宋体"/>
      <charset val="134"/>
    </font>
    <font>
      <b/>
      <sz val="9"/>
      <name val="宋体"/>
      <charset val="134"/>
    </font>
    <font>
      <sz val="9"/>
      <name val="宋体"/>
      <family val="3"/>
      <charset val="134"/>
    </font>
    <font>
      <sz val="8"/>
      <name val="宋体"/>
      <charset val="134"/>
    </font>
    <font>
      <sz val="18"/>
      <name val="宋体"/>
      <charset val="134"/>
    </font>
    <font>
      <b/>
      <sz val="14"/>
      <name val="宋体"/>
      <family val="3"/>
      <charset val="134"/>
    </font>
    <font>
      <b/>
      <sz val="12"/>
      <name val="宋体"/>
      <family val="3"/>
      <charset val="134"/>
    </font>
    <font>
      <sz val="10"/>
      <name val="宋体"/>
      <family val="3"/>
      <charset val="134"/>
    </font>
    <font>
      <sz val="10"/>
      <name val="Times New Roman"/>
      <family val="1"/>
    </font>
    <font>
      <b/>
      <sz val="10"/>
      <name val="宋体"/>
      <charset val="134"/>
    </font>
    <font>
      <b/>
      <sz val="10"/>
      <name val="宋体"/>
      <family val="3"/>
      <charset val="134"/>
    </font>
    <font>
      <b/>
      <sz val="10"/>
      <name val="Times New Roman"/>
      <family val="1"/>
    </font>
    <font>
      <sz val="10"/>
      <name val="宋体"/>
      <charset val="134"/>
      <scheme val="major"/>
    </font>
    <font>
      <b/>
      <sz val="10"/>
      <name val="宋体"/>
      <charset val="134"/>
      <scheme val="major"/>
    </font>
    <font>
      <sz val="8"/>
      <name val="宋体"/>
      <family val="3"/>
      <charset val="134"/>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s>
  <cellStyleXfs count="12">
    <xf numFmtId="0" fontId="0" fillId="0" borderId="0"/>
    <xf numFmtId="9" fontId="17" fillId="0" borderId="0" applyFont="0" applyFill="0" applyBorder="0" applyAlignment="0" applyProtection="0">
      <alignment vertical="center"/>
    </xf>
    <xf numFmtId="0" fontId="17" fillId="0" borderId="0"/>
    <xf numFmtId="0" fontId="17" fillId="0" borderId="0">
      <alignment vertical="center"/>
    </xf>
    <xf numFmtId="0" fontId="16" fillId="0" borderId="0"/>
    <xf numFmtId="0" fontId="17" fillId="0" borderId="0">
      <alignment vertical="center"/>
    </xf>
    <xf numFmtId="0" fontId="17" fillId="0" borderId="0"/>
    <xf numFmtId="0" fontId="17" fillId="0" borderId="0">
      <alignment vertical="center"/>
    </xf>
    <xf numFmtId="0" fontId="20" fillId="0" borderId="0"/>
    <xf numFmtId="0" fontId="20" fillId="0" borderId="0">
      <alignment vertical="center"/>
    </xf>
    <xf numFmtId="0" fontId="20" fillId="0" borderId="0">
      <alignment vertical="center"/>
    </xf>
    <xf numFmtId="0" fontId="20" fillId="0" borderId="0"/>
  </cellStyleXfs>
  <cellXfs count="365">
    <xf numFmtId="0" fontId="0" fillId="0" borderId="0" xfId="0"/>
    <xf numFmtId="0" fontId="1" fillId="0" borderId="0" xfId="0" applyFont="1" applyFill="1" applyAlignment="1" applyProtection="1">
      <alignment vertical="center"/>
    </xf>
    <xf numFmtId="0" fontId="0" fillId="0" borderId="0" xfId="0" applyFill="1" applyAlignment="1" applyProtection="1">
      <alignment vertical="center"/>
    </xf>
    <xf numFmtId="0" fontId="0" fillId="0" borderId="0" xfId="0" applyFont="1" applyFill="1" applyAlignment="1" applyProtection="1">
      <alignment vertical="center"/>
    </xf>
    <xf numFmtId="0" fontId="2" fillId="0" borderId="0" xfId="0" applyFont="1" applyFill="1" applyAlignment="1" applyProtection="1">
      <alignment vertical="center"/>
    </xf>
    <xf numFmtId="0" fontId="5" fillId="0" borderId="3" xfId="0" applyFont="1" applyFill="1" applyBorder="1" applyAlignment="1" applyProtection="1">
      <alignment horizontal="center" vertical="center"/>
    </xf>
    <xf numFmtId="3" fontId="6" fillId="2" borderId="4" xfId="0" applyNumberFormat="1" applyFont="1" applyFill="1" applyBorder="1" applyAlignment="1" applyProtection="1">
      <alignment vertical="center"/>
    </xf>
    <xf numFmtId="0" fontId="6" fillId="0" borderId="4" xfId="0" applyNumberFormat="1" applyFont="1" applyFill="1" applyBorder="1" applyAlignment="1" applyProtection="1">
      <alignment vertical="center"/>
      <protection locked="0"/>
    </xf>
    <xf numFmtId="0" fontId="5" fillId="2" borderId="3" xfId="0" applyFont="1" applyFill="1" applyBorder="1" applyAlignment="1" applyProtection="1">
      <alignment horizontal="right" vertical="center"/>
    </xf>
    <xf numFmtId="3" fontId="6" fillId="3" borderId="4" xfId="0" applyNumberFormat="1" applyFont="1" applyFill="1" applyBorder="1" applyAlignment="1" applyProtection="1">
      <alignment horizontal="left" vertical="center"/>
    </xf>
    <xf numFmtId="0" fontId="6" fillId="3" borderId="4" xfId="0" applyFont="1" applyFill="1" applyBorder="1" applyAlignment="1" applyProtection="1">
      <alignment vertical="center"/>
    </xf>
    <xf numFmtId="3" fontId="6" fillId="0" borderId="4" xfId="0" applyNumberFormat="1" applyFont="1" applyFill="1" applyBorder="1" applyAlignment="1" applyProtection="1">
      <alignment horizontal="left" vertical="center"/>
    </xf>
    <xf numFmtId="0" fontId="6" fillId="2" borderId="4" xfId="0" applyFont="1" applyFill="1" applyBorder="1" applyAlignment="1" applyProtection="1">
      <alignment vertical="center"/>
    </xf>
    <xf numFmtId="3" fontId="6" fillId="4" borderId="4" xfId="0" applyNumberFormat="1" applyFont="1" applyFill="1" applyBorder="1" applyAlignment="1" applyProtection="1">
      <alignment horizontal="left" vertical="center"/>
    </xf>
    <xf numFmtId="0" fontId="7" fillId="0" borderId="4" xfId="5" applyFont="1" applyFill="1" applyBorder="1" applyAlignment="1" applyProtection="1">
      <alignment vertical="center" wrapText="1"/>
    </xf>
    <xf numFmtId="0" fontId="6" fillId="0" borderId="4" xfId="0" applyFont="1" applyBorder="1" applyAlignment="1" applyProtection="1">
      <alignment horizontal="left" vertical="center"/>
    </xf>
    <xf numFmtId="0" fontId="0" fillId="0" borderId="4" xfId="0" applyFill="1" applyBorder="1" applyAlignment="1" applyProtection="1">
      <alignment vertical="center"/>
    </xf>
    <xf numFmtId="0" fontId="6" fillId="0" borderId="4" xfId="0" applyFont="1" applyFill="1" applyBorder="1" applyAlignment="1" applyProtection="1">
      <alignment vertical="center"/>
    </xf>
    <xf numFmtId="3" fontId="6" fillId="3" borderId="4" xfId="0" applyNumberFormat="1" applyFont="1" applyFill="1" applyBorder="1" applyAlignment="1" applyProtection="1">
      <alignment vertical="center"/>
    </xf>
    <xf numFmtId="3" fontId="6" fillId="0" borderId="4" xfId="0" applyNumberFormat="1" applyFont="1" applyFill="1" applyBorder="1" applyAlignment="1" applyProtection="1">
      <alignment vertical="center"/>
    </xf>
    <xf numFmtId="0" fontId="5" fillId="0" borderId="4" xfId="0" applyFont="1" applyFill="1" applyBorder="1" applyAlignment="1" applyProtection="1">
      <alignment vertical="center"/>
    </xf>
    <xf numFmtId="0" fontId="6" fillId="0" borderId="4" xfId="5" applyFont="1" applyFill="1" applyBorder="1" applyAlignment="1" applyProtection="1">
      <alignment vertical="center" wrapText="1"/>
    </xf>
    <xf numFmtId="0" fontId="7" fillId="3" borderId="4" xfId="5" applyFont="1" applyFill="1" applyBorder="1" applyAlignment="1" applyProtection="1">
      <alignment vertical="center" wrapText="1"/>
    </xf>
    <xf numFmtId="0" fontId="6" fillId="3" borderId="4" xfId="0" applyFont="1" applyFill="1" applyBorder="1" applyAlignment="1" applyProtection="1">
      <alignment horizontal="left" vertical="center"/>
    </xf>
    <xf numFmtId="3" fontId="6" fillId="2" borderId="4" xfId="0" applyNumberFormat="1" applyFont="1" applyFill="1" applyBorder="1" applyAlignment="1" applyProtection="1">
      <alignment horizontal="left" vertical="center"/>
    </xf>
    <xf numFmtId="0" fontId="0" fillId="2" borderId="4" xfId="0" applyFill="1" applyBorder="1" applyAlignment="1" applyProtection="1">
      <alignment vertical="center"/>
    </xf>
    <xf numFmtId="3" fontId="7" fillId="2" borderId="4" xfId="0" applyNumberFormat="1" applyFont="1" applyFill="1" applyBorder="1" applyAlignment="1" applyProtection="1">
      <alignment horizontal="left" vertical="center"/>
    </xf>
    <xf numFmtId="0" fontId="6" fillId="2" borderId="4" xfId="0" applyNumberFormat="1" applyFont="1" applyFill="1" applyBorder="1" applyAlignment="1" applyProtection="1">
      <alignment vertical="center"/>
      <protection locked="0"/>
    </xf>
    <xf numFmtId="3" fontId="7" fillId="3" borderId="4" xfId="0" applyNumberFormat="1" applyFont="1" applyFill="1" applyBorder="1" applyAlignment="1" applyProtection="1">
      <alignment horizontal="left" vertical="center"/>
    </xf>
    <xf numFmtId="0" fontId="6" fillId="3" borderId="4" xfId="0" applyNumberFormat="1" applyFont="1" applyFill="1" applyBorder="1" applyAlignment="1" applyProtection="1">
      <alignment vertical="center"/>
      <protection locked="0"/>
    </xf>
    <xf numFmtId="3" fontId="7" fillId="0" borderId="4" xfId="0" applyNumberFormat="1" applyFont="1" applyFill="1" applyBorder="1" applyAlignment="1" applyProtection="1">
      <alignment horizontal="left" vertical="center"/>
    </xf>
    <xf numFmtId="0" fontId="5" fillId="5" borderId="4" xfId="0" applyFont="1" applyFill="1" applyBorder="1" applyAlignment="1" applyProtection="1">
      <alignment horizontal="distributed" vertical="center"/>
    </xf>
    <xf numFmtId="0" fontId="0" fillId="5" borderId="4" xfId="0" applyFill="1" applyBorder="1" applyAlignment="1" applyProtection="1">
      <alignment vertical="center"/>
    </xf>
    <xf numFmtId="0" fontId="5" fillId="5" borderId="4" xfId="0" applyFont="1" applyFill="1" applyBorder="1" applyAlignment="1" applyProtection="1">
      <alignment vertical="center"/>
    </xf>
    <xf numFmtId="1" fontId="6" fillId="2" borderId="4" xfId="0" applyNumberFormat="1" applyFont="1" applyFill="1" applyBorder="1" applyAlignment="1" applyProtection="1">
      <alignment vertical="center"/>
    </xf>
    <xf numFmtId="1" fontId="6" fillId="0" borderId="4" xfId="0" applyNumberFormat="1" applyFont="1" applyFill="1" applyBorder="1" applyAlignment="1" applyProtection="1">
      <alignment vertical="center"/>
    </xf>
    <xf numFmtId="0" fontId="8" fillId="4" borderId="0" xfId="0" applyFont="1" applyFill="1" applyAlignment="1" applyProtection="1">
      <alignment vertical="center"/>
    </xf>
    <xf numFmtId="0" fontId="0" fillId="0" borderId="0"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5" fillId="5" borderId="4" xfId="0" applyFont="1" applyFill="1" applyBorder="1" applyAlignment="1" applyProtection="1">
      <alignment horizontal="left" vertical="center"/>
    </xf>
    <xf numFmtId="176" fontId="5" fillId="5" borderId="4" xfId="0" applyNumberFormat="1" applyFont="1" applyFill="1" applyBorder="1" applyAlignment="1" applyProtection="1">
      <alignment horizontal="right" vertical="center"/>
    </xf>
    <xf numFmtId="176" fontId="6" fillId="5" borderId="4" xfId="0" applyNumberFormat="1" applyFont="1" applyFill="1" applyBorder="1" applyAlignment="1" applyProtection="1">
      <alignment horizontal="right" vertical="center"/>
    </xf>
    <xf numFmtId="1" fontId="5" fillId="5" borderId="4" xfId="0" applyNumberFormat="1" applyFont="1" applyFill="1" applyBorder="1" applyAlignment="1" applyProtection="1">
      <alignment vertical="center"/>
    </xf>
    <xf numFmtId="1" fontId="6" fillId="2" borderId="4" xfId="0" applyNumberFormat="1" applyFont="1" applyFill="1" applyBorder="1" applyAlignment="1" applyProtection="1">
      <alignment horizontal="left" vertical="center"/>
    </xf>
    <xf numFmtId="176" fontId="6" fillId="2" borderId="4" xfId="0" applyNumberFormat="1" applyFont="1" applyFill="1" applyBorder="1" applyAlignment="1" applyProtection="1">
      <alignment horizontal="right" vertical="center"/>
    </xf>
    <xf numFmtId="1" fontId="6" fillId="3" borderId="4" xfId="0" applyNumberFormat="1" applyFont="1" applyFill="1" applyBorder="1" applyAlignment="1" applyProtection="1">
      <alignment horizontal="left" vertical="center"/>
    </xf>
    <xf numFmtId="176" fontId="6" fillId="3" borderId="4" xfId="0" applyNumberFormat="1" applyFont="1" applyFill="1" applyBorder="1" applyAlignment="1" applyProtection="1">
      <alignment horizontal="right" vertical="center"/>
    </xf>
    <xf numFmtId="176" fontId="6" fillId="0" borderId="4" xfId="0" applyNumberFormat="1" applyFont="1" applyFill="1" applyBorder="1" applyAlignment="1" applyProtection="1">
      <alignment horizontal="right" vertical="center"/>
      <protection locked="0"/>
    </xf>
    <xf numFmtId="1" fontId="6" fillId="0" borderId="4" xfId="0" applyNumberFormat="1" applyFont="1" applyFill="1" applyBorder="1" applyAlignment="1" applyProtection="1">
      <alignment horizontal="left" vertical="center"/>
    </xf>
    <xf numFmtId="176" fontId="6" fillId="0" borderId="4" xfId="0" applyNumberFormat="1" applyFont="1" applyFill="1" applyBorder="1" applyAlignment="1" applyProtection="1">
      <alignment horizontal="right" vertical="center"/>
    </xf>
    <xf numFmtId="1" fontId="6" fillId="3" borderId="4" xfId="0" applyNumberFormat="1" applyFont="1" applyFill="1" applyBorder="1" applyAlignment="1" applyProtection="1">
      <alignment vertical="center"/>
    </xf>
    <xf numFmtId="0" fontId="6" fillId="0" borderId="4" xfId="0" applyNumberFormat="1" applyFont="1" applyFill="1" applyBorder="1" applyAlignment="1" applyProtection="1">
      <alignment vertical="center"/>
    </xf>
    <xf numFmtId="0" fontId="6" fillId="0" borderId="4" xfId="0" applyFont="1" applyBorder="1" applyAlignment="1" applyProtection="1">
      <alignment vertical="center" wrapText="1"/>
    </xf>
    <xf numFmtId="176" fontId="9" fillId="4" borderId="4" xfId="0" applyNumberFormat="1" applyFont="1" applyFill="1" applyBorder="1" applyAlignment="1" applyProtection="1">
      <alignment horizontal="right" vertical="center"/>
    </xf>
    <xf numFmtId="3" fontId="6" fillId="0" borderId="6" xfId="0" applyNumberFormat="1" applyFont="1" applyFill="1" applyBorder="1" applyAlignment="1" applyProtection="1">
      <alignment vertical="center"/>
    </xf>
    <xf numFmtId="0" fontId="6" fillId="0" borderId="4" xfId="0" applyFont="1" applyBorder="1" applyAlignment="1" applyProtection="1">
      <alignment vertical="center"/>
    </xf>
    <xf numFmtId="176" fontId="6" fillId="0" borderId="1"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horizontal="right" vertical="center"/>
    </xf>
    <xf numFmtId="176" fontId="5" fillId="0" borderId="4" xfId="0" applyNumberFormat="1" applyFont="1" applyFill="1" applyBorder="1" applyAlignment="1" applyProtection="1">
      <alignment horizontal="right" vertical="center"/>
    </xf>
    <xf numFmtId="176" fontId="0" fillId="0" borderId="4" xfId="0" applyNumberFormat="1" applyFont="1" applyFill="1" applyBorder="1" applyAlignment="1" applyProtection="1">
      <alignment horizontal="right" vertical="center"/>
    </xf>
    <xf numFmtId="1" fontId="6" fillId="2" borderId="3" xfId="0" applyNumberFormat="1" applyFont="1" applyFill="1" applyBorder="1" applyAlignment="1" applyProtection="1">
      <alignment horizontal="left" vertical="center"/>
    </xf>
    <xf numFmtId="0" fontId="7" fillId="2" borderId="4" xfId="0" applyFont="1" applyFill="1" applyBorder="1" applyAlignment="1" applyProtection="1">
      <alignment horizontal="left" vertical="center" wrapText="1"/>
    </xf>
    <xf numFmtId="0" fontId="0" fillId="0" borderId="4" xfId="0" applyFont="1" applyFill="1" applyBorder="1" applyAlignment="1" applyProtection="1">
      <alignment vertical="center"/>
    </xf>
    <xf numFmtId="0" fontId="0" fillId="5" borderId="4" xfId="0" applyFont="1" applyFill="1" applyBorder="1" applyAlignment="1" applyProtection="1">
      <alignment vertical="center"/>
    </xf>
    <xf numFmtId="176" fontId="0" fillId="5" borderId="4" xfId="0" applyNumberFormat="1" applyFont="1" applyFill="1" applyBorder="1" applyAlignment="1" applyProtection="1">
      <alignment horizontal="right" vertical="center"/>
    </xf>
    <xf numFmtId="0" fontId="0" fillId="0" borderId="0" xfId="0" applyFont="1" applyFill="1" applyBorder="1" applyAlignment="1" applyProtection="1">
      <alignment vertical="center"/>
    </xf>
    <xf numFmtId="0" fontId="0" fillId="4" borderId="0" xfId="0" applyFont="1" applyFill="1" applyAlignment="1" applyProtection="1">
      <alignment vertical="center"/>
    </xf>
    <xf numFmtId="0" fontId="2" fillId="4" borderId="0" xfId="0" applyFont="1" applyFill="1" applyAlignment="1" applyProtection="1">
      <alignment vertical="center"/>
    </xf>
    <xf numFmtId="0" fontId="0" fillId="4" borderId="0" xfId="0" applyFont="1" applyFill="1" applyAlignment="1" applyProtection="1">
      <alignment horizontal="right" vertical="center"/>
    </xf>
    <xf numFmtId="0" fontId="1" fillId="4" borderId="4" xfId="0" applyFont="1" applyFill="1" applyBorder="1" applyAlignment="1" applyProtection="1">
      <alignment horizontal="center" vertical="center"/>
    </xf>
    <xf numFmtId="0" fontId="1" fillId="4" borderId="4" xfId="0" applyFont="1" applyFill="1" applyBorder="1" applyAlignment="1" applyProtection="1">
      <alignment horizontal="center" vertical="center" wrapText="1"/>
    </xf>
    <xf numFmtId="0" fontId="6" fillId="5" borderId="4" xfId="0" applyFont="1" applyFill="1" applyBorder="1" applyAlignment="1" applyProtection="1">
      <alignment vertical="center"/>
    </xf>
    <xf numFmtId="10" fontId="6" fillId="5" borderId="4" xfId="0" applyNumberFormat="1" applyFont="1" applyFill="1" applyBorder="1" applyAlignment="1" applyProtection="1">
      <alignment vertical="center"/>
    </xf>
    <xf numFmtId="0" fontId="6" fillId="5" borderId="4" xfId="0" applyNumberFormat="1" applyFont="1" applyFill="1" applyBorder="1" applyAlignment="1" applyProtection="1">
      <alignment vertical="center"/>
      <protection locked="0"/>
    </xf>
    <xf numFmtId="176" fontId="6" fillId="2" borderId="4" xfId="0" applyNumberFormat="1" applyFont="1" applyFill="1" applyBorder="1" applyAlignment="1" applyProtection="1">
      <alignment horizontal="left" vertical="center"/>
    </xf>
    <xf numFmtId="10" fontId="6" fillId="2" borderId="4" xfId="0" applyNumberFormat="1" applyFont="1" applyFill="1" applyBorder="1" applyAlignment="1" applyProtection="1">
      <alignment vertical="center"/>
    </xf>
    <xf numFmtId="176" fontId="6" fillId="3" borderId="4" xfId="0" applyNumberFormat="1" applyFont="1" applyFill="1" applyBorder="1" applyAlignment="1" applyProtection="1">
      <alignment horizontal="left" vertical="center"/>
    </xf>
    <xf numFmtId="0" fontId="6" fillId="4" borderId="4" xfId="0" applyNumberFormat="1" applyFont="1" applyFill="1" applyBorder="1" applyAlignment="1" applyProtection="1">
      <alignment vertical="center"/>
      <protection locked="0"/>
    </xf>
    <xf numFmtId="10" fontId="6" fillId="4" borderId="4" xfId="0" applyNumberFormat="1" applyFont="1" applyFill="1" applyBorder="1" applyAlignment="1" applyProtection="1">
      <alignment vertical="center"/>
    </xf>
    <xf numFmtId="177" fontId="6" fillId="3" borderId="4" xfId="0" applyNumberFormat="1" applyFont="1" applyFill="1" applyBorder="1" applyAlignment="1" applyProtection="1">
      <alignment horizontal="left" vertical="center"/>
    </xf>
    <xf numFmtId="176" fontId="6" fillId="3" borderId="3" xfId="0" applyNumberFormat="1" applyFont="1" applyFill="1" applyBorder="1" applyAlignment="1" applyProtection="1">
      <alignment horizontal="left" vertical="center"/>
    </xf>
    <xf numFmtId="177" fontId="6" fillId="2" borderId="4" xfId="0" applyNumberFormat="1" applyFont="1" applyFill="1" applyBorder="1" applyAlignment="1" applyProtection="1">
      <alignment horizontal="left" vertical="center"/>
    </xf>
    <xf numFmtId="176" fontId="6" fillId="2" borderId="3" xfId="0" applyNumberFormat="1" applyFont="1" applyFill="1" applyBorder="1" applyAlignment="1" applyProtection="1">
      <alignment horizontal="left" vertical="center"/>
    </xf>
    <xf numFmtId="177" fontId="6" fillId="3" borderId="3" xfId="0" applyNumberFormat="1" applyFont="1" applyFill="1" applyBorder="1" applyAlignment="1" applyProtection="1">
      <alignment horizontal="left" vertical="center"/>
    </xf>
    <xf numFmtId="0" fontId="6" fillId="2" borderId="3" xfId="0" applyFont="1" applyFill="1" applyBorder="1" applyAlignment="1" applyProtection="1">
      <alignment vertical="center"/>
    </xf>
    <xf numFmtId="10" fontId="5" fillId="4" borderId="4" xfId="0" applyNumberFormat="1" applyFont="1" applyFill="1" applyBorder="1" applyAlignment="1" applyProtection="1">
      <alignment vertical="center"/>
    </xf>
    <xf numFmtId="0" fontId="5" fillId="4" borderId="4" xfId="0" applyNumberFormat="1" applyFont="1" applyFill="1" applyBorder="1" applyAlignment="1" applyProtection="1">
      <alignment vertical="center"/>
      <protection locked="0"/>
    </xf>
    <xf numFmtId="0" fontId="5" fillId="2" borderId="4" xfId="0" applyFont="1" applyFill="1" applyBorder="1" applyAlignment="1" applyProtection="1">
      <alignment vertical="center"/>
    </xf>
    <xf numFmtId="10" fontId="5" fillId="2" borderId="4" xfId="0" applyNumberFormat="1" applyFont="1" applyFill="1" applyBorder="1" applyAlignment="1" applyProtection="1">
      <alignment vertical="center"/>
    </xf>
    <xf numFmtId="0" fontId="5" fillId="2" borderId="4" xfId="0" applyNumberFormat="1" applyFont="1" applyFill="1" applyBorder="1" applyAlignment="1" applyProtection="1">
      <alignment vertical="center"/>
      <protection locked="0"/>
    </xf>
    <xf numFmtId="0" fontId="6" fillId="2" borderId="4" xfId="0" applyNumberFormat="1" applyFont="1" applyFill="1" applyBorder="1" applyAlignment="1" applyProtection="1">
      <alignment vertical="center"/>
    </xf>
    <xf numFmtId="0" fontId="10" fillId="6" borderId="4" xfId="0" applyNumberFormat="1" applyFont="1" applyFill="1" applyBorder="1" applyAlignment="1" applyProtection="1">
      <alignment vertical="center"/>
      <protection locked="0"/>
    </xf>
    <xf numFmtId="176" fontId="7" fillId="3" borderId="4" xfId="0" applyNumberFormat="1" applyFont="1" applyFill="1" applyBorder="1" applyAlignment="1" applyProtection="1">
      <alignment horizontal="left" vertical="center"/>
      <protection locked="0"/>
    </xf>
    <xf numFmtId="0" fontId="6" fillId="7" borderId="4" xfId="0" applyNumberFormat="1" applyFont="1" applyFill="1" applyBorder="1" applyAlignment="1" applyProtection="1">
      <alignment vertical="center"/>
      <protection locked="0"/>
    </xf>
    <xf numFmtId="0" fontId="6" fillId="2" borderId="4" xfId="0" applyFont="1" applyFill="1" applyBorder="1" applyAlignment="1" applyProtection="1">
      <alignment horizontal="left" vertical="center"/>
    </xf>
    <xf numFmtId="0" fontId="6" fillId="6" borderId="4" xfId="0" applyNumberFormat="1" applyFont="1" applyFill="1" applyBorder="1" applyAlignment="1" applyProtection="1">
      <alignment vertical="center"/>
      <protection locked="0"/>
    </xf>
    <xf numFmtId="0" fontId="7" fillId="3" borderId="4" xfId="0" applyFont="1" applyFill="1" applyBorder="1" applyAlignment="1">
      <alignment vertical="center"/>
    </xf>
    <xf numFmtId="0" fontId="9" fillId="2" borderId="4" xfId="0" applyFont="1" applyFill="1" applyBorder="1" applyAlignment="1" applyProtection="1">
      <alignment vertical="center"/>
    </xf>
    <xf numFmtId="10" fontId="11" fillId="2" borderId="4" xfId="0" applyNumberFormat="1" applyFont="1" applyFill="1" applyBorder="1" applyAlignment="1" applyProtection="1">
      <alignment vertical="center"/>
    </xf>
    <xf numFmtId="0" fontId="11" fillId="2" borderId="4" xfId="0" applyNumberFormat="1" applyFont="1" applyFill="1" applyBorder="1" applyAlignment="1" applyProtection="1">
      <alignment vertical="center"/>
      <protection locked="0"/>
    </xf>
    <xf numFmtId="10" fontId="11" fillId="4" borderId="4" xfId="0" applyNumberFormat="1" applyFont="1" applyFill="1" applyBorder="1" applyAlignment="1" applyProtection="1">
      <alignment vertical="center"/>
    </xf>
    <xf numFmtId="0" fontId="11" fillId="4" borderId="4" xfId="0" applyNumberFormat="1" applyFont="1" applyFill="1" applyBorder="1" applyAlignment="1" applyProtection="1">
      <alignment vertical="center"/>
      <protection locked="0"/>
    </xf>
    <xf numFmtId="0" fontId="11" fillId="2" borderId="4" xfId="0" applyFont="1" applyFill="1" applyBorder="1" applyAlignment="1" applyProtection="1">
      <alignment vertical="center"/>
    </xf>
    <xf numFmtId="0" fontId="6" fillId="2" borderId="1" xfId="0" applyFont="1" applyFill="1" applyBorder="1" applyAlignment="1" applyProtection="1">
      <alignment vertical="center"/>
    </xf>
    <xf numFmtId="0" fontId="6" fillId="5" borderId="1" xfId="0" applyFont="1" applyFill="1" applyBorder="1" applyAlignment="1" applyProtection="1">
      <alignment vertical="center"/>
    </xf>
    <xf numFmtId="0" fontId="6" fillId="3" borderId="1" xfId="0" applyFont="1" applyFill="1" applyBorder="1" applyAlignment="1" applyProtection="1">
      <alignment vertical="center"/>
    </xf>
    <xf numFmtId="0" fontId="6" fillId="3" borderId="0" xfId="0" applyFont="1" applyFill="1" applyAlignment="1" applyProtection="1">
      <alignment vertical="center"/>
    </xf>
    <xf numFmtId="10" fontId="0" fillId="5" borderId="4" xfId="0" applyNumberFormat="1" applyFont="1" applyFill="1" applyBorder="1" applyAlignment="1" applyProtection="1">
      <alignment vertical="center"/>
    </xf>
    <xf numFmtId="0" fontId="0" fillId="5" borderId="4" xfId="0" applyNumberFormat="1" applyFont="1" applyFill="1" applyBorder="1" applyAlignment="1" applyProtection="1">
      <alignment vertical="center"/>
      <protection locked="0"/>
    </xf>
    <xf numFmtId="10" fontId="0" fillId="2" borderId="4" xfId="0" applyNumberFormat="1" applyFont="1" applyFill="1" applyBorder="1" applyAlignment="1" applyProtection="1">
      <alignment vertical="center"/>
    </xf>
    <xf numFmtId="0" fontId="0" fillId="2" borderId="4" xfId="0" applyNumberFormat="1" applyFont="1" applyFill="1" applyBorder="1" applyAlignment="1" applyProtection="1">
      <alignment vertical="center"/>
      <protection locked="0"/>
    </xf>
    <xf numFmtId="0" fontId="6" fillId="4" borderId="4" xfId="0" applyFont="1" applyFill="1" applyBorder="1" applyAlignment="1" applyProtection="1">
      <alignment vertical="center"/>
    </xf>
    <xf numFmtId="0" fontId="0" fillId="4" borderId="4" xfId="0" applyFont="1" applyFill="1" applyBorder="1" applyAlignment="1" applyProtection="1">
      <alignment vertical="center"/>
    </xf>
    <xf numFmtId="10" fontId="0" fillId="4" borderId="4" xfId="0" applyNumberFormat="1" applyFont="1" applyFill="1" applyBorder="1" applyAlignment="1" applyProtection="1">
      <alignment vertical="center"/>
    </xf>
    <xf numFmtId="0" fontId="0" fillId="4" borderId="4" xfId="0" applyNumberFormat="1" applyFont="1" applyFill="1" applyBorder="1" applyAlignment="1" applyProtection="1">
      <alignment vertical="center"/>
      <protection locked="0"/>
    </xf>
    <xf numFmtId="0" fontId="2" fillId="0" borderId="0" xfId="0" applyNumberFormat="1" applyFont="1" applyFill="1" applyAlignment="1" applyProtection="1">
      <alignment vertical="center"/>
    </xf>
    <xf numFmtId="0" fontId="12" fillId="0" borderId="0" xfId="0" applyNumberFormat="1" applyFont="1" applyFill="1" applyAlignment="1" applyProtection="1">
      <alignment vertical="center"/>
    </xf>
    <xf numFmtId="0" fontId="0" fillId="0" borderId="0" xfId="0" applyNumberFormat="1" applyFont="1" applyFill="1" applyAlignment="1" applyProtection="1">
      <alignment vertical="center"/>
    </xf>
    <xf numFmtId="0" fontId="0" fillId="0" borderId="0" xfId="0" applyNumberFormat="1" applyFill="1" applyAlignment="1" applyProtection="1">
      <alignment horizontal="right" vertical="center"/>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6" fillId="5" borderId="4" xfId="0" applyNumberFormat="1" applyFont="1" applyFill="1" applyBorder="1" applyAlignment="1" applyProtection="1">
      <alignment vertical="center"/>
    </xf>
    <xf numFmtId="10" fontId="6" fillId="0" borderId="4" xfId="0" applyNumberFormat="1" applyFont="1" applyFill="1" applyBorder="1" applyAlignment="1" applyProtection="1">
      <alignment vertical="center"/>
    </xf>
    <xf numFmtId="10" fontId="11" fillId="0" borderId="4"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0" fontId="5" fillId="5" borderId="4" xfId="0" applyNumberFormat="1" applyFont="1" applyFill="1" applyBorder="1" applyAlignment="1" applyProtection="1">
      <alignment horizontal="distributed" vertical="center"/>
    </xf>
    <xf numFmtId="0" fontId="13" fillId="0" borderId="0" xfId="0" applyFont="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8" fillId="0" borderId="4" xfId="0" applyNumberFormat="1" applyFont="1" applyFill="1" applyBorder="1" applyAlignment="1" applyProtection="1">
      <alignment vertical="center"/>
      <protection locked="0"/>
    </xf>
    <xf numFmtId="176" fontId="18" fillId="0" borderId="4" xfId="0" applyNumberFormat="1" applyFont="1" applyFill="1" applyBorder="1" applyAlignment="1" applyProtection="1">
      <alignment horizontal="right" vertical="center"/>
      <protection locked="0"/>
    </xf>
    <xf numFmtId="178" fontId="19" fillId="0" borderId="4" xfId="0" applyNumberFormat="1" applyFont="1" applyBorder="1" applyAlignment="1" applyProtection="1">
      <alignment horizontal="right" vertical="center"/>
      <protection locked="0"/>
    </xf>
    <xf numFmtId="0" fontId="18" fillId="4" borderId="4" xfId="2" applyNumberFormat="1" applyFont="1" applyFill="1" applyBorder="1" applyAlignment="1" applyProtection="1">
      <alignment vertical="center"/>
      <protection locked="0"/>
    </xf>
    <xf numFmtId="0" fontId="18" fillId="4" borderId="4" xfId="0" applyNumberFormat="1" applyFont="1" applyFill="1" applyBorder="1" applyAlignment="1" applyProtection="1">
      <alignment vertical="center"/>
      <protection locked="0"/>
    </xf>
    <xf numFmtId="0" fontId="0" fillId="4" borderId="0" xfId="0" applyFont="1" applyFill="1" applyAlignment="1" applyProtection="1">
      <alignment vertical="center"/>
      <protection locked="0"/>
    </xf>
    <xf numFmtId="0" fontId="2"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vertical="center"/>
    </xf>
    <xf numFmtId="0" fontId="6" fillId="4" borderId="4" xfId="0" applyFont="1" applyFill="1" applyBorder="1" applyAlignment="1">
      <alignment vertical="center"/>
    </xf>
    <xf numFmtId="0" fontId="1" fillId="0" borderId="4" xfId="0" applyFont="1" applyFill="1" applyBorder="1" applyAlignment="1">
      <alignment horizontal="center" vertical="center"/>
    </xf>
    <xf numFmtId="176" fontId="6" fillId="4" borderId="4" xfId="0" applyNumberFormat="1" applyFont="1" applyFill="1" applyBorder="1" applyAlignment="1" applyProtection="1">
      <alignment horizontal="left" vertical="center"/>
      <protection locked="0"/>
    </xf>
    <xf numFmtId="177" fontId="6" fillId="4" borderId="4" xfId="0" applyNumberFormat="1" applyFont="1" applyFill="1" applyBorder="1" applyAlignment="1" applyProtection="1">
      <alignment horizontal="left" vertical="center"/>
      <protection locked="0"/>
    </xf>
    <xf numFmtId="176" fontId="6" fillId="4" borderId="3" xfId="0" applyNumberFormat="1" applyFont="1" applyFill="1" applyBorder="1" applyAlignment="1" applyProtection="1">
      <alignment horizontal="left" vertical="center"/>
      <protection locked="0"/>
    </xf>
    <xf numFmtId="0" fontId="6" fillId="4" borderId="3" xfId="0" applyFont="1" applyFill="1" applyBorder="1" applyAlignment="1">
      <alignment vertical="center"/>
    </xf>
    <xf numFmtId="0" fontId="0" fillId="0" borderId="4" xfId="0" applyFont="1" applyFill="1" applyBorder="1" applyAlignment="1">
      <alignment vertical="center"/>
    </xf>
    <xf numFmtId="0" fontId="6" fillId="4" borderId="4" xfId="0" applyFont="1" applyFill="1" applyBorder="1" applyAlignment="1">
      <alignment horizontal="left" vertical="center"/>
    </xf>
    <xf numFmtId="0" fontId="6" fillId="0" borderId="1" xfId="0" applyFont="1" applyBorder="1" applyAlignment="1">
      <alignment vertical="center"/>
    </xf>
    <xf numFmtId="0" fontId="6" fillId="4" borderId="1" xfId="0" applyFont="1" applyFill="1" applyBorder="1" applyAlignment="1">
      <alignment vertical="center"/>
    </xf>
    <xf numFmtId="0" fontId="6" fillId="0" borderId="1" xfId="0" applyFont="1" applyFill="1" applyBorder="1" applyAlignment="1">
      <alignment vertical="center"/>
    </xf>
    <xf numFmtId="0" fontId="0" fillId="4" borderId="0" xfId="0" applyFont="1" applyFill="1" applyAlignment="1">
      <alignment vertical="center"/>
    </xf>
    <xf numFmtId="0" fontId="2" fillId="4" borderId="0" xfId="0" applyFont="1" applyFill="1" applyAlignment="1">
      <alignment vertical="center"/>
    </xf>
    <xf numFmtId="0" fontId="0" fillId="4" borderId="0" xfId="0" applyFont="1" applyFill="1" applyBorder="1" applyAlignment="1">
      <alignment vertical="center"/>
    </xf>
    <xf numFmtId="0" fontId="0" fillId="4" borderId="8" xfId="0" applyFont="1" applyFill="1" applyBorder="1" applyAlignment="1">
      <alignment horizontal="right" vertical="center"/>
    </xf>
    <xf numFmtId="0" fontId="1"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0" xfId="0" applyFont="1" applyFill="1" applyAlignment="1">
      <alignment vertical="center"/>
    </xf>
    <xf numFmtId="176" fontId="6" fillId="4" borderId="4" xfId="0" applyNumberFormat="1" applyFont="1" applyFill="1" applyBorder="1" applyAlignment="1" applyProtection="1">
      <alignment vertical="center"/>
      <protection locked="0"/>
    </xf>
    <xf numFmtId="0" fontId="5" fillId="4" borderId="4" xfId="0" applyFont="1" applyFill="1" applyBorder="1" applyAlignment="1">
      <alignment horizontal="distributed" vertical="center"/>
    </xf>
    <xf numFmtId="0" fontId="20" fillId="0" borderId="0" xfId="8" applyFill="1"/>
    <xf numFmtId="0" fontId="12" fillId="0" borderId="0" xfId="8" applyFont="1" applyFill="1"/>
    <xf numFmtId="0" fontId="20" fillId="4" borderId="0" xfId="8" applyFill="1"/>
    <xf numFmtId="0" fontId="21" fillId="0" borderId="0" xfId="8" applyNumberFormat="1" applyFont="1" applyFill="1" applyAlignment="1" applyProtection="1">
      <alignment horizontal="right" vertical="center"/>
    </xf>
    <xf numFmtId="0" fontId="22" fillId="0" borderId="0" xfId="8" applyNumberFormat="1" applyFont="1" applyFill="1" applyAlignment="1" applyProtection="1">
      <alignment horizontal="right" vertical="center"/>
    </xf>
    <xf numFmtId="0" fontId="16" fillId="0" borderId="4" xfId="8" applyNumberFormat="1" applyFont="1" applyFill="1" applyBorder="1" applyAlignment="1" applyProtection="1">
      <alignment horizontal="centerContinuous" vertical="center" wrapText="1"/>
    </xf>
    <xf numFmtId="0" fontId="23" fillId="0" borderId="4" xfId="8" applyNumberFormat="1" applyFont="1" applyFill="1" applyBorder="1" applyAlignment="1" applyProtection="1">
      <alignment horizontal="centerContinuous" vertical="center" wrapText="1"/>
    </xf>
    <xf numFmtId="0" fontId="16" fillId="0" borderId="4" xfId="8" applyNumberFormat="1" applyFont="1" applyFill="1" applyBorder="1" applyAlignment="1" applyProtection="1">
      <alignment horizontal="center" vertical="center" wrapText="1"/>
    </xf>
    <xf numFmtId="0" fontId="0" fillId="0" borderId="0" xfId="8" applyFont="1" applyFill="1"/>
    <xf numFmtId="0" fontId="21" fillId="0" borderId="4" xfId="8" applyFont="1" applyFill="1" applyBorder="1" applyAlignment="1">
      <alignment vertical="center"/>
    </xf>
    <xf numFmtId="3" fontId="16" fillId="0" borderId="4" xfId="8" applyNumberFormat="1" applyFont="1" applyFill="1" applyBorder="1" applyAlignment="1" applyProtection="1">
      <alignment horizontal="right" vertical="center"/>
    </xf>
    <xf numFmtId="0" fontId="16" fillId="0" borderId="0" xfId="8" applyFont="1" applyFill="1"/>
    <xf numFmtId="0" fontId="16" fillId="0" borderId="4" xfId="8" applyFont="1" applyFill="1" applyBorder="1"/>
    <xf numFmtId="0" fontId="23" fillId="0" borderId="4" xfId="8" applyFont="1" applyFill="1" applyBorder="1"/>
    <xf numFmtId="0" fontId="21" fillId="0" borderId="4" xfId="8" applyFont="1" applyFill="1" applyBorder="1" applyAlignment="1">
      <alignment horizontal="left" vertical="center"/>
    </xf>
    <xf numFmtId="0" fontId="21" fillId="0" borderId="4" xfId="8" applyFont="1" applyFill="1" applyBorder="1" applyAlignment="1">
      <alignment horizontal="left"/>
    </xf>
    <xf numFmtId="0" fontId="16" fillId="0" borderId="6" xfId="8" applyNumberFormat="1" applyFont="1" applyFill="1" applyBorder="1" applyAlignment="1" applyProtection="1">
      <alignment horizontal="center" vertical="center" wrapText="1"/>
    </xf>
    <xf numFmtId="0" fontId="21" fillId="0" borderId="4" xfId="8" applyNumberFormat="1" applyFont="1" applyFill="1" applyBorder="1" applyAlignment="1" applyProtection="1">
      <alignment horizontal="center" vertical="center" wrapText="1"/>
    </xf>
    <xf numFmtId="0" fontId="21" fillId="0" borderId="6" xfId="8" applyNumberFormat="1" applyFont="1" applyFill="1" applyBorder="1" applyAlignment="1" applyProtection="1">
      <alignment horizontal="center" vertical="center" wrapText="1"/>
    </xf>
    <xf numFmtId="0" fontId="21" fillId="0" borderId="1" xfId="8" applyNumberFormat="1" applyFont="1" applyFill="1" applyBorder="1" applyAlignment="1" applyProtection="1">
      <alignment horizontal="center" vertical="center" wrapText="1"/>
    </xf>
    <xf numFmtId="0" fontId="24" fillId="0" borderId="4" xfId="8" applyNumberFormat="1" applyFont="1" applyFill="1" applyBorder="1" applyAlignment="1" applyProtection="1">
      <alignment horizontal="center" vertical="center" wrapText="1"/>
    </xf>
    <xf numFmtId="1" fontId="21" fillId="0" borderId="4" xfId="0" applyNumberFormat="1" applyFont="1" applyFill="1" applyBorder="1" applyAlignment="1" applyProtection="1">
      <alignment vertical="center" wrapText="1"/>
      <protection locked="0"/>
    </xf>
    <xf numFmtId="0" fontId="21" fillId="0" borderId="4" xfId="0" applyNumberFormat="1" applyFont="1" applyFill="1" applyBorder="1" applyAlignment="1" applyProtection="1">
      <alignment vertical="center" wrapText="1"/>
      <protection locked="0"/>
    </xf>
    <xf numFmtId="3" fontId="21" fillId="0" borderId="4" xfId="0" applyNumberFormat="1" applyFont="1" applyFill="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6" fillId="0" borderId="4" xfId="8" applyFont="1" applyFill="1" applyBorder="1" applyAlignment="1">
      <alignment vertical="center"/>
    </xf>
    <xf numFmtId="0" fontId="26" fillId="0" borderId="4" xfId="8" applyFont="1" applyFill="1" applyBorder="1" applyAlignment="1">
      <alignment horizontal="left" vertical="center"/>
    </xf>
    <xf numFmtId="0" fontId="26" fillId="0" borderId="4" xfId="8" applyFont="1" applyFill="1" applyBorder="1" applyAlignment="1">
      <alignment horizontal="left"/>
    </xf>
    <xf numFmtId="0" fontId="27" fillId="0" borderId="0" xfId="8" applyNumberFormat="1" applyFont="1" applyFill="1" applyAlignment="1" applyProtection="1">
      <alignment vertical="center"/>
    </xf>
    <xf numFmtId="0" fontId="3" fillId="0" borderId="0" xfId="8" applyNumberFormat="1" applyFont="1" applyFill="1" applyAlignment="1" applyProtection="1">
      <alignment horizontal="center" vertical="center"/>
    </xf>
    <xf numFmtId="0" fontId="3" fillId="0" borderId="0" xfId="8" applyNumberFormat="1" applyFont="1" applyFill="1" applyBorder="1" applyAlignment="1" applyProtection="1">
      <alignment horizontal="center" vertical="center"/>
    </xf>
    <xf numFmtId="0" fontId="0" fillId="0" borderId="0" xfId="0" applyFont="1" applyFill="1" applyAlignment="1">
      <alignment horizontal="center" vertical="center"/>
    </xf>
    <xf numFmtId="0" fontId="1" fillId="0" borderId="4" xfId="0" applyFont="1" applyFill="1" applyBorder="1" applyAlignment="1">
      <alignment horizontal="center" vertical="center" wrapText="1"/>
    </xf>
    <xf numFmtId="3" fontId="6" fillId="4" borderId="4" xfId="0" applyNumberFormat="1" applyFont="1" applyFill="1" applyBorder="1" applyAlignment="1" applyProtection="1">
      <alignment vertical="center"/>
    </xf>
    <xf numFmtId="0" fontId="5" fillId="4" borderId="3" xfId="0" applyFont="1" applyFill="1" applyBorder="1" applyAlignment="1">
      <alignment horizontal="center" vertical="center"/>
    </xf>
    <xf numFmtId="3" fontId="9" fillId="4" borderId="4" xfId="0" applyNumberFormat="1" applyFont="1" applyFill="1" applyBorder="1" applyAlignment="1" applyProtection="1">
      <alignment vertical="center"/>
    </xf>
    <xf numFmtId="0" fontId="6" fillId="0" borderId="4" xfId="0" applyFont="1" applyFill="1" applyBorder="1" applyAlignment="1">
      <alignment vertical="center"/>
    </xf>
    <xf numFmtId="3" fontId="11" fillId="0" borderId="4" xfId="0" applyNumberFormat="1" applyFont="1" applyFill="1" applyBorder="1" applyAlignment="1" applyProtection="1">
      <alignment vertical="center"/>
    </xf>
    <xf numFmtId="0" fontId="6" fillId="0" borderId="4" xfId="0" applyFont="1" applyBorder="1" applyAlignment="1">
      <alignment horizontal="left" vertical="center"/>
    </xf>
    <xf numFmtId="0" fontId="7" fillId="0" borderId="4" xfId="9" applyFont="1" applyFill="1" applyBorder="1" applyAlignment="1">
      <alignment vertical="center" wrapText="1"/>
    </xf>
    <xf numFmtId="0" fontId="1" fillId="0" borderId="0" xfId="0" applyFont="1" applyFill="1" applyAlignment="1">
      <alignment vertical="center"/>
    </xf>
    <xf numFmtId="0" fontId="5" fillId="0" borderId="4" xfId="0" applyFont="1" applyFill="1" applyBorder="1" applyAlignment="1">
      <alignment horizontal="distributed" vertical="center"/>
    </xf>
    <xf numFmtId="0" fontId="5" fillId="0" borderId="4" xfId="0" applyFont="1" applyFill="1" applyBorder="1" applyAlignment="1">
      <alignment vertical="center"/>
    </xf>
    <xf numFmtId="1" fontId="6" fillId="0" borderId="4" xfId="0" applyNumberFormat="1" applyFont="1" applyFill="1" applyBorder="1" applyAlignment="1" applyProtection="1">
      <alignment vertical="center"/>
      <protection locked="0"/>
    </xf>
    <xf numFmtId="0" fontId="2" fillId="0" borderId="0" xfId="0" applyFont="1" applyFill="1"/>
    <xf numFmtId="0" fontId="0" fillId="0" borderId="0" xfId="0" applyFont="1"/>
    <xf numFmtId="0" fontId="0" fillId="0" borderId="0" xfId="0" applyFont="1" applyBorder="1"/>
    <xf numFmtId="0" fontId="0" fillId="0" borderId="0" xfId="0" applyFont="1" applyBorder="1" applyAlignment="1">
      <alignment horizontal="right"/>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Font="1" applyBorder="1"/>
    <xf numFmtId="0" fontId="0" fillId="0" borderId="0" xfId="0" applyBorder="1"/>
    <xf numFmtId="0" fontId="0" fillId="0" borderId="0" xfId="0" applyFont="1" applyFill="1"/>
    <xf numFmtId="0" fontId="0" fillId="0" borderId="0" xfId="0" applyFont="1" applyFill="1" applyAlignment="1">
      <alignment horizontal="right"/>
    </xf>
    <xf numFmtId="0" fontId="6" fillId="0" borderId="3" xfId="0" applyFont="1" applyFill="1" applyBorder="1" applyAlignment="1">
      <alignment vertical="center"/>
    </xf>
    <xf numFmtId="0" fontId="0" fillId="0" borderId="4" xfId="0" applyFont="1" applyFill="1" applyBorder="1"/>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0" fontId="21" fillId="0" borderId="3" xfId="0" applyFont="1" applyBorder="1" applyAlignment="1">
      <alignment horizontal="center" vertical="center"/>
    </xf>
    <xf numFmtId="0" fontId="21" fillId="0" borderId="4" xfId="0" applyFont="1" applyBorder="1" applyAlignment="1">
      <alignment vertical="center"/>
    </xf>
    <xf numFmtId="0" fontId="21" fillId="0" borderId="4" xfId="0" applyFont="1" applyBorder="1" applyAlignment="1">
      <alignment vertical="center" wrapText="1"/>
    </xf>
    <xf numFmtId="0" fontId="21" fillId="0" borderId="4" xfId="0" applyFont="1" applyBorder="1" applyAlignment="1">
      <alignment horizontal="left" vertical="center"/>
    </xf>
    <xf numFmtId="0" fontId="21" fillId="0" borderId="4" xfId="0" applyFont="1" applyBorder="1"/>
    <xf numFmtId="0" fontId="32" fillId="0" borderId="4" xfId="0" applyFont="1" applyBorder="1" applyAlignment="1">
      <alignment horizontal="center" vertical="center"/>
    </xf>
    <xf numFmtId="0" fontId="0" fillId="0" borderId="4" xfId="0" applyBorder="1"/>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0" fillId="0" borderId="0" xfId="0" applyAlignment="1">
      <alignment horizontal="center"/>
    </xf>
    <xf numFmtId="0" fontId="21" fillId="0" borderId="0" xfId="0" applyFont="1" applyAlignment="1">
      <alignment horizontal="right"/>
    </xf>
    <xf numFmtId="0" fontId="21" fillId="0" borderId="0" xfId="0" applyFont="1"/>
    <xf numFmtId="0" fontId="21" fillId="0" borderId="3" xfId="0" applyFont="1" applyBorder="1" applyAlignment="1">
      <alignment horizontal="left" vertical="center"/>
    </xf>
    <xf numFmtId="0" fontId="0" fillId="0" borderId="4" xfId="0" applyBorder="1" applyAlignment="1">
      <alignment horizontal="center" vertical="center"/>
    </xf>
    <xf numFmtId="0" fontId="31" fillId="0" borderId="4" xfId="0" applyFont="1" applyBorder="1" applyAlignment="1">
      <alignment vertical="center"/>
    </xf>
    <xf numFmtId="0" fontId="32" fillId="0" borderId="4" xfId="0" applyFont="1" applyBorder="1" applyAlignment="1">
      <alignment horizontal="left" vertical="center"/>
    </xf>
    <xf numFmtId="0" fontId="34" fillId="0" borderId="4" xfId="0" applyFont="1" applyBorder="1" applyAlignment="1">
      <alignment horizontal="center" vertical="center"/>
    </xf>
    <xf numFmtId="0" fontId="21" fillId="0" borderId="7" xfId="0" applyFont="1" applyFill="1" applyBorder="1" applyAlignment="1">
      <alignment horizontal="left" vertical="center"/>
    </xf>
    <xf numFmtId="0" fontId="6" fillId="0" borderId="0" xfId="0" applyFont="1" applyAlignment="1">
      <alignment horizontal="center"/>
    </xf>
    <xf numFmtId="0" fontId="21" fillId="0" borderId="0" xfId="0" applyFont="1" applyAlignment="1">
      <alignment horizontal="right" vertical="center"/>
    </xf>
    <xf numFmtId="0" fontId="6" fillId="0" borderId="0" xfId="0" applyFont="1"/>
    <xf numFmtId="0" fontId="6" fillId="0" borderId="4" xfId="0" applyFont="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19" fillId="0" borderId="4" xfId="0" applyFont="1" applyBorder="1" applyAlignment="1">
      <alignment vertical="center"/>
    </xf>
    <xf numFmtId="0" fontId="6" fillId="0" borderId="4" xfId="0" applyFont="1" applyBorder="1"/>
    <xf numFmtId="0" fontId="5" fillId="0" borderId="4" xfId="0" applyFont="1" applyBorder="1" applyAlignment="1">
      <alignment horizontal="center" vertical="center"/>
    </xf>
    <xf numFmtId="0" fontId="6" fillId="0" borderId="7" xfId="0" applyFont="1" applyFill="1" applyBorder="1" applyAlignment="1">
      <alignment horizontal="left" vertical="center"/>
    </xf>
    <xf numFmtId="0" fontId="20" fillId="0" borderId="0" xfId="11"/>
    <xf numFmtId="0" fontId="35" fillId="0" borderId="0" xfId="11" applyFont="1"/>
    <xf numFmtId="0" fontId="35" fillId="0" borderId="0" xfId="11" applyFont="1" applyAlignment="1">
      <alignment horizontal="center"/>
    </xf>
    <xf numFmtId="0" fontId="35" fillId="0" borderId="0" xfId="11" applyFont="1" applyAlignment="1">
      <alignment wrapText="1"/>
    </xf>
    <xf numFmtId="0" fontId="35" fillId="0" borderId="0" xfId="11" applyFont="1" applyAlignment="1">
      <alignment horizontal="right" vertical="center"/>
    </xf>
    <xf numFmtId="0" fontId="35" fillId="0" borderId="0" xfId="11" applyFont="1" applyAlignment="1">
      <alignment horizontal="center" vertical="center"/>
    </xf>
    <xf numFmtId="0" fontId="35" fillId="0" borderId="4" xfId="10" applyFont="1" applyBorder="1" applyAlignment="1">
      <alignment horizontal="center" vertical="center"/>
    </xf>
    <xf numFmtId="0" fontId="35" fillId="0" borderId="4" xfId="10" applyFont="1" applyBorder="1" applyAlignment="1">
      <alignment horizontal="center" vertical="center" wrapText="1"/>
    </xf>
    <xf numFmtId="0" fontId="36" fillId="0" borderId="4" xfId="10" applyFont="1" applyBorder="1" applyAlignment="1">
      <alignment horizontal="left" vertical="center"/>
    </xf>
    <xf numFmtId="0" fontId="36" fillId="0" borderId="4" xfId="10" applyFont="1" applyBorder="1" applyAlignment="1">
      <alignment horizontal="center" vertical="center"/>
    </xf>
    <xf numFmtId="0" fontId="36" fillId="0" borderId="4" xfId="10" applyFont="1" applyBorder="1" applyAlignment="1">
      <alignment horizontal="center" vertical="center" wrapText="1"/>
    </xf>
    <xf numFmtId="0" fontId="35" fillId="0" borderId="1" xfId="10" applyNumberFormat="1" applyFont="1" applyBorder="1" applyAlignment="1">
      <alignment horizontal="center" vertical="center" textRotation="255"/>
    </xf>
    <xf numFmtId="0" fontId="35" fillId="0" borderId="2" xfId="10" applyFont="1" applyBorder="1">
      <alignment vertical="center"/>
    </xf>
    <xf numFmtId="0" fontId="35" fillId="0" borderId="2" xfId="10" applyFont="1" applyBorder="1" applyAlignment="1">
      <alignment vertical="center" wrapText="1"/>
    </xf>
    <xf numFmtId="0" fontId="36" fillId="0" borderId="1" xfId="10" applyFont="1" applyBorder="1" applyAlignment="1">
      <alignment horizontal="left" vertical="center"/>
    </xf>
    <xf numFmtId="0" fontId="36" fillId="0" borderId="2" xfId="10" applyFont="1" applyBorder="1">
      <alignment vertical="center"/>
    </xf>
    <xf numFmtId="0" fontId="1" fillId="0" borderId="0" xfId="11" applyFont="1"/>
    <xf numFmtId="0" fontId="21" fillId="0" borderId="2" xfId="10" applyFont="1" applyBorder="1">
      <alignment vertical="center"/>
    </xf>
    <xf numFmtId="0" fontId="36" fillId="0" borderId="1" xfId="10" applyNumberFormat="1" applyFont="1" applyBorder="1" applyAlignment="1">
      <alignment horizontal="center" vertical="center" textRotation="255"/>
    </xf>
    <xf numFmtId="0" fontId="36" fillId="0" borderId="2" xfId="10" applyFont="1" applyBorder="1" applyAlignment="1">
      <alignment vertical="center" wrapText="1"/>
    </xf>
    <xf numFmtId="0" fontId="32" fillId="0" borderId="2" xfId="10" applyFont="1" applyBorder="1">
      <alignment vertical="center"/>
    </xf>
    <xf numFmtId="0" fontId="21" fillId="0" borderId="4" xfId="10" applyFont="1" applyBorder="1" applyAlignment="1">
      <alignment vertical="center" wrapText="1"/>
    </xf>
    <xf numFmtId="0" fontId="32" fillId="0" borderId="4" xfId="10" applyFont="1" applyBorder="1" applyAlignment="1">
      <alignment horizontal="center" vertical="center" wrapText="1"/>
    </xf>
    <xf numFmtId="0" fontId="35" fillId="0" borderId="1" xfId="10" applyFont="1" applyBorder="1" applyAlignment="1">
      <alignment horizontal="center" vertical="center" textRotation="255"/>
    </xf>
    <xf numFmtId="0" fontId="0" fillId="0" borderId="0" xfId="10" applyFont="1">
      <alignment vertical="center"/>
    </xf>
    <xf numFmtId="0" fontId="0" fillId="0" borderId="0" xfId="10" applyFont="1" applyAlignment="1">
      <alignment horizontal="center" vertical="center"/>
    </xf>
    <xf numFmtId="0" fontId="0" fillId="0" borderId="0" xfId="10" applyFont="1" applyAlignment="1">
      <alignment vertical="center" wrapText="1"/>
    </xf>
    <xf numFmtId="0" fontId="25" fillId="0" borderId="4" xfId="8" applyFont="1" applyFill="1" applyBorder="1"/>
    <xf numFmtId="0" fontId="18" fillId="0" borderId="1" xfId="0" applyFont="1" applyBorder="1" applyAlignment="1">
      <alignment vertical="center"/>
    </xf>
    <xf numFmtId="0" fontId="20" fillId="0" borderId="1" xfId="0" applyFont="1" applyFill="1" applyBorder="1" applyAlignment="1">
      <alignment vertical="center"/>
    </xf>
    <xf numFmtId="0" fontId="0" fillId="0" borderId="1" xfId="0" applyFont="1" applyFill="1" applyBorder="1" applyAlignment="1">
      <alignment vertical="center"/>
    </xf>
    <xf numFmtId="0" fontId="20" fillId="0" borderId="4" xfId="8" applyFill="1" applyBorder="1"/>
    <xf numFmtId="178" fontId="19" fillId="0" borderId="4" xfId="0" applyNumberFormat="1" applyFont="1" applyFill="1" applyBorder="1" applyAlignment="1" applyProtection="1">
      <alignment vertical="center"/>
      <protection locked="0"/>
    </xf>
    <xf numFmtId="178" fontId="19" fillId="0" borderId="4" xfId="0" applyNumberFormat="1" applyFont="1" applyFill="1" applyBorder="1" applyAlignment="1" applyProtection="1">
      <alignment horizontal="right" vertical="center"/>
      <protection locked="0"/>
    </xf>
    <xf numFmtId="178" fontId="0" fillId="0" borderId="4" xfId="0" applyNumberFormat="1" applyFont="1" applyFill="1" applyBorder="1" applyAlignment="1">
      <alignment vertical="center"/>
    </xf>
    <xf numFmtId="0" fontId="0" fillId="0" borderId="4" xfId="0" applyFont="1" applyFill="1" applyBorder="1" applyAlignment="1">
      <alignment horizontal="right" vertical="center"/>
    </xf>
    <xf numFmtId="0" fontId="6" fillId="0" borderId="4" xfId="0" applyFont="1" applyBorder="1" applyAlignment="1">
      <alignment horizontal="right" vertical="center"/>
    </xf>
    <xf numFmtId="179" fontId="6" fillId="4" borderId="4" xfId="0" applyNumberFormat="1" applyFont="1" applyFill="1" applyBorder="1" applyAlignment="1">
      <alignment vertical="center"/>
    </xf>
    <xf numFmtId="179" fontId="0" fillId="0" borderId="4" xfId="0" applyNumberFormat="1" applyFont="1" applyFill="1" applyBorder="1" applyAlignment="1">
      <alignment vertical="center"/>
    </xf>
    <xf numFmtId="0" fontId="6" fillId="4" borderId="4" xfId="0" applyFont="1" applyFill="1" applyBorder="1" applyAlignment="1" applyProtection="1">
      <alignment vertical="center"/>
      <protection locked="0"/>
    </xf>
    <xf numFmtId="0" fontId="37" fillId="0" borderId="4" xfId="8" applyFont="1" applyFill="1" applyBorder="1" applyAlignment="1">
      <alignment horizontal="left" vertical="center"/>
    </xf>
    <xf numFmtId="0" fontId="25" fillId="0" borderId="0" xfId="8" applyFont="1" applyFill="1"/>
    <xf numFmtId="0" fontId="30" fillId="0" borderId="4" xfId="8" applyFont="1" applyFill="1" applyBorder="1" applyAlignment="1">
      <alignment horizontal="left" vertical="center"/>
    </xf>
    <xf numFmtId="0" fontId="20" fillId="0" borderId="0" xfId="0" applyFont="1" applyFill="1" applyAlignment="1">
      <alignment vertical="center"/>
    </xf>
    <xf numFmtId="0" fontId="3" fillId="0" borderId="0" xfId="0" applyNumberFormat="1" applyFont="1" applyFill="1" applyAlignment="1" applyProtection="1">
      <alignment horizontal="center" vertical="center"/>
    </xf>
    <xf numFmtId="0" fontId="0" fillId="0" borderId="7" xfId="0" applyNumberFormat="1" applyFont="1" applyFill="1" applyBorder="1" applyAlignment="1" applyProtection="1">
      <alignment horizontal="left" vertical="center" wrapText="1"/>
    </xf>
    <xf numFmtId="0" fontId="3"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 fillId="0" borderId="1"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3"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6" fillId="0" borderId="6" xfId="8" applyNumberFormat="1" applyFont="1" applyFill="1" applyBorder="1" applyAlignment="1" applyProtection="1">
      <alignment horizontal="center" vertical="center"/>
    </xf>
    <xf numFmtId="0" fontId="16" fillId="0" borderId="9" xfId="8" applyNumberFormat="1" applyFont="1" applyFill="1" applyBorder="1" applyAlignment="1" applyProtection="1">
      <alignment horizontal="center" vertical="center"/>
    </xf>
    <xf numFmtId="0" fontId="16" fillId="0" borderId="3" xfId="8" applyNumberFormat="1" applyFont="1" applyFill="1" applyBorder="1" applyAlignment="1" applyProtection="1">
      <alignment horizontal="center" vertical="center"/>
    </xf>
    <xf numFmtId="0" fontId="16" fillId="0" borderId="6" xfId="8" applyNumberFormat="1" applyFont="1" applyFill="1" applyBorder="1" applyAlignment="1" applyProtection="1">
      <alignment horizontal="center" vertical="center" wrapText="1"/>
    </xf>
    <xf numFmtId="0" fontId="16" fillId="0" borderId="3" xfId="8" applyNumberFormat="1" applyFont="1" applyFill="1" applyBorder="1" applyAlignment="1" applyProtection="1">
      <alignment horizontal="center" vertical="center" wrapText="1"/>
    </xf>
    <xf numFmtId="0" fontId="16" fillId="0" borderId="1"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16" fillId="0" borderId="2" xfId="8" applyNumberFormat="1" applyFont="1" applyFill="1" applyBorder="1" applyAlignment="1" applyProtection="1">
      <alignment horizontal="center" vertical="center" wrapText="1"/>
    </xf>
    <xf numFmtId="0" fontId="21" fillId="0" borderId="8" xfId="8" applyNumberFormat="1" applyFont="1" applyFill="1" applyBorder="1" applyAlignment="1" applyProtection="1">
      <alignment horizontal="right" vertical="center"/>
    </xf>
    <xf numFmtId="0" fontId="24" fillId="0" borderId="6" xfId="8" applyNumberFormat="1" applyFont="1" applyFill="1" applyBorder="1" applyAlignment="1" applyProtection="1">
      <alignment horizontal="center" vertical="center" wrapText="1"/>
    </xf>
    <xf numFmtId="0" fontId="24" fillId="0" borderId="3" xfId="8" applyNumberFormat="1" applyFont="1" applyFill="1" applyBorder="1" applyAlignment="1" applyProtection="1">
      <alignment horizontal="center" vertical="center" wrapText="1"/>
    </xf>
    <xf numFmtId="0" fontId="16" fillId="0" borderId="4" xfId="8" applyNumberFormat="1" applyFont="1" applyFill="1" applyBorder="1" applyAlignment="1" applyProtection="1">
      <alignment horizontal="center" vertical="center" wrapText="1"/>
    </xf>
    <xf numFmtId="0" fontId="3" fillId="0" borderId="0" xfId="8" applyNumberFormat="1" applyFont="1" applyFill="1" applyAlignment="1" applyProtection="1">
      <alignment horizontal="center" vertical="center"/>
    </xf>
    <xf numFmtId="0" fontId="3" fillId="0" borderId="8" xfId="8"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xf>
    <xf numFmtId="0" fontId="1" fillId="0" borderId="6" xfId="0" applyFont="1" applyFill="1" applyBorder="1" applyAlignment="1">
      <alignment horizontal="center" vertical="center" wrapText="1"/>
    </xf>
    <xf numFmtId="0" fontId="0" fillId="0" borderId="3" xfId="0" applyFont="1" applyFill="1" applyBorder="1" applyAlignment="1">
      <alignment horizontal="center" wrapText="1"/>
    </xf>
    <xf numFmtId="0" fontId="0" fillId="0" borderId="3"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13" fillId="0" borderId="0" xfId="0" applyFont="1" applyAlignment="1">
      <alignment horizontal="left"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13" fillId="0" borderId="0" xfId="0" applyFont="1" applyAlignment="1">
      <alignment horizontal="left"/>
    </xf>
    <xf numFmtId="0" fontId="21" fillId="0" borderId="8" xfId="0" applyFont="1" applyBorder="1" applyAlignment="1">
      <alignment horizontal="left" vertical="center"/>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xf>
    <xf numFmtId="0" fontId="3" fillId="0" borderId="0" xfId="10" applyFont="1" applyAlignment="1">
      <alignment horizontal="left" vertical="center"/>
    </xf>
    <xf numFmtId="0" fontId="35" fillId="0" borderId="8" xfId="11" applyFont="1" applyBorder="1" applyAlignment="1">
      <alignment horizontal="left" vertical="center"/>
    </xf>
    <xf numFmtId="0" fontId="35" fillId="0" borderId="4" xfId="10" applyFont="1" applyBorder="1" applyAlignment="1">
      <alignment horizontal="center" vertical="center"/>
    </xf>
  </cellXfs>
  <cellStyles count="12">
    <cellStyle name="百分比 2" xfId="1"/>
    <cellStyle name="常规" xfId="0" builtinId="0"/>
    <cellStyle name="常规 10" xfId="4"/>
    <cellStyle name="常规 2" xfId="5"/>
    <cellStyle name="常规 2 2" xfId="3"/>
    <cellStyle name="常规 2 2 2" xfId="10"/>
    <cellStyle name="常规 2 3" xfId="9"/>
    <cellStyle name="常规 3" xfId="7"/>
    <cellStyle name="常规 3 2" xfId="2"/>
    <cellStyle name="常规 3 2 2" xfId="11"/>
    <cellStyle name="常规 4" xfId="6"/>
    <cellStyle name="常规 4 2" xfId="8"/>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16"/>
  <sheetViews>
    <sheetView showGridLines="0" showZeros="0" tabSelected="1" workbookViewId="0">
      <selection activeCell="D10" sqref="D10"/>
    </sheetView>
  </sheetViews>
  <sheetFormatPr defaultColWidth="9" defaultRowHeight="15.6"/>
  <cols>
    <col min="1" max="1" width="117.3984375" style="129" customWidth="1"/>
    <col min="2" max="16384" width="9" style="129"/>
  </cols>
  <sheetData>
    <row r="1" spans="1:1" ht="48.75" customHeight="1">
      <c r="A1" s="130" t="s">
        <v>0</v>
      </c>
    </row>
    <row r="2" spans="1:1" s="127" customFormat="1" ht="27.9" customHeight="1">
      <c r="A2" s="131" t="s">
        <v>1</v>
      </c>
    </row>
    <row r="3" spans="1:1" s="127" customFormat="1" ht="27.9" customHeight="1">
      <c r="A3" s="131" t="s">
        <v>2</v>
      </c>
    </row>
    <row r="4" spans="1:1" s="127" customFormat="1" ht="27.9" customHeight="1">
      <c r="A4" s="131" t="s">
        <v>3</v>
      </c>
    </row>
    <row r="5" spans="1:1" s="127" customFormat="1" ht="27.9" customHeight="1">
      <c r="A5" s="131" t="s">
        <v>4</v>
      </c>
    </row>
    <row r="6" spans="1:1" s="127" customFormat="1" ht="27.9" customHeight="1">
      <c r="A6" s="131" t="s">
        <v>5</v>
      </c>
    </row>
    <row r="7" spans="1:1" s="127" customFormat="1" ht="27.9" customHeight="1">
      <c r="A7" s="131" t="s">
        <v>6</v>
      </c>
    </row>
    <row r="8" spans="1:1" s="127" customFormat="1" ht="27.9" customHeight="1">
      <c r="A8" s="131" t="s">
        <v>7</v>
      </c>
    </row>
    <row r="9" spans="1:1" s="127" customFormat="1" ht="27.9" customHeight="1">
      <c r="A9" s="131" t="s">
        <v>8</v>
      </c>
    </row>
    <row r="10" spans="1:1" s="127" customFormat="1" ht="27.9" customHeight="1">
      <c r="A10" s="131" t="s">
        <v>9</v>
      </c>
    </row>
    <row r="11" spans="1:1" s="127" customFormat="1" ht="27.9" customHeight="1">
      <c r="A11" s="131" t="s">
        <v>10</v>
      </c>
    </row>
    <row r="12" spans="1:1" s="127" customFormat="1" ht="27.9" customHeight="1">
      <c r="A12" s="131" t="s">
        <v>11</v>
      </c>
    </row>
    <row r="13" spans="1:1" s="127" customFormat="1" ht="27.9" customHeight="1">
      <c r="A13" s="131" t="s">
        <v>12</v>
      </c>
    </row>
    <row r="14" spans="1:1" s="127" customFormat="1" ht="27.9" customHeight="1">
      <c r="A14" s="131" t="s">
        <v>13</v>
      </c>
    </row>
    <row r="15" spans="1:1" s="128" customFormat="1" ht="27.9" customHeight="1">
      <c r="A15" s="131" t="s">
        <v>14</v>
      </c>
    </row>
    <row r="16" spans="1:1" ht="27.9" customHeight="1">
      <c r="A16" s="131" t="s">
        <v>15</v>
      </c>
    </row>
  </sheetData>
  <phoneticPr fontId="16" type="noConversion"/>
  <printOptions horizontalCentered="1"/>
  <pageMargins left="0.75" right="0.75" top="0.43888888888888899" bottom="0.65902777777777799" header="0.21875" footer="0.50902777777777797"/>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W23"/>
  <sheetViews>
    <sheetView showGridLines="0" showZeros="0" workbookViewId="0">
      <selection activeCell="C33" sqref="C33"/>
    </sheetView>
  </sheetViews>
  <sheetFormatPr defaultColWidth="5.69921875" defaultRowHeight="15.6"/>
  <cols>
    <col min="1" max="1" width="12.8984375" style="162" customWidth="1"/>
    <col min="2" max="2" width="7.3984375" style="162" customWidth="1"/>
    <col min="3" max="10" width="5.59765625" style="162" customWidth="1"/>
    <col min="11" max="11" width="5.59765625" style="163" customWidth="1"/>
    <col min="12" max="15" width="5.59765625" style="162" customWidth="1"/>
    <col min="16" max="16" width="5.59765625" style="163" customWidth="1"/>
    <col min="17" max="22" width="5.59765625" style="162" customWidth="1"/>
    <col min="23" max="23" width="9.3984375" style="162" customWidth="1"/>
    <col min="24" max="16384" width="5.69921875" style="162"/>
  </cols>
  <sheetData>
    <row r="1" spans="1:23">
      <c r="A1" s="138" t="s">
        <v>1514</v>
      </c>
    </row>
    <row r="2" spans="1:23" ht="33.9" customHeight="1">
      <c r="A2" s="190" t="s">
        <v>49</v>
      </c>
      <c r="B2" s="325" t="s">
        <v>1475</v>
      </c>
      <c r="C2" s="325"/>
      <c r="D2" s="325"/>
      <c r="E2" s="325"/>
      <c r="F2" s="325"/>
      <c r="G2" s="325"/>
      <c r="H2" s="325"/>
      <c r="I2" s="325"/>
      <c r="J2" s="325"/>
      <c r="K2" s="325"/>
      <c r="L2" s="325"/>
      <c r="M2" s="325"/>
      <c r="N2" s="325"/>
      <c r="O2" s="325"/>
      <c r="P2" s="325"/>
      <c r="Q2" s="325"/>
      <c r="R2" s="325"/>
      <c r="S2" s="325"/>
      <c r="T2" s="325"/>
      <c r="U2" s="325"/>
      <c r="V2" s="191"/>
      <c r="W2" s="190"/>
    </row>
    <row r="3" spans="1:23" ht="17.100000000000001" customHeight="1">
      <c r="A3" s="165"/>
      <c r="B3" s="326"/>
      <c r="C3" s="326"/>
      <c r="D3" s="326"/>
      <c r="E3" s="326"/>
      <c r="F3" s="326"/>
      <c r="G3" s="326"/>
      <c r="H3" s="326"/>
      <c r="I3" s="326"/>
      <c r="J3" s="326"/>
      <c r="K3" s="326"/>
      <c r="L3" s="326"/>
      <c r="M3" s="326"/>
      <c r="N3" s="326"/>
      <c r="O3" s="326"/>
      <c r="P3" s="326"/>
      <c r="Q3" s="326"/>
      <c r="R3" s="326"/>
      <c r="S3" s="326"/>
      <c r="T3" s="326"/>
      <c r="U3" s="326"/>
      <c r="V3" s="192"/>
      <c r="W3" s="165" t="s">
        <v>18</v>
      </c>
    </row>
    <row r="4" spans="1:23" ht="31.5" customHeight="1">
      <c r="A4" s="313" t="s">
        <v>1417</v>
      </c>
      <c r="B4" s="324" t="s">
        <v>1515</v>
      </c>
      <c r="C4" s="324"/>
      <c r="D4" s="324"/>
      <c r="E4" s="324"/>
      <c r="F4" s="324"/>
      <c r="G4" s="324"/>
      <c r="H4" s="324"/>
      <c r="I4" s="324"/>
      <c r="J4" s="324"/>
      <c r="K4" s="324"/>
      <c r="L4" s="324"/>
      <c r="M4" s="324"/>
      <c r="N4" s="324"/>
      <c r="O4" s="324"/>
      <c r="P4" s="324"/>
      <c r="Q4" s="324"/>
      <c r="R4" s="324"/>
      <c r="S4" s="324"/>
      <c r="T4" s="324"/>
      <c r="U4" s="324"/>
      <c r="V4" s="324"/>
      <c r="W4" s="324"/>
    </row>
    <row r="5" spans="1:23" s="170" customFormat="1" ht="72.75" customHeight="1">
      <c r="A5" s="315"/>
      <c r="B5" s="182" t="s">
        <v>1516</v>
      </c>
      <c r="C5" s="169" t="s">
        <v>1517</v>
      </c>
      <c r="D5" s="169" t="s">
        <v>1518</v>
      </c>
      <c r="E5" s="169" t="s">
        <v>1519</v>
      </c>
      <c r="F5" s="169" t="s">
        <v>1520</v>
      </c>
      <c r="G5" s="169" t="s">
        <v>1521</v>
      </c>
      <c r="H5" s="169" t="s">
        <v>1522</v>
      </c>
      <c r="I5" s="169" t="s">
        <v>1523</v>
      </c>
      <c r="J5" s="169" t="s">
        <v>1524</v>
      </c>
      <c r="K5" s="169" t="s">
        <v>1525</v>
      </c>
      <c r="L5" s="169" t="s">
        <v>1526</v>
      </c>
      <c r="M5" s="169" t="s">
        <v>1527</v>
      </c>
      <c r="N5" s="169" t="s">
        <v>1528</v>
      </c>
      <c r="O5" s="169" t="s">
        <v>1529</v>
      </c>
      <c r="P5" s="169" t="s">
        <v>1530</v>
      </c>
      <c r="Q5" s="169" t="s">
        <v>1531</v>
      </c>
      <c r="R5" s="169" t="s">
        <v>1532</v>
      </c>
      <c r="S5" s="169" t="s">
        <v>1533</v>
      </c>
      <c r="T5" s="169" t="s">
        <v>1534</v>
      </c>
      <c r="U5" s="169" t="s">
        <v>1535</v>
      </c>
      <c r="V5" s="169" t="s">
        <v>1536</v>
      </c>
      <c r="W5" s="169" t="s">
        <v>1537</v>
      </c>
    </row>
    <row r="6" spans="1:23" s="296" customFormat="1" ht="17.25" customHeight="1">
      <c r="A6" s="297" t="s">
        <v>1658</v>
      </c>
      <c r="B6" s="282">
        <v>50000</v>
      </c>
      <c r="C6" s="282">
        <v>300</v>
      </c>
      <c r="D6" s="282"/>
      <c r="E6" s="282"/>
      <c r="F6" s="282"/>
      <c r="G6" s="282">
        <v>7000</v>
      </c>
      <c r="H6" s="282">
        <v>200</v>
      </c>
      <c r="I6" s="282">
        <v>200</v>
      </c>
      <c r="J6" s="282">
        <v>6000</v>
      </c>
      <c r="K6" s="282">
        <v>1000</v>
      </c>
      <c r="L6" s="282">
        <v>700</v>
      </c>
      <c r="M6" s="282">
        <v>5000</v>
      </c>
      <c r="N6" s="282">
        <v>23000</v>
      </c>
      <c r="O6" s="282">
        <v>5850</v>
      </c>
      <c r="P6" s="282">
        <v>250</v>
      </c>
      <c r="Q6" s="282">
        <v>150</v>
      </c>
      <c r="R6" s="282"/>
      <c r="S6" s="282"/>
      <c r="T6" s="282">
        <v>250</v>
      </c>
      <c r="U6" s="282"/>
      <c r="V6" s="282">
        <v>100</v>
      </c>
      <c r="W6" s="282"/>
    </row>
    <row r="7" spans="1:23" s="173" customFormat="1" ht="17.25" customHeight="1">
      <c r="A7" s="176"/>
      <c r="B7" s="174"/>
      <c r="C7" s="174"/>
      <c r="D7" s="174"/>
      <c r="E7" s="174"/>
      <c r="F7" s="174"/>
      <c r="G7" s="174"/>
      <c r="H7" s="174"/>
      <c r="I7" s="174"/>
      <c r="J7" s="174"/>
      <c r="K7" s="175"/>
      <c r="L7" s="174"/>
      <c r="M7" s="174"/>
      <c r="N7" s="174"/>
      <c r="O7" s="174"/>
      <c r="P7" s="175"/>
      <c r="Q7" s="174"/>
      <c r="R7" s="174"/>
      <c r="S7" s="174"/>
      <c r="T7" s="174"/>
      <c r="U7" s="174"/>
      <c r="V7" s="174"/>
      <c r="W7" s="174"/>
    </row>
    <row r="8" spans="1:23" s="173" customFormat="1" ht="17.25" customHeight="1">
      <c r="A8" s="176"/>
      <c r="B8" s="174"/>
      <c r="C8" s="174"/>
      <c r="D8" s="174"/>
      <c r="E8" s="174"/>
      <c r="F8" s="174"/>
      <c r="G8" s="174"/>
      <c r="H8" s="174"/>
      <c r="I8" s="174"/>
      <c r="J8" s="174"/>
      <c r="K8" s="175"/>
      <c r="L8" s="174"/>
      <c r="M8" s="174"/>
      <c r="N8" s="174"/>
      <c r="O8" s="174"/>
      <c r="P8" s="175"/>
      <c r="Q8" s="174"/>
      <c r="R8" s="174"/>
      <c r="S8" s="174"/>
      <c r="T8" s="174"/>
      <c r="U8" s="174"/>
      <c r="V8" s="174"/>
      <c r="W8" s="174"/>
    </row>
    <row r="9" spans="1:23" s="173" customFormat="1" ht="17.25" customHeight="1">
      <c r="A9" s="177"/>
      <c r="B9" s="174"/>
      <c r="C9" s="174"/>
      <c r="D9" s="174"/>
      <c r="E9" s="174"/>
      <c r="F9" s="174"/>
      <c r="G9" s="174"/>
      <c r="H9" s="174"/>
      <c r="I9" s="174"/>
      <c r="J9" s="174"/>
      <c r="K9" s="175"/>
      <c r="L9" s="174"/>
      <c r="M9" s="174"/>
      <c r="N9" s="174"/>
      <c r="O9" s="174"/>
      <c r="P9" s="175"/>
      <c r="Q9" s="174"/>
      <c r="R9" s="174"/>
      <c r="S9" s="174"/>
      <c r="T9" s="174"/>
      <c r="U9" s="174"/>
      <c r="V9" s="174"/>
      <c r="W9" s="174"/>
    </row>
    <row r="10" spans="1:23" s="173" customFormat="1" ht="17.25" customHeight="1">
      <c r="A10" s="171"/>
      <c r="B10" s="174"/>
      <c r="C10" s="174"/>
      <c r="D10" s="174"/>
      <c r="E10" s="174"/>
      <c r="F10" s="174"/>
      <c r="G10" s="174"/>
      <c r="H10" s="174"/>
      <c r="I10" s="174"/>
      <c r="J10" s="174"/>
      <c r="K10" s="175"/>
      <c r="L10" s="174"/>
      <c r="M10" s="174"/>
      <c r="N10" s="174"/>
      <c r="O10" s="174"/>
      <c r="P10" s="175"/>
      <c r="Q10" s="174"/>
      <c r="R10" s="174"/>
      <c r="S10" s="174"/>
      <c r="T10" s="174"/>
      <c r="U10" s="174"/>
      <c r="V10" s="174"/>
      <c r="W10" s="174"/>
    </row>
    <row r="11" spans="1:23" s="173" customFormat="1" ht="17.25" customHeight="1">
      <c r="A11" s="177"/>
      <c r="B11" s="174"/>
      <c r="C11" s="174"/>
      <c r="D11" s="174"/>
      <c r="E11" s="174"/>
      <c r="F11" s="174"/>
      <c r="G11" s="174"/>
      <c r="H11" s="174"/>
      <c r="I11" s="174"/>
      <c r="J11" s="174"/>
      <c r="K11" s="175"/>
      <c r="L11" s="174"/>
      <c r="M11" s="174"/>
      <c r="N11" s="174"/>
      <c r="O11" s="174"/>
      <c r="P11" s="175"/>
      <c r="Q11" s="174"/>
      <c r="R11" s="174"/>
      <c r="S11" s="174"/>
      <c r="T11" s="174"/>
      <c r="U11" s="174"/>
      <c r="V11" s="174"/>
      <c r="W11" s="174"/>
    </row>
    <row r="12" spans="1:23" s="173" customFormat="1" ht="15.9" customHeight="1">
      <c r="A12" s="174"/>
      <c r="B12" s="174"/>
      <c r="C12" s="174"/>
      <c r="D12" s="174"/>
      <c r="E12" s="174"/>
      <c r="F12" s="174"/>
      <c r="G12" s="174"/>
      <c r="H12" s="174"/>
      <c r="I12" s="174"/>
      <c r="J12" s="174"/>
      <c r="K12" s="175"/>
      <c r="L12" s="174"/>
      <c r="M12" s="174"/>
      <c r="N12" s="174"/>
      <c r="O12" s="174"/>
      <c r="P12" s="175"/>
      <c r="Q12" s="174"/>
      <c r="R12" s="174"/>
      <c r="S12" s="174"/>
      <c r="T12" s="174"/>
      <c r="U12" s="174"/>
      <c r="V12" s="174"/>
      <c r="W12" s="174"/>
    </row>
    <row r="13" spans="1:23" s="173" customFormat="1" ht="15.9" customHeight="1">
      <c r="A13" s="174"/>
      <c r="B13" s="174"/>
      <c r="C13" s="174"/>
      <c r="D13" s="174"/>
      <c r="E13" s="174"/>
      <c r="F13" s="174"/>
      <c r="G13" s="174"/>
      <c r="H13" s="174"/>
      <c r="I13" s="174"/>
      <c r="J13" s="174"/>
      <c r="K13" s="175"/>
      <c r="L13" s="174"/>
      <c r="M13" s="174"/>
      <c r="N13" s="174"/>
      <c r="O13" s="174"/>
      <c r="P13" s="175"/>
      <c r="Q13" s="174"/>
      <c r="R13" s="174"/>
      <c r="S13" s="174"/>
      <c r="T13" s="174"/>
      <c r="U13" s="174"/>
      <c r="V13" s="174"/>
      <c r="W13" s="174"/>
    </row>
    <row r="14" spans="1:23" s="173" customFormat="1" ht="15.9" customHeight="1">
      <c r="A14" s="174"/>
      <c r="B14" s="174"/>
      <c r="C14" s="174"/>
      <c r="D14" s="174"/>
      <c r="E14" s="174"/>
      <c r="F14" s="174"/>
      <c r="G14" s="174"/>
      <c r="H14" s="174"/>
      <c r="I14" s="174"/>
      <c r="J14" s="174"/>
      <c r="K14" s="175"/>
      <c r="L14" s="174"/>
      <c r="M14" s="174"/>
      <c r="N14" s="174"/>
      <c r="O14" s="174"/>
      <c r="P14" s="175"/>
      <c r="Q14" s="174"/>
      <c r="R14" s="174"/>
      <c r="S14" s="174"/>
      <c r="T14" s="174"/>
      <c r="U14" s="174"/>
      <c r="V14" s="174"/>
      <c r="W14" s="174"/>
    </row>
    <row r="15" spans="1:23" s="173" customFormat="1" ht="15.9" customHeight="1">
      <c r="A15" s="174"/>
      <c r="B15" s="174"/>
      <c r="C15" s="174"/>
      <c r="D15" s="174"/>
      <c r="E15" s="174"/>
      <c r="F15" s="174"/>
      <c r="G15" s="174"/>
      <c r="H15" s="174"/>
      <c r="I15" s="174"/>
      <c r="J15" s="174"/>
      <c r="K15" s="175"/>
      <c r="L15" s="174"/>
      <c r="M15" s="174"/>
      <c r="N15" s="174"/>
      <c r="O15" s="174"/>
      <c r="P15" s="175"/>
      <c r="Q15" s="174"/>
      <c r="R15" s="174"/>
      <c r="S15" s="174"/>
      <c r="T15" s="174"/>
      <c r="U15" s="174"/>
      <c r="V15" s="174"/>
      <c r="W15" s="174"/>
    </row>
    <row r="16" spans="1:23" s="173" customFormat="1" ht="15.9" customHeight="1">
      <c r="A16" s="174"/>
      <c r="B16" s="174"/>
      <c r="C16" s="174"/>
      <c r="D16" s="174"/>
      <c r="E16" s="174"/>
      <c r="F16" s="174"/>
      <c r="G16" s="174"/>
      <c r="H16" s="174"/>
      <c r="I16" s="174"/>
      <c r="J16" s="174"/>
      <c r="K16" s="175"/>
      <c r="L16" s="174"/>
      <c r="M16" s="174"/>
      <c r="N16" s="174"/>
      <c r="O16" s="174"/>
      <c r="P16" s="175"/>
      <c r="Q16" s="174"/>
      <c r="R16" s="174"/>
      <c r="S16" s="174"/>
      <c r="T16" s="174"/>
      <c r="U16" s="174"/>
      <c r="V16" s="174"/>
      <c r="W16" s="174"/>
    </row>
    <row r="17" spans="1:23" s="173" customFormat="1" ht="15.9" customHeight="1">
      <c r="A17" s="174"/>
      <c r="B17" s="174"/>
      <c r="C17" s="174"/>
      <c r="D17" s="174"/>
      <c r="E17" s="174"/>
      <c r="F17" s="174"/>
      <c r="G17" s="174"/>
      <c r="H17" s="174"/>
      <c r="I17" s="174"/>
      <c r="J17" s="174"/>
      <c r="K17" s="175"/>
      <c r="L17" s="174"/>
      <c r="M17" s="174"/>
      <c r="N17" s="174"/>
      <c r="O17" s="174"/>
      <c r="P17" s="175"/>
      <c r="Q17" s="174"/>
      <c r="R17" s="174"/>
      <c r="S17" s="174"/>
      <c r="T17" s="174"/>
      <c r="U17" s="174"/>
      <c r="V17" s="174"/>
      <c r="W17" s="174"/>
    </row>
    <row r="18" spans="1:23" s="173" customFormat="1" ht="15.9" customHeight="1">
      <c r="A18" s="174"/>
      <c r="B18" s="174"/>
      <c r="C18" s="174"/>
      <c r="D18" s="174"/>
      <c r="E18" s="174"/>
      <c r="F18" s="174"/>
      <c r="G18" s="174"/>
      <c r="H18" s="174"/>
      <c r="I18" s="174"/>
      <c r="J18" s="174"/>
      <c r="K18" s="175"/>
      <c r="L18" s="174"/>
      <c r="M18" s="174"/>
      <c r="N18" s="174"/>
      <c r="O18" s="174"/>
      <c r="P18" s="175"/>
      <c r="Q18" s="174"/>
      <c r="R18" s="174"/>
      <c r="S18" s="174"/>
      <c r="T18" s="174"/>
      <c r="U18" s="174"/>
      <c r="V18" s="174"/>
      <c r="W18" s="174"/>
    </row>
    <row r="19" spans="1:23" s="173" customFormat="1" ht="15.9" customHeight="1">
      <c r="A19" s="174"/>
      <c r="B19" s="174"/>
      <c r="C19" s="174"/>
      <c r="D19" s="174"/>
      <c r="E19" s="174"/>
      <c r="F19" s="174"/>
      <c r="G19" s="174"/>
      <c r="H19" s="174"/>
      <c r="I19" s="174"/>
      <c r="J19" s="174"/>
      <c r="K19" s="175"/>
      <c r="L19" s="174"/>
      <c r="M19" s="174"/>
      <c r="N19" s="174"/>
      <c r="O19" s="174"/>
      <c r="P19" s="175"/>
      <c r="Q19" s="174"/>
      <c r="R19" s="174"/>
      <c r="S19" s="174"/>
      <c r="T19" s="174"/>
      <c r="U19" s="174"/>
      <c r="V19" s="174"/>
      <c r="W19" s="174"/>
    </row>
    <row r="20" spans="1:23" s="173" customFormat="1" ht="15.9" customHeight="1">
      <c r="A20" s="174"/>
      <c r="B20" s="174"/>
      <c r="C20" s="174"/>
      <c r="D20" s="174"/>
      <c r="E20" s="174"/>
      <c r="F20" s="174"/>
      <c r="G20" s="174"/>
      <c r="H20" s="174"/>
      <c r="I20" s="174"/>
      <c r="J20" s="174"/>
      <c r="K20" s="175"/>
      <c r="L20" s="174"/>
      <c r="M20" s="174"/>
      <c r="N20" s="174"/>
      <c r="O20" s="174"/>
      <c r="P20" s="175"/>
      <c r="Q20" s="174"/>
      <c r="R20" s="174"/>
      <c r="S20" s="174"/>
      <c r="T20" s="174"/>
      <c r="U20" s="174"/>
      <c r="V20" s="174"/>
      <c r="W20" s="174"/>
    </row>
    <row r="21" spans="1:23" s="173" customFormat="1" ht="15.9" customHeight="1">
      <c r="A21" s="174"/>
      <c r="B21" s="174"/>
      <c r="C21" s="174"/>
      <c r="D21" s="174"/>
      <c r="E21" s="174"/>
      <c r="F21" s="174"/>
      <c r="G21" s="174"/>
      <c r="H21" s="174"/>
      <c r="I21" s="174"/>
      <c r="J21" s="174"/>
      <c r="K21" s="175"/>
      <c r="L21" s="174"/>
      <c r="M21" s="174"/>
      <c r="N21" s="174"/>
      <c r="O21" s="174"/>
      <c r="P21" s="175"/>
      <c r="Q21" s="174"/>
      <c r="R21" s="174"/>
      <c r="S21" s="174"/>
      <c r="T21" s="174"/>
      <c r="U21" s="174"/>
      <c r="V21" s="174"/>
      <c r="W21" s="174"/>
    </row>
    <row r="22" spans="1:23" s="173" customFormat="1" ht="15.9" customHeight="1">
      <c r="A22" s="174"/>
      <c r="B22" s="174"/>
      <c r="C22" s="174"/>
      <c r="D22" s="174"/>
      <c r="E22" s="174"/>
      <c r="F22" s="174"/>
      <c r="G22" s="174"/>
      <c r="H22" s="174"/>
      <c r="I22" s="174"/>
      <c r="J22" s="174"/>
      <c r="K22" s="175"/>
      <c r="L22" s="174"/>
      <c r="M22" s="174"/>
      <c r="N22" s="174"/>
      <c r="O22" s="174"/>
      <c r="P22" s="175"/>
      <c r="Q22" s="174"/>
      <c r="R22" s="174"/>
      <c r="S22" s="174"/>
      <c r="T22" s="174"/>
      <c r="U22" s="174"/>
      <c r="V22" s="174"/>
      <c r="W22" s="174"/>
    </row>
    <row r="23" spans="1:23" s="173" customFormat="1" ht="15.9" customHeight="1">
      <c r="A23" s="174"/>
      <c r="B23" s="174"/>
      <c r="C23" s="174"/>
      <c r="D23" s="174"/>
      <c r="E23" s="174"/>
      <c r="F23" s="174"/>
      <c r="G23" s="174"/>
      <c r="H23" s="174"/>
      <c r="I23" s="174"/>
      <c r="J23" s="174"/>
      <c r="K23" s="175"/>
      <c r="L23" s="174"/>
      <c r="M23" s="174"/>
      <c r="N23" s="174"/>
      <c r="O23" s="174"/>
      <c r="P23" s="175"/>
      <c r="Q23" s="174"/>
      <c r="R23" s="174"/>
      <c r="S23" s="174"/>
      <c r="T23" s="174"/>
      <c r="U23" s="174"/>
      <c r="V23" s="174"/>
      <c r="W23" s="174"/>
    </row>
  </sheetData>
  <mergeCells count="3">
    <mergeCell ref="B2:U3"/>
    <mergeCell ref="A4:A5"/>
    <mergeCell ref="B4:W4"/>
  </mergeCells>
  <phoneticPr fontId="16" type="noConversion"/>
  <printOptions horizontalCentered="1"/>
  <pageMargins left="0.47222222222222199" right="0.47222222222222199" top="0.59027777777777801" bottom="0.47222222222222199" header="0.31458333333333299" footer="0.31458333333333299"/>
  <pageSetup paperSize="9" scale="85" orientation="landscape"/>
</worksheet>
</file>

<file path=xl/worksheets/sheet11.xml><?xml version="1.0" encoding="utf-8"?>
<worksheet xmlns="http://schemas.openxmlformats.org/spreadsheetml/2006/main" xmlns:r="http://schemas.openxmlformats.org/officeDocument/2006/relationships">
  <dimension ref="A1:H74"/>
  <sheetViews>
    <sheetView showGridLines="0" showZeros="0" workbookViewId="0">
      <pane ySplit="5" topLeftCell="A60" activePane="bottomLeft" state="frozen"/>
      <selection activeCell="C33" sqref="C33"/>
      <selection pane="bottomLeft" activeCell="C33" sqref="C33"/>
    </sheetView>
  </sheetViews>
  <sheetFormatPr defaultColWidth="9" defaultRowHeight="15.6"/>
  <cols>
    <col min="1" max="1" width="42.59765625" style="139" customWidth="1"/>
    <col min="2" max="2" width="12" style="139" customWidth="1"/>
    <col min="3" max="3" width="10.5" style="139" customWidth="1"/>
    <col min="4" max="4" width="13.8984375" style="139" customWidth="1"/>
    <col min="5" max="5" width="57.69921875" style="139" customWidth="1"/>
    <col min="6" max="6" width="12.8984375" style="139" customWidth="1"/>
    <col min="7" max="7" width="10.8984375" style="139" customWidth="1"/>
    <col min="8" max="8" width="13.69921875" style="139" customWidth="1"/>
    <col min="9" max="16384" width="9" style="139"/>
  </cols>
  <sheetData>
    <row r="1" spans="1:8">
      <c r="A1" s="138" t="s">
        <v>1538</v>
      </c>
      <c r="H1" s="140" t="s">
        <v>49</v>
      </c>
    </row>
    <row r="2" spans="1:8" ht="18" customHeight="1">
      <c r="A2" s="306" t="s">
        <v>1539</v>
      </c>
      <c r="B2" s="306"/>
      <c r="C2" s="306"/>
      <c r="D2" s="306"/>
      <c r="E2" s="306"/>
      <c r="F2" s="306"/>
      <c r="G2" s="306"/>
      <c r="H2" s="306"/>
    </row>
    <row r="3" spans="1:8" ht="18" customHeight="1">
      <c r="A3" s="138"/>
      <c r="H3" s="193" t="s">
        <v>18</v>
      </c>
    </row>
    <row r="4" spans="1:8" ht="31.5" customHeight="1">
      <c r="A4" s="327" t="s">
        <v>1540</v>
      </c>
      <c r="B4" s="328"/>
      <c r="C4" s="328"/>
      <c r="D4" s="329"/>
      <c r="E4" s="327" t="s">
        <v>1541</v>
      </c>
      <c r="F4" s="328"/>
      <c r="G4" s="328"/>
      <c r="H4" s="329"/>
    </row>
    <row r="5" spans="1:8" ht="35.25" customHeight="1">
      <c r="A5" s="143" t="s">
        <v>1542</v>
      </c>
      <c r="B5" s="194" t="s">
        <v>20</v>
      </c>
      <c r="C5" s="143" t="s">
        <v>21</v>
      </c>
      <c r="D5" s="194" t="s">
        <v>22</v>
      </c>
      <c r="E5" s="143" t="s">
        <v>53</v>
      </c>
      <c r="F5" s="194" t="s">
        <v>20</v>
      </c>
      <c r="G5" s="143" t="s">
        <v>21</v>
      </c>
      <c r="H5" s="194" t="s">
        <v>22</v>
      </c>
    </row>
    <row r="6" spans="1:8" s="153" customFormat="1" ht="20.100000000000001" customHeight="1">
      <c r="A6" s="195" t="s">
        <v>1129</v>
      </c>
      <c r="B6" s="142"/>
      <c r="C6" s="142"/>
      <c r="D6" s="292"/>
      <c r="E6" s="195" t="s">
        <v>1130</v>
      </c>
      <c r="F6" s="142">
        <v>63</v>
      </c>
      <c r="G6" s="196"/>
      <c r="H6" s="196"/>
    </row>
    <row r="7" spans="1:8" s="153" customFormat="1" ht="20.100000000000001" customHeight="1">
      <c r="A7" s="195" t="s">
        <v>1131</v>
      </c>
      <c r="B7" s="142"/>
      <c r="C7" s="142"/>
      <c r="D7" s="292"/>
      <c r="E7" s="13" t="s">
        <v>1132</v>
      </c>
      <c r="F7" s="142"/>
      <c r="G7" s="142"/>
      <c r="H7" s="142"/>
    </row>
    <row r="8" spans="1:8" s="153" customFormat="1" ht="20.100000000000001" customHeight="1">
      <c r="A8" s="195" t="s">
        <v>1133</v>
      </c>
      <c r="B8" s="142"/>
      <c r="C8" s="142"/>
      <c r="D8" s="292"/>
      <c r="E8" s="13" t="s">
        <v>1144</v>
      </c>
      <c r="F8" s="142">
        <v>63</v>
      </c>
      <c r="G8" s="142"/>
      <c r="H8" s="142"/>
    </row>
    <row r="9" spans="1:8" s="153" customFormat="1" ht="20.100000000000001" customHeight="1">
      <c r="A9" s="197" t="s">
        <v>1135</v>
      </c>
      <c r="B9" s="142"/>
      <c r="C9" s="142"/>
      <c r="D9" s="292"/>
      <c r="E9" s="13" t="s">
        <v>1156</v>
      </c>
      <c r="F9" s="142"/>
      <c r="G9" s="142"/>
      <c r="H9" s="142"/>
    </row>
    <row r="10" spans="1:8" s="153" customFormat="1" ht="20.100000000000001" customHeight="1">
      <c r="A10" s="195" t="s">
        <v>1137</v>
      </c>
      <c r="B10" s="142">
        <v>230943</v>
      </c>
      <c r="C10" s="142">
        <v>70000</v>
      </c>
      <c r="D10" s="292">
        <f t="shared" ref="D10:D67" si="0">C10/B10</f>
        <v>0.30310509519665024</v>
      </c>
      <c r="E10" s="195" t="s">
        <v>1162</v>
      </c>
      <c r="F10" s="142">
        <v>826</v>
      </c>
      <c r="G10" s="142"/>
      <c r="H10" s="142"/>
    </row>
    <row r="11" spans="1:8" s="153" customFormat="1" ht="20.100000000000001" customHeight="1">
      <c r="A11" s="195" t="s">
        <v>1139</v>
      </c>
      <c r="B11" s="142">
        <v>5834</v>
      </c>
      <c r="C11" s="142">
        <v>2000</v>
      </c>
      <c r="D11" s="292">
        <f t="shared" si="0"/>
        <v>0.34281796366129585</v>
      </c>
      <c r="E11" s="13" t="s">
        <v>1164</v>
      </c>
      <c r="F11" s="142">
        <v>826</v>
      </c>
      <c r="G11" s="142"/>
      <c r="H11" s="142"/>
    </row>
    <row r="12" spans="1:8" s="153" customFormat="1" ht="20.100000000000001" customHeight="1">
      <c r="A12" s="195" t="s">
        <v>1141</v>
      </c>
      <c r="B12" s="142">
        <v>851</v>
      </c>
      <c r="C12" s="142">
        <v>800</v>
      </c>
      <c r="D12" s="292">
        <f t="shared" si="0"/>
        <v>0.9400705052878966</v>
      </c>
      <c r="E12" s="13" t="s">
        <v>1172</v>
      </c>
      <c r="F12" s="142"/>
      <c r="G12" s="142"/>
      <c r="H12" s="142"/>
    </row>
    <row r="13" spans="1:8" s="153" customFormat="1" ht="20.100000000000001" customHeight="1">
      <c r="A13" s="195" t="s">
        <v>1153</v>
      </c>
      <c r="B13" s="142"/>
      <c r="C13" s="142"/>
      <c r="D13" s="292"/>
      <c r="E13" s="13" t="s">
        <v>1178</v>
      </c>
      <c r="F13" s="142"/>
      <c r="G13" s="142"/>
      <c r="H13" s="142"/>
    </row>
    <row r="14" spans="1:8" s="153" customFormat="1" ht="20.100000000000001" customHeight="1">
      <c r="A14" s="195" t="s">
        <v>1155</v>
      </c>
      <c r="B14" s="142"/>
      <c r="C14" s="142"/>
      <c r="D14" s="292"/>
      <c r="E14" s="195" t="s">
        <v>1183</v>
      </c>
      <c r="F14" s="142"/>
      <c r="G14" s="142"/>
      <c r="H14" s="142"/>
    </row>
    <row r="15" spans="1:8" s="153" customFormat="1" ht="20.100000000000001" customHeight="1">
      <c r="A15" s="195" t="s">
        <v>1161</v>
      </c>
      <c r="B15" s="287">
        <v>1002</v>
      </c>
      <c r="C15" s="142">
        <v>500</v>
      </c>
      <c r="D15" s="292">
        <f t="shared" si="0"/>
        <v>0.49900199600798401</v>
      </c>
      <c r="E15" s="195" t="s">
        <v>1184</v>
      </c>
      <c r="F15" s="142"/>
      <c r="G15" s="142"/>
      <c r="H15" s="142"/>
    </row>
    <row r="16" spans="1:8" s="153" customFormat="1" ht="20.100000000000001" customHeight="1">
      <c r="A16" s="195" t="s">
        <v>1163</v>
      </c>
      <c r="B16" s="142"/>
      <c r="C16" s="142"/>
      <c r="D16" s="292"/>
      <c r="E16" s="195" t="s">
        <v>1189</v>
      </c>
      <c r="F16" s="142"/>
      <c r="G16" s="142"/>
      <c r="H16" s="142"/>
    </row>
    <row r="17" spans="1:8" s="153" customFormat="1" ht="20.100000000000001" customHeight="1">
      <c r="A17" s="195" t="s">
        <v>1165</v>
      </c>
      <c r="B17" s="142"/>
      <c r="C17" s="142"/>
      <c r="D17" s="292"/>
      <c r="E17" s="195" t="s">
        <v>1194</v>
      </c>
      <c r="F17" s="142">
        <f>F18+F23+F24</f>
        <v>259487</v>
      </c>
      <c r="G17" s="142">
        <v>50000</v>
      </c>
      <c r="H17" s="292">
        <f>G17/F17</f>
        <v>0.19268788031770379</v>
      </c>
    </row>
    <row r="18" spans="1:8" s="153" customFormat="1" ht="20.100000000000001" customHeight="1">
      <c r="A18" s="195" t="s">
        <v>1167</v>
      </c>
      <c r="B18" s="142"/>
      <c r="C18" s="142"/>
      <c r="D18" s="292"/>
      <c r="E18" s="195" t="s">
        <v>1195</v>
      </c>
      <c r="F18" s="142">
        <v>216216</v>
      </c>
      <c r="G18" s="142">
        <v>50000</v>
      </c>
      <c r="H18" s="292">
        <f>G18/F18</f>
        <v>0.23125023125023125</v>
      </c>
    </row>
    <row r="19" spans="1:8" s="153" customFormat="1" ht="20.100000000000001" customHeight="1">
      <c r="A19" s="195" t="s">
        <v>1169</v>
      </c>
      <c r="B19" s="142">
        <v>11</v>
      </c>
      <c r="C19" s="142">
        <v>10</v>
      </c>
      <c r="D19" s="292">
        <f t="shared" si="0"/>
        <v>0.90909090909090906</v>
      </c>
      <c r="E19" s="195" t="s">
        <v>1207</v>
      </c>
      <c r="F19" s="195"/>
      <c r="G19" s="142"/>
      <c r="H19" s="142"/>
    </row>
    <row r="20" spans="1:8" s="153" customFormat="1" ht="20.100000000000001" customHeight="1">
      <c r="A20" s="195" t="s">
        <v>1171</v>
      </c>
      <c r="B20" s="142"/>
      <c r="C20" s="142"/>
      <c r="D20" s="292"/>
      <c r="E20" s="195" t="s">
        <v>1209</v>
      </c>
      <c r="F20" s="142"/>
      <c r="G20" s="142"/>
      <c r="H20" s="142"/>
    </row>
    <row r="21" spans="1:8" s="153" customFormat="1" ht="20.100000000000001" customHeight="1">
      <c r="A21" s="19" t="s">
        <v>1180</v>
      </c>
      <c r="B21" s="198"/>
      <c r="C21" s="198"/>
      <c r="D21" s="292"/>
      <c r="E21" s="195" t="s">
        <v>1210</v>
      </c>
      <c r="F21" s="142"/>
      <c r="G21" s="142"/>
      <c r="H21" s="142"/>
    </row>
    <row r="22" spans="1:8" s="153" customFormat="1" ht="20.100000000000001" customHeight="1">
      <c r="A22" s="19" t="s">
        <v>1182</v>
      </c>
      <c r="B22" s="198">
        <v>930</v>
      </c>
      <c r="C22" s="198"/>
      <c r="D22" s="292"/>
      <c r="E22" s="195" t="s">
        <v>1543</v>
      </c>
      <c r="F22" s="142"/>
      <c r="G22" s="142"/>
      <c r="H22" s="142"/>
    </row>
    <row r="23" spans="1:8" ht="20.100000000000001" customHeight="1">
      <c r="A23" s="199"/>
      <c r="B23" s="198"/>
      <c r="C23" s="198"/>
      <c r="D23" s="292"/>
      <c r="E23" s="195" t="s">
        <v>1220</v>
      </c>
      <c r="F23" s="198">
        <v>2382</v>
      </c>
      <c r="G23" s="198"/>
      <c r="H23" s="198"/>
    </row>
    <row r="24" spans="1:8" ht="20.100000000000001" customHeight="1">
      <c r="A24" s="19"/>
      <c r="B24" s="198"/>
      <c r="C24" s="198"/>
      <c r="D24" s="292"/>
      <c r="E24" s="195" t="s">
        <v>1222</v>
      </c>
      <c r="F24" s="198">
        <v>40889</v>
      </c>
      <c r="G24" s="198"/>
      <c r="H24" s="198"/>
    </row>
    <row r="25" spans="1:8" ht="20.100000000000001" customHeight="1">
      <c r="A25" s="198"/>
      <c r="B25" s="198"/>
      <c r="C25" s="198"/>
      <c r="D25" s="292"/>
      <c r="E25" s="195" t="s">
        <v>1224</v>
      </c>
      <c r="F25" s="148"/>
      <c r="G25" s="148"/>
      <c r="H25" s="148"/>
    </row>
    <row r="26" spans="1:8" ht="20.100000000000001" customHeight="1">
      <c r="A26" s="198"/>
      <c r="B26" s="198"/>
      <c r="C26" s="198"/>
      <c r="D26" s="292"/>
      <c r="E26" s="195" t="s">
        <v>1226</v>
      </c>
      <c r="F26" s="148"/>
      <c r="G26" s="148"/>
      <c r="H26" s="148"/>
    </row>
    <row r="27" spans="1:8" ht="20.100000000000001" customHeight="1">
      <c r="A27" s="198"/>
      <c r="B27" s="198"/>
      <c r="C27" s="198"/>
      <c r="D27" s="292"/>
      <c r="E27" s="195" t="s">
        <v>1228</v>
      </c>
      <c r="F27" s="148"/>
      <c r="G27" s="148"/>
      <c r="H27" s="148"/>
    </row>
    <row r="28" spans="1:8" ht="20.100000000000001" customHeight="1">
      <c r="A28" s="11"/>
      <c r="B28" s="198"/>
      <c r="C28" s="198"/>
      <c r="D28" s="292"/>
      <c r="E28" s="195" t="s">
        <v>1230</v>
      </c>
      <c r="F28" s="148">
        <v>50</v>
      </c>
      <c r="G28" s="148"/>
      <c r="H28" s="148"/>
    </row>
    <row r="29" spans="1:8" ht="20.100000000000001" customHeight="1">
      <c r="A29" s="11"/>
      <c r="B29" s="198"/>
      <c r="C29" s="198"/>
      <c r="D29" s="292"/>
      <c r="E29" s="195" t="s">
        <v>1231</v>
      </c>
      <c r="F29" s="148">
        <v>50</v>
      </c>
      <c r="G29" s="148"/>
      <c r="H29" s="148"/>
    </row>
    <row r="30" spans="1:8" ht="20.100000000000001" customHeight="1">
      <c r="A30" s="11"/>
      <c r="B30" s="198"/>
      <c r="C30" s="198"/>
      <c r="D30" s="292"/>
      <c r="E30" s="200" t="s">
        <v>1235</v>
      </c>
      <c r="F30" s="148"/>
      <c r="G30" s="148"/>
      <c r="H30" s="148"/>
    </row>
    <row r="31" spans="1:8" ht="20.100000000000001" customHeight="1">
      <c r="A31" s="11"/>
      <c r="B31" s="198"/>
      <c r="C31" s="198"/>
      <c r="D31" s="292"/>
      <c r="E31" s="200" t="s">
        <v>1238</v>
      </c>
      <c r="F31" s="148"/>
      <c r="G31" s="148"/>
      <c r="H31" s="148"/>
    </row>
    <row r="32" spans="1:8" ht="20.100000000000001" customHeight="1">
      <c r="A32" s="11"/>
      <c r="B32" s="198"/>
      <c r="C32" s="198"/>
      <c r="D32" s="292"/>
      <c r="E32" s="201" t="s">
        <v>1544</v>
      </c>
      <c r="F32" s="148"/>
      <c r="G32" s="148"/>
      <c r="H32" s="148"/>
    </row>
    <row r="33" spans="1:8" ht="20.100000000000001" customHeight="1">
      <c r="A33" s="11"/>
      <c r="B33" s="198"/>
      <c r="C33" s="198"/>
      <c r="D33" s="292"/>
      <c r="E33" s="201" t="s">
        <v>1545</v>
      </c>
      <c r="F33" s="148"/>
      <c r="G33" s="148"/>
      <c r="H33" s="148"/>
    </row>
    <row r="34" spans="1:8" ht="20.100000000000001" customHeight="1">
      <c r="A34" s="11"/>
      <c r="B34" s="198"/>
      <c r="C34" s="198"/>
      <c r="D34" s="292"/>
      <c r="E34" s="11" t="s">
        <v>1242</v>
      </c>
      <c r="F34" s="148"/>
      <c r="G34" s="148"/>
      <c r="H34" s="148"/>
    </row>
    <row r="35" spans="1:8" ht="20.100000000000001" customHeight="1">
      <c r="A35" s="11"/>
      <c r="B35" s="198"/>
      <c r="C35" s="198"/>
      <c r="D35" s="292"/>
      <c r="E35" s="200" t="s">
        <v>1243</v>
      </c>
      <c r="F35" s="148"/>
      <c r="G35" s="148"/>
      <c r="H35" s="148"/>
    </row>
    <row r="36" spans="1:8" ht="20.100000000000001" customHeight="1">
      <c r="A36" s="11"/>
      <c r="B36" s="198"/>
      <c r="C36" s="198"/>
      <c r="D36" s="292"/>
      <c r="E36" s="200" t="s">
        <v>1246</v>
      </c>
      <c r="F36" s="148"/>
      <c r="G36" s="148"/>
      <c r="H36" s="148"/>
    </row>
    <row r="37" spans="1:8" ht="20.100000000000001" customHeight="1">
      <c r="A37" s="11"/>
      <c r="B37" s="198"/>
      <c r="C37" s="198"/>
      <c r="D37" s="292"/>
      <c r="E37" s="200" t="s">
        <v>1250</v>
      </c>
      <c r="F37" s="148"/>
      <c r="G37" s="148"/>
      <c r="H37" s="148"/>
    </row>
    <row r="38" spans="1:8" s="202" customFormat="1" ht="20.100000000000001" customHeight="1">
      <c r="A38" s="11"/>
      <c r="B38" s="198"/>
      <c r="C38" s="198"/>
      <c r="D38" s="292"/>
      <c r="E38" s="200" t="s">
        <v>1254</v>
      </c>
      <c r="F38" s="148"/>
      <c r="G38" s="148"/>
      <c r="H38" s="148"/>
    </row>
    <row r="39" spans="1:8" ht="20.100000000000001" customHeight="1">
      <c r="A39" s="11"/>
      <c r="B39" s="198"/>
      <c r="C39" s="198"/>
      <c r="D39" s="292"/>
      <c r="E39" s="200" t="s">
        <v>1263</v>
      </c>
      <c r="F39" s="148"/>
      <c r="G39" s="148"/>
      <c r="H39" s="148"/>
    </row>
    <row r="40" spans="1:8" ht="20.100000000000001" customHeight="1">
      <c r="A40" s="19"/>
      <c r="B40" s="198"/>
      <c r="C40" s="198"/>
      <c r="D40" s="292"/>
      <c r="E40" s="200" t="s">
        <v>1270</v>
      </c>
      <c r="F40" s="148"/>
      <c r="G40" s="148"/>
      <c r="H40" s="148"/>
    </row>
    <row r="41" spans="1:8" ht="20.100000000000001" customHeight="1">
      <c r="A41" s="19"/>
      <c r="B41" s="198"/>
      <c r="C41" s="198"/>
      <c r="D41" s="292"/>
      <c r="E41" s="200" t="s">
        <v>1278</v>
      </c>
      <c r="F41" s="148"/>
      <c r="G41" s="148"/>
      <c r="H41" s="148"/>
    </row>
    <row r="42" spans="1:8" ht="20.100000000000001" customHeight="1">
      <c r="A42" s="19"/>
      <c r="B42" s="198"/>
      <c r="C42" s="198"/>
      <c r="D42" s="292"/>
      <c r="E42" s="200" t="s">
        <v>1280</v>
      </c>
      <c r="F42" s="148"/>
      <c r="G42" s="148"/>
      <c r="H42" s="148"/>
    </row>
    <row r="43" spans="1:8" ht="20.100000000000001" customHeight="1">
      <c r="A43" s="19"/>
      <c r="B43" s="148"/>
      <c r="C43" s="148"/>
      <c r="D43" s="292"/>
      <c r="E43" s="200" t="s">
        <v>1282</v>
      </c>
      <c r="F43" s="148"/>
      <c r="G43" s="148"/>
      <c r="H43" s="148"/>
    </row>
    <row r="44" spans="1:8" ht="20.100000000000001" customHeight="1">
      <c r="A44" s="19"/>
      <c r="B44" s="148"/>
      <c r="C44" s="148"/>
      <c r="D44" s="292"/>
      <c r="E44" s="200" t="s">
        <v>1283</v>
      </c>
      <c r="F44" s="148"/>
      <c r="G44" s="148"/>
      <c r="H44" s="148"/>
    </row>
    <row r="45" spans="1:8" ht="20.100000000000001" customHeight="1">
      <c r="A45" s="19"/>
      <c r="B45" s="148"/>
      <c r="C45" s="148"/>
      <c r="D45" s="292"/>
      <c r="E45" s="11" t="s">
        <v>1285</v>
      </c>
      <c r="F45" s="148"/>
      <c r="G45" s="148"/>
      <c r="H45" s="148"/>
    </row>
    <row r="46" spans="1:8" ht="20.100000000000001" customHeight="1">
      <c r="A46" s="19"/>
      <c r="B46" s="148"/>
      <c r="C46" s="148"/>
      <c r="D46" s="292"/>
      <c r="E46" s="200" t="s">
        <v>1286</v>
      </c>
      <c r="F46" s="148"/>
      <c r="G46" s="148"/>
      <c r="H46" s="148"/>
    </row>
    <row r="47" spans="1:8" ht="20.100000000000001" customHeight="1">
      <c r="A47" s="19"/>
      <c r="B47" s="148"/>
      <c r="C47" s="148"/>
      <c r="D47" s="292"/>
      <c r="E47" s="11" t="s">
        <v>1289</v>
      </c>
      <c r="F47" s="148">
        <f>F48+F49+F50</f>
        <v>91134</v>
      </c>
      <c r="G47" s="148">
        <v>3300</v>
      </c>
      <c r="H47" s="293">
        <f>G47/F47</f>
        <v>3.6210415432220686E-2</v>
      </c>
    </row>
    <row r="48" spans="1:8" ht="20.100000000000001" customHeight="1">
      <c r="A48" s="203"/>
      <c r="B48" s="148"/>
      <c r="C48" s="148"/>
      <c r="D48" s="292"/>
      <c r="E48" s="200" t="s">
        <v>1290</v>
      </c>
      <c r="F48" s="290">
        <v>88930</v>
      </c>
      <c r="G48" s="148"/>
      <c r="H48" s="293">
        <f t="shared" ref="H48:H53" si="1">G48/F48</f>
        <v>0</v>
      </c>
    </row>
    <row r="49" spans="1:8" ht="20.100000000000001" customHeight="1">
      <c r="A49" s="203"/>
      <c r="B49" s="148"/>
      <c r="C49" s="148"/>
      <c r="D49" s="292"/>
      <c r="E49" s="200" t="s">
        <v>1294</v>
      </c>
      <c r="F49" s="290">
        <v>5</v>
      </c>
      <c r="G49" s="148"/>
      <c r="H49" s="293">
        <f t="shared" si="1"/>
        <v>0</v>
      </c>
    </row>
    <row r="50" spans="1:8" ht="20.100000000000001" customHeight="1">
      <c r="A50" s="203"/>
      <c r="B50" s="148"/>
      <c r="C50" s="148"/>
      <c r="D50" s="292"/>
      <c r="E50" s="200" t="s">
        <v>1303</v>
      </c>
      <c r="F50" s="291">
        <v>2199</v>
      </c>
      <c r="G50" s="148">
        <v>3300</v>
      </c>
      <c r="H50" s="293">
        <f t="shared" si="1"/>
        <v>1.500682128240109</v>
      </c>
    </row>
    <row r="51" spans="1:8" ht="20.100000000000001" customHeight="1">
      <c r="A51" s="203"/>
      <c r="B51" s="148"/>
      <c r="C51" s="148"/>
      <c r="D51" s="292"/>
      <c r="E51" s="11" t="s">
        <v>1314</v>
      </c>
      <c r="F51" s="148"/>
      <c r="G51" s="148">
        <v>10950</v>
      </c>
      <c r="H51" s="293"/>
    </row>
    <row r="52" spans="1:8" ht="20.100000000000001" customHeight="1">
      <c r="A52" s="203"/>
      <c r="B52" s="148"/>
      <c r="C52" s="148"/>
      <c r="D52" s="292"/>
      <c r="E52" s="11" t="s">
        <v>1331</v>
      </c>
      <c r="F52" s="148"/>
      <c r="G52" s="148">
        <v>100</v>
      </c>
      <c r="H52" s="293"/>
    </row>
    <row r="53" spans="1:8" ht="20.100000000000001" customHeight="1">
      <c r="A53" s="203"/>
      <c r="B53" s="148"/>
      <c r="C53" s="148"/>
      <c r="D53" s="292"/>
      <c r="E53" s="11" t="s">
        <v>1659</v>
      </c>
      <c r="F53" s="291">
        <v>19243</v>
      </c>
      <c r="G53" s="148"/>
      <c r="H53" s="293">
        <f t="shared" si="1"/>
        <v>0</v>
      </c>
    </row>
    <row r="54" spans="1:8" ht="20.100000000000001" customHeight="1">
      <c r="A54" s="203"/>
      <c r="B54" s="148"/>
      <c r="C54" s="148"/>
      <c r="D54" s="292"/>
      <c r="E54" s="11"/>
      <c r="F54" s="200"/>
      <c r="G54" s="148"/>
      <c r="H54" s="148"/>
    </row>
    <row r="55" spans="1:8" ht="20.100000000000001" customHeight="1">
      <c r="A55" s="203"/>
      <c r="B55" s="148"/>
      <c r="C55" s="148"/>
      <c r="D55" s="292"/>
      <c r="E55" s="11"/>
      <c r="F55" s="148"/>
      <c r="G55" s="148"/>
      <c r="H55" s="148"/>
    </row>
    <row r="56" spans="1:8" ht="20.100000000000001" customHeight="1">
      <c r="A56" s="203"/>
      <c r="B56" s="148"/>
      <c r="C56" s="148"/>
      <c r="D56" s="292"/>
      <c r="E56" s="11"/>
      <c r="F56" s="148"/>
      <c r="G56" s="148"/>
      <c r="H56" s="148"/>
    </row>
    <row r="57" spans="1:8" ht="20.100000000000001" customHeight="1">
      <c r="A57" s="203"/>
      <c r="B57" s="148"/>
      <c r="C57" s="148"/>
      <c r="D57" s="292"/>
      <c r="E57" s="11"/>
      <c r="F57" s="148"/>
      <c r="G57" s="148"/>
      <c r="H57" s="148"/>
    </row>
    <row r="58" spans="1:8" ht="20.100000000000001" customHeight="1">
      <c r="A58" s="203"/>
      <c r="B58" s="148"/>
      <c r="C58" s="148"/>
      <c r="D58" s="292"/>
      <c r="E58" s="11"/>
      <c r="F58" s="148"/>
      <c r="G58" s="148"/>
      <c r="H58" s="148"/>
    </row>
    <row r="59" spans="1:8" ht="20.100000000000001" customHeight="1">
      <c r="A59" s="203"/>
      <c r="B59" s="148"/>
      <c r="C59" s="148"/>
      <c r="D59" s="292"/>
      <c r="E59" s="11"/>
      <c r="F59" s="148"/>
      <c r="G59" s="148"/>
      <c r="H59" s="148"/>
    </row>
    <row r="60" spans="1:8" ht="20.100000000000001" customHeight="1">
      <c r="A60" s="203"/>
      <c r="B60" s="148"/>
      <c r="C60" s="148"/>
      <c r="D60" s="292"/>
      <c r="E60" s="11"/>
      <c r="F60" s="148"/>
      <c r="G60" s="148"/>
      <c r="H60" s="148"/>
    </row>
    <row r="61" spans="1:8" ht="20.100000000000001" customHeight="1">
      <c r="A61" s="203"/>
      <c r="B61" s="148"/>
      <c r="C61" s="148"/>
      <c r="D61" s="292"/>
      <c r="E61" s="203"/>
      <c r="F61" s="148"/>
      <c r="G61" s="148"/>
      <c r="H61" s="148"/>
    </row>
    <row r="62" spans="1:8" ht="20.100000000000001" customHeight="1">
      <c r="A62" s="203" t="s">
        <v>50</v>
      </c>
      <c r="B62" s="148">
        <v>239571</v>
      </c>
      <c r="C62" s="148">
        <v>73310</v>
      </c>
      <c r="D62" s="292">
        <f t="shared" si="0"/>
        <v>0.3060053178389705</v>
      </c>
      <c r="E62" s="203" t="s">
        <v>1028</v>
      </c>
      <c r="F62" s="148">
        <f>F6+F10+F17+F28+F47+F53</f>
        <v>370803</v>
      </c>
      <c r="G62" s="148">
        <f>G6+G10+G17+G28+G47+G53+G51+G52</f>
        <v>64350</v>
      </c>
      <c r="H62" s="293">
        <f>G62/F62</f>
        <v>0.17354228525659177</v>
      </c>
    </row>
    <row r="63" spans="1:8" ht="20.100000000000001" customHeight="1">
      <c r="A63" s="204" t="s">
        <v>1035</v>
      </c>
      <c r="B63" s="148">
        <f>B64+B67+B71</f>
        <v>168435</v>
      </c>
      <c r="C63" s="148">
        <f>C64+C67+C71</f>
        <v>62000</v>
      </c>
      <c r="D63" s="292">
        <f t="shared" si="0"/>
        <v>0.36809451717279662</v>
      </c>
      <c r="E63" s="204" t="s">
        <v>1036</v>
      </c>
      <c r="F63" s="148">
        <f>F67+F68+F69</f>
        <v>37203</v>
      </c>
      <c r="G63" s="148">
        <f>G67+G68+G69</f>
        <v>70960</v>
      </c>
      <c r="H63" s="293">
        <f t="shared" ref="H63:H73" si="2">G63/F63</f>
        <v>1.9073730613122597</v>
      </c>
    </row>
    <row r="64" spans="1:8" ht="20.100000000000001" customHeight="1">
      <c r="A64" s="198" t="s">
        <v>1366</v>
      </c>
      <c r="B64" s="148">
        <v>22202</v>
      </c>
      <c r="C64" s="148">
        <v>3000</v>
      </c>
      <c r="D64" s="292">
        <f t="shared" si="0"/>
        <v>0.13512296189532474</v>
      </c>
      <c r="E64" s="198" t="s">
        <v>1367</v>
      </c>
      <c r="F64" s="148"/>
      <c r="G64" s="148"/>
      <c r="H64" s="293"/>
    </row>
    <row r="65" spans="1:8" ht="20.100000000000001" customHeight="1">
      <c r="A65" s="198" t="s">
        <v>1368</v>
      </c>
      <c r="B65" s="148">
        <v>22202</v>
      </c>
      <c r="C65" s="148">
        <v>3000</v>
      </c>
      <c r="D65" s="292">
        <f t="shared" si="0"/>
        <v>0.13512296189532474</v>
      </c>
      <c r="E65" s="198" t="s">
        <v>1369</v>
      </c>
      <c r="F65" s="148"/>
      <c r="G65" s="148"/>
      <c r="H65" s="293"/>
    </row>
    <row r="66" spans="1:8" ht="20.100000000000001" customHeight="1">
      <c r="A66" s="198" t="s">
        <v>1370</v>
      </c>
      <c r="B66" s="148"/>
      <c r="C66" s="148"/>
      <c r="D66" s="292"/>
      <c r="E66" s="198" t="s">
        <v>1371</v>
      </c>
      <c r="F66" s="148"/>
      <c r="G66" s="148"/>
      <c r="H66" s="293"/>
    </row>
    <row r="67" spans="1:8" ht="20.100000000000001" customHeight="1">
      <c r="A67" s="198" t="s">
        <v>1106</v>
      </c>
      <c r="B67" s="148">
        <v>18423</v>
      </c>
      <c r="C67" s="148">
        <v>59000</v>
      </c>
      <c r="D67" s="292">
        <f t="shared" si="0"/>
        <v>3.2025185908918199</v>
      </c>
      <c r="E67" s="198" t="s">
        <v>1372</v>
      </c>
      <c r="F67" s="148">
        <v>6442</v>
      </c>
      <c r="G67" s="148">
        <v>40000</v>
      </c>
      <c r="H67" s="293">
        <f t="shared" si="2"/>
        <v>6.2092517851598883</v>
      </c>
    </row>
    <row r="68" spans="1:8" ht="20.100000000000001" customHeight="1">
      <c r="A68" s="198" t="s">
        <v>1107</v>
      </c>
      <c r="B68" s="148"/>
      <c r="C68" s="148"/>
      <c r="D68" s="292"/>
      <c r="E68" s="198" t="s">
        <v>1373</v>
      </c>
      <c r="F68" s="148">
        <v>28551</v>
      </c>
      <c r="G68" s="148">
        <v>29410</v>
      </c>
      <c r="H68" s="293">
        <f t="shared" si="2"/>
        <v>1.030086511855977</v>
      </c>
    </row>
    <row r="69" spans="1:8" ht="20.100000000000001" customHeight="1">
      <c r="A69" s="198" t="s">
        <v>1374</v>
      </c>
      <c r="B69" s="148"/>
      <c r="C69" s="148"/>
      <c r="D69" s="292"/>
      <c r="E69" s="205" t="s">
        <v>1375</v>
      </c>
      <c r="F69" s="148">
        <v>2210</v>
      </c>
      <c r="G69" s="148">
        <v>1550</v>
      </c>
      <c r="H69" s="293">
        <f t="shared" si="2"/>
        <v>0.70135746606334837</v>
      </c>
    </row>
    <row r="70" spans="1:8" ht="20.100000000000001" customHeight="1">
      <c r="A70" s="205" t="s">
        <v>1376</v>
      </c>
      <c r="B70" s="148"/>
      <c r="C70" s="148"/>
      <c r="D70" s="292"/>
      <c r="E70" s="205" t="s">
        <v>1377</v>
      </c>
      <c r="F70" s="148"/>
      <c r="G70" s="148"/>
      <c r="H70" s="293"/>
    </row>
    <row r="71" spans="1:8" ht="20.100000000000001" customHeight="1">
      <c r="A71" s="205" t="s">
        <v>1378</v>
      </c>
      <c r="B71" s="288">
        <v>127810</v>
      </c>
      <c r="C71" s="148"/>
      <c r="D71" s="292"/>
      <c r="E71" s="205"/>
      <c r="F71" s="148"/>
      <c r="G71" s="148"/>
      <c r="H71" s="293"/>
    </row>
    <row r="72" spans="1:8" ht="20.100000000000001" customHeight="1">
      <c r="A72" s="205"/>
      <c r="B72" s="148"/>
      <c r="C72" s="148"/>
      <c r="D72" s="292"/>
      <c r="E72" s="205"/>
      <c r="F72" s="148"/>
      <c r="G72" s="148"/>
      <c r="H72" s="293"/>
    </row>
    <row r="73" spans="1:8" ht="20.100000000000001" customHeight="1">
      <c r="A73" s="203" t="s">
        <v>1122</v>
      </c>
      <c r="B73" s="289">
        <v>408006</v>
      </c>
      <c r="C73" s="289">
        <v>135310</v>
      </c>
      <c r="D73" s="292">
        <f t="shared" ref="D73" si="3">C73/B73</f>
        <v>0.33163727984392388</v>
      </c>
      <c r="E73" s="203" t="s">
        <v>1123</v>
      </c>
      <c r="F73" s="148">
        <f>F62+F63</f>
        <v>408006</v>
      </c>
      <c r="G73" s="148">
        <f>G63+G62</f>
        <v>135310</v>
      </c>
      <c r="H73" s="293">
        <f t="shared" si="2"/>
        <v>0.33163727984392388</v>
      </c>
    </row>
    <row r="74" spans="1:8" ht="20.100000000000001" customHeight="1"/>
  </sheetData>
  <mergeCells count="3">
    <mergeCell ref="A2:H2"/>
    <mergeCell ref="A4:D4"/>
    <mergeCell ref="E4:H4"/>
  </mergeCells>
  <phoneticPr fontId="16" type="noConversion"/>
  <printOptions horizontalCentered="1"/>
  <pageMargins left="0.47222222222222199" right="0.47222222222222199" top="0.39305555555555599" bottom="0.27500000000000002" header="0.118055555555556" footer="0.118055555555556"/>
  <pageSetup paperSize="9" scale="65" orientation="landscape" r:id="rId1"/>
</worksheet>
</file>

<file path=xl/worksheets/sheet12.xml><?xml version="1.0" encoding="utf-8"?>
<worksheet xmlns="http://schemas.openxmlformats.org/spreadsheetml/2006/main" xmlns:r="http://schemas.openxmlformats.org/officeDocument/2006/relationships">
  <dimension ref="A1:D302"/>
  <sheetViews>
    <sheetView showGridLines="0" showZeros="0" topLeftCell="A247" zoomScale="85" zoomScaleNormal="85" workbookViewId="0">
      <selection activeCell="C33" sqref="C33"/>
    </sheetView>
  </sheetViews>
  <sheetFormatPr defaultColWidth="9" defaultRowHeight="15.6"/>
  <cols>
    <col min="1" max="1" width="39.69921875" style="2" customWidth="1"/>
    <col min="2" max="2" width="13.69921875" style="2" customWidth="1"/>
    <col min="3" max="3" width="52.69921875" style="3" customWidth="1"/>
    <col min="4" max="4" width="15.59765625" style="2" customWidth="1"/>
    <col min="5" max="16384" width="9" style="2"/>
  </cols>
  <sheetData>
    <row r="1" spans="1:4">
      <c r="A1" s="4" t="s">
        <v>1124</v>
      </c>
    </row>
    <row r="2" spans="1:4" ht="18" customHeight="1">
      <c r="A2" s="302" t="s">
        <v>1125</v>
      </c>
      <c r="B2" s="302"/>
      <c r="C2" s="302"/>
      <c r="D2" s="302"/>
    </row>
    <row r="3" spans="1:4" ht="14.25" customHeight="1">
      <c r="A3" s="4"/>
      <c r="D3" s="2" t="s">
        <v>18</v>
      </c>
    </row>
    <row r="4" spans="1:4" ht="31.5" customHeight="1">
      <c r="A4" s="330" t="s">
        <v>1126</v>
      </c>
      <c r="B4" s="331"/>
      <c r="C4" s="330" t="s">
        <v>1127</v>
      </c>
      <c r="D4" s="331"/>
    </row>
    <row r="5" spans="1:4" ht="19.5" customHeight="1">
      <c r="A5" s="5" t="s">
        <v>1128</v>
      </c>
      <c r="B5" s="5" t="s">
        <v>21</v>
      </c>
      <c r="C5" s="5" t="s">
        <v>1128</v>
      </c>
      <c r="D5" s="5" t="s">
        <v>21</v>
      </c>
    </row>
    <row r="6" spans="1:4" ht="20.100000000000001" customHeight="1">
      <c r="A6" s="6" t="s">
        <v>1129</v>
      </c>
      <c r="B6" s="7"/>
      <c r="C6" s="6" t="s">
        <v>1130</v>
      </c>
      <c r="D6" s="8">
        <f>D7+D13+D19</f>
        <v>0</v>
      </c>
    </row>
    <row r="7" spans="1:4" ht="20.100000000000001" customHeight="1">
      <c r="A7" s="6" t="s">
        <v>1131</v>
      </c>
      <c r="B7" s="7"/>
      <c r="C7" s="9" t="s">
        <v>1132</v>
      </c>
      <c r="D7" s="10">
        <f>SUM(D8:D12)</f>
        <v>0</v>
      </c>
    </row>
    <row r="8" spans="1:4" ht="20.100000000000001" customHeight="1">
      <c r="A8" s="6" t="s">
        <v>1133</v>
      </c>
      <c r="B8" s="7"/>
      <c r="C8" s="11" t="s">
        <v>1134</v>
      </c>
      <c r="D8" s="7"/>
    </row>
    <row r="9" spans="1:4" ht="20.100000000000001" customHeight="1">
      <c r="A9" s="6" t="s">
        <v>1135</v>
      </c>
      <c r="B9" s="7"/>
      <c r="C9" s="11" t="s">
        <v>1136</v>
      </c>
      <c r="D9" s="7"/>
    </row>
    <row r="10" spans="1:4" ht="20.100000000000001" customHeight="1">
      <c r="A10" s="6" t="s">
        <v>1137</v>
      </c>
      <c r="B10" s="7">
        <v>2000</v>
      </c>
      <c r="C10" s="11" t="s">
        <v>1138</v>
      </c>
      <c r="D10" s="7"/>
    </row>
    <row r="11" spans="1:4" ht="20.100000000000001" customHeight="1">
      <c r="A11" s="6" t="s">
        <v>1139</v>
      </c>
      <c r="B11" s="7">
        <v>800</v>
      </c>
      <c r="C11" s="11" t="s">
        <v>1140</v>
      </c>
      <c r="D11" s="7"/>
    </row>
    <row r="12" spans="1:4" ht="20.100000000000001" customHeight="1">
      <c r="A12" s="6" t="s">
        <v>1141</v>
      </c>
      <c r="B12" s="12">
        <f>SUM(B13:B17)</f>
        <v>70000</v>
      </c>
      <c r="C12" s="11" t="s">
        <v>1142</v>
      </c>
      <c r="D12" s="7"/>
    </row>
    <row r="13" spans="1:4" ht="20.100000000000001" customHeight="1">
      <c r="A13" s="10" t="s">
        <v>1143</v>
      </c>
      <c r="B13" s="7">
        <v>70000</v>
      </c>
      <c r="C13" s="9" t="s">
        <v>1144</v>
      </c>
      <c r="D13" s="10">
        <f>SUM(D14:D18)</f>
        <v>0</v>
      </c>
    </row>
    <row r="14" spans="1:4" ht="20.100000000000001" customHeight="1">
      <c r="A14" s="10" t="s">
        <v>1145</v>
      </c>
      <c r="B14" s="7"/>
      <c r="C14" s="13" t="s">
        <v>1146</v>
      </c>
      <c r="D14" s="7"/>
    </row>
    <row r="15" spans="1:4" ht="20.100000000000001" customHeight="1">
      <c r="A15" s="10" t="s">
        <v>1147</v>
      </c>
      <c r="B15" s="7"/>
      <c r="C15" s="13" t="s">
        <v>1148</v>
      </c>
      <c r="D15" s="7"/>
    </row>
    <row r="16" spans="1:4" ht="20.100000000000001" customHeight="1">
      <c r="A16" s="10" t="s">
        <v>1149</v>
      </c>
      <c r="B16" s="7"/>
      <c r="C16" s="13" t="s">
        <v>1150</v>
      </c>
      <c r="D16" s="7"/>
    </row>
    <row r="17" spans="1:4" ht="20.100000000000001" customHeight="1">
      <c r="A17" s="10" t="s">
        <v>1151</v>
      </c>
      <c r="B17" s="7"/>
      <c r="C17" s="13" t="s">
        <v>1152</v>
      </c>
      <c r="D17" s="7"/>
    </row>
    <row r="18" spans="1:4" ht="20.100000000000001" customHeight="1">
      <c r="A18" s="6" t="s">
        <v>1153</v>
      </c>
      <c r="B18" s="7"/>
      <c r="C18" s="13" t="s">
        <v>1154</v>
      </c>
      <c r="D18" s="7"/>
    </row>
    <row r="19" spans="1:4" ht="20.100000000000001" customHeight="1">
      <c r="A19" s="6" t="s">
        <v>1155</v>
      </c>
      <c r="B19" s="12">
        <f>B20+B21</f>
        <v>0</v>
      </c>
      <c r="C19" s="9" t="s">
        <v>1156</v>
      </c>
      <c r="D19" s="10">
        <f>D20+D21</f>
        <v>0</v>
      </c>
    </row>
    <row r="20" spans="1:4" ht="20.100000000000001" customHeight="1">
      <c r="A20" s="10" t="s">
        <v>1157</v>
      </c>
      <c r="B20" s="7"/>
      <c r="C20" s="14" t="s">
        <v>1158</v>
      </c>
      <c r="D20" s="7"/>
    </row>
    <row r="21" spans="1:4" ht="20.100000000000001" customHeight="1">
      <c r="A21" s="10" t="s">
        <v>1159</v>
      </c>
      <c r="B21" s="7"/>
      <c r="C21" s="14" t="s">
        <v>1160</v>
      </c>
      <c r="D21" s="7"/>
    </row>
    <row r="22" spans="1:4" ht="20.100000000000001" customHeight="1">
      <c r="A22" s="6" t="s">
        <v>1161</v>
      </c>
      <c r="B22" s="7">
        <v>500</v>
      </c>
      <c r="C22" s="6" t="s">
        <v>1162</v>
      </c>
      <c r="D22" s="12">
        <f>D23+D27+D31</f>
        <v>0</v>
      </c>
    </row>
    <row r="23" spans="1:4" ht="20.100000000000001" customHeight="1">
      <c r="A23" s="6" t="s">
        <v>1163</v>
      </c>
      <c r="B23" s="7"/>
      <c r="C23" s="9" t="s">
        <v>1164</v>
      </c>
      <c r="D23" s="10">
        <f>D24+D25+D26</f>
        <v>0</v>
      </c>
    </row>
    <row r="24" spans="1:4" ht="20.100000000000001" customHeight="1">
      <c r="A24" s="6" t="s">
        <v>1165</v>
      </c>
      <c r="B24" s="7"/>
      <c r="C24" s="11" t="s">
        <v>1166</v>
      </c>
      <c r="D24" s="7"/>
    </row>
    <row r="25" spans="1:4" ht="20.100000000000001" customHeight="1">
      <c r="A25" s="6" t="s">
        <v>1167</v>
      </c>
      <c r="B25" s="7"/>
      <c r="C25" s="11" t="s">
        <v>1168</v>
      </c>
      <c r="D25" s="7"/>
    </row>
    <row r="26" spans="1:4" ht="20.100000000000001" customHeight="1">
      <c r="A26" s="6" t="s">
        <v>1169</v>
      </c>
      <c r="B26" s="7">
        <v>10</v>
      </c>
      <c r="C26" s="11" t="s">
        <v>1170</v>
      </c>
      <c r="D26" s="7"/>
    </row>
    <row r="27" spans="1:4" ht="20.100000000000001" customHeight="1">
      <c r="A27" s="6" t="s">
        <v>1171</v>
      </c>
      <c r="B27" s="12">
        <f>SUM(B28:B32)</f>
        <v>0</v>
      </c>
      <c r="C27" s="9" t="s">
        <v>1172</v>
      </c>
      <c r="D27" s="10">
        <f>D28+D29+D30</f>
        <v>0</v>
      </c>
    </row>
    <row r="28" spans="1:4" ht="20.100000000000001" customHeight="1">
      <c r="A28" s="10" t="s">
        <v>1173</v>
      </c>
      <c r="B28" s="7"/>
      <c r="C28" s="11" t="s">
        <v>1166</v>
      </c>
      <c r="D28" s="7"/>
    </row>
    <row r="29" spans="1:4" ht="20.100000000000001" customHeight="1">
      <c r="A29" s="10" t="s">
        <v>1174</v>
      </c>
      <c r="B29" s="7"/>
      <c r="C29" s="11" t="s">
        <v>1168</v>
      </c>
      <c r="D29" s="7"/>
    </row>
    <row r="30" spans="1:4" ht="20.100000000000001" customHeight="1">
      <c r="A30" s="10" t="s">
        <v>1175</v>
      </c>
      <c r="B30" s="7"/>
      <c r="C30" s="15" t="s">
        <v>1176</v>
      </c>
      <c r="D30" s="7"/>
    </row>
    <row r="31" spans="1:4" ht="20.100000000000001" customHeight="1">
      <c r="A31" s="10" t="s">
        <v>1177</v>
      </c>
      <c r="B31" s="7"/>
      <c r="C31" s="9" t="s">
        <v>1178</v>
      </c>
      <c r="D31" s="10">
        <f>D32+D33</f>
        <v>0</v>
      </c>
    </row>
    <row r="32" spans="1:4" ht="20.100000000000001" customHeight="1">
      <c r="A32" s="10" t="s">
        <v>1179</v>
      </c>
      <c r="B32" s="7"/>
      <c r="C32" s="14" t="s">
        <v>1168</v>
      </c>
      <c r="D32" s="7"/>
    </row>
    <row r="33" spans="1:4" ht="20.100000000000001" customHeight="1">
      <c r="A33" s="6" t="s">
        <v>1180</v>
      </c>
      <c r="B33" s="7"/>
      <c r="C33" s="14" t="s">
        <v>1181</v>
      </c>
      <c r="D33" s="7"/>
    </row>
    <row r="34" spans="1:4" ht="20.100000000000001" customHeight="1">
      <c r="A34" s="12" t="s">
        <v>1182</v>
      </c>
      <c r="B34" s="7"/>
      <c r="C34" s="6" t="s">
        <v>1183</v>
      </c>
      <c r="D34" s="12">
        <f>D35+D40</f>
        <v>0</v>
      </c>
    </row>
    <row r="35" spans="1:4" ht="20.100000000000001" customHeight="1">
      <c r="A35" s="16"/>
      <c r="B35" s="17"/>
      <c r="C35" s="18" t="s">
        <v>1184</v>
      </c>
      <c r="D35" s="10">
        <f>D36+D37+D38+D39</f>
        <v>0</v>
      </c>
    </row>
    <row r="36" spans="1:4" ht="20.100000000000001" customHeight="1">
      <c r="A36" s="16"/>
      <c r="B36" s="17"/>
      <c r="C36" s="19" t="s">
        <v>1185</v>
      </c>
      <c r="D36" s="7"/>
    </row>
    <row r="37" spans="1:4" ht="20.100000000000001" customHeight="1">
      <c r="A37" s="16"/>
      <c r="B37" s="17"/>
      <c r="C37" s="19" t="s">
        <v>1186</v>
      </c>
      <c r="D37" s="7"/>
    </row>
    <row r="38" spans="1:4" ht="20.100000000000001" customHeight="1">
      <c r="A38" s="16"/>
      <c r="B38" s="17"/>
      <c r="C38" s="19" t="s">
        <v>1187</v>
      </c>
      <c r="D38" s="7"/>
    </row>
    <row r="39" spans="1:4" ht="20.100000000000001" customHeight="1">
      <c r="A39" s="16"/>
      <c r="B39" s="17"/>
      <c r="C39" s="19" t="s">
        <v>1188</v>
      </c>
      <c r="D39" s="7"/>
    </row>
    <row r="40" spans="1:4" ht="20.100000000000001" customHeight="1">
      <c r="A40" s="17"/>
      <c r="B40" s="17"/>
      <c r="C40" s="18" t="s">
        <v>1189</v>
      </c>
      <c r="D40" s="10">
        <f>SUM(D41:D44)</f>
        <v>0</v>
      </c>
    </row>
    <row r="41" spans="1:4" ht="20.100000000000001" customHeight="1">
      <c r="A41" s="17"/>
      <c r="B41" s="17"/>
      <c r="C41" s="19" t="s">
        <v>1190</v>
      </c>
      <c r="D41" s="7"/>
    </row>
    <row r="42" spans="1:4" ht="20.100000000000001" customHeight="1">
      <c r="A42" s="17"/>
      <c r="B42" s="17"/>
      <c r="C42" s="19" t="s">
        <v>1191</v>
      </c>
      <c r="D42" s="7"/>
    </row>
    <row r="43" spans="1:4" ht="20.100000000000001" customHeight="1">
      <c r="A43" s="11"/>
      <c r="B43" s="17"/>
      <c r="C43" s="19" t="s">
        <v>1192</v>
      </c>
      <c r="D43" s="7"/>
    </row>
    <row r="44" spans="1:4" ht="20.100000000000001" customHeight="1">
      <c r="A44" s="11"/>
      <c r="B44" s="17"/>
      <c r="C44" s="19" t="s">
        <v>1193</v>
      </c>
      <c r="D44" s="7"/>
    </row>
    <row r="45" spans="1:4" ht="20.100000000000001" customHeight="1">
      <c r="A45" s="11"/>
      <c r="B45" s="17"/>
      <c r="C45" s="6" t="s">
        <v>1194</v>
      </c>
      <c r="D45" s="12">
        <f>D46+D59+D63+D64+D70+D74+D78+D82+D88+D91</f>
        <v>50000</v>
      </c>
    </row>
    <row r="46" spans="1:4" s="1" customFormat="1" ht="20.100000000000001" customHeight="1">
      <c r="A46" s="11"/>
      <c r="B46" s="17"/>
      <c r="C46" s="18" t="s">
        <v>1195</v>
      </c>
      <c r="D46" s="10">
        <f>SUM(D47:D58)</f>
        <v>49500</v>
      </c>
    </row>
    <row r="47" spans="1:4" ht="20.100000000000001" customHeight="1">
      <c r="A47" s="11"/>
      <c r="B47" s="17"/>
      <c r="C47" s="15" t="s">
        <v>1196</v>
      </c>
      <c r="D47" s="7">
        <v>49500</v>
      </c>
    </row>
    <row r="48" spans="1:4" ht="20.100000000000001" customHeight="1">
      <c r="A48" s="11"/>
      <c r="B48" s="17"/>
      <c r="C48" s="15" t="s">
        <v>1197</v>
      </c>
      <c r="D48" s="7"/>
    </row>
    <row r="49" spans="1:4" ht="20.100000000000001" customHeight="1">
      <c r="A49" s="11"/>
      <c r="B49" s="17"/>
      <c r="C49" s="15" t="s">
        <v>1198</v>
      </c>
      <c r="D49" s="7"/>
    </row>
    <row r="50" spans="1:4" ht="20.100000000000001" customHeight="1">
      <c r="A50" s="11"/>
      <c r="B50" s="17"/>
      <c r="C50" s="15" t="s">
        <v>1199</v>
      </c>
      <c r="D50" s="7"/>
    </row>
    <row r="51" spans="1:4" ht="20.100000000000001" customHeight="1">
      <c r="A51" s="11"/>
      <c r="B51" s="17"/>
      <c r="C51" s="15" t="s">
        <v>1200</v>
      </c>
      <c r="D51" s="7"/>
    </row>
    <row r="52" spans="1:4" ht="20.100000000000001" customHeight="1">
      <c r="A52" s="11"/>
      <c r="B52" s="17"/>
      <c r="C52" s="15" t="s">
        <v>1201</v>
      </c>
      <c r="D52" s="7"/>
    </row>
    <row r="53" spans="1:4" ht="20.100000000000001" customHeight="1">
      <c r="A53" s="11"/>
      <c r="B53" s="17"/>
      <c r="C53" s="15" t="s">
        <v>1202</v>
      </c>
      <c r="D53" s="7"/>
    </row>
    <row r="54" spans="1:4" ht="20.100000000000001" customHeight="1">
      <c r="A54" s="11"/>
      <c r="B54" s="17"/>
      <c r="C54" s="15" t="s">
        <v>1203</v>
      </c>
      <c r="D54" s="7"/>
    </row>
    <row r="55" spans="1:4" ht="20.100000000000001" customHeight="1">
      <c r="A55" s="19"/>
      <c r="B55" s="17"/>
      <c r="C55" s="15" t="s">
        <v>1204</v>
      </c>
      <c r="D55" s="7"/>
    </row>
    <row r="56" spans="1:4" ht="20.100000000000001" customHeight="1">
      <c r="A56" s="19"/>
      <c r="B56" s="17"/>
      <c r="C56" s="15" t="s">
        <v>1205</v>
      </c>
      <c r="D56" s="7"/>
    </row>
    <row r="57" spans="1:4" ht="20.100000000000001" customHeight="1">
      <c r="A57" s="19"/>
      <c r="B57" s="17"/>
      <c r="C57" s="15" t="s">
        <v>927</v>
      </c>
      <c r="D57" s="7"/>
    </row>
    <row r="58" spans="1:4" ht="20.100000000000001" customHeight="1">
      <c r="A58" s="19"/>
      <c r="B58" s="17"/>
      <c r="C58" s="15" t="s">
        <v>1206</v>
      </c>
      <c r="D58" s="7"/>
    </row>
    <row r="59" spans="1:4" ht="20.100000000000001" customHeight="1">
      <c r="A59" s="19"/>
      <c r="B59" s="17"/>
      <c r="C59" s="18" t="s">
        <v>1207</v>
      </c>
      <c r="D59" s="10">
        <f>D60+D61+D62</f>
        <v>0</v>
      </c>
    </row>
    <row r="60" spans="1:4" ht="20.100000000000001" customHeight="1">
      <c r="A60" s="19"/>
      <c r="B60" s="17"/>
      <c r="C60" s="15" t="s">
        <v>1196</v>
      </c>
      <c r="D60" s="7"/>
    </row>
    <row r="61" spans="1:4" ht="20.100000000000001" customHeight="1">
      <c r="A61" s="19"/>
      <c r="B61" s="17"/>
      <c r="C61" s="15" t="s">
        <v>1197</v>
      </c>
      <c r="D61" s="7"/>
    </row>
    <row r="62" spans="1:4" ht="20.100000000000001" customHeight="1">
      <c r="A62" s="19"/>
      <c r="B62" s="17"/>
      <c r="C62" s="15" t="s">
        <v>1208</v>
      </c>
      <c r="D62" s="7"/>
    </row>
    <row r="63" spans="1:4" ht="20.100000000000001" customHeight="1">
      <c r="A63" s="19"/>
      <c r="B63" s="17"/>
      <c r="C63" s="18" t="s">
        <v>1209</v>
      </c>
      <c r="D63" s="7"/>
    </row>
    <row r="64" spans="1:4" ht="20.100000000000001" customHeight="1">
      <c r="A64" s="19"/>
      <c r="B64" s="17"/>
      <c r="C64" s="18" t="s">
        <v>1210</v>
      </c>
      <c r="D64" s="10">
        <f>SUM(D65:D69)</f>
        <v>0</v>
      </c>
    </row>
    <row r="65" spans="1:4" ht="20.100000000000001" customHeight="1">
      <c r="A65" s="19"/>
      <c r="B65" s="17"/>
      <c r="C65" s="15" t="s">
        <v>1211</v>
      </c>
      <c r="D65" s="7"/>
    </row>
    <row r="66" spans="1:4" ht="20.100000000000001" customHeight="1">
      <c r="A66" s="19"/>
      <c r="B66" s="20"/>
      <c r="C66" s="15" t="s">
        <v>1212</v>
      </c>
      <c r="D66" s="7"/>
    </row>
    <row r="67" spans="1:4" ht="20.100000000000001" customHeight="1">
      <c r="A67" s="19"/>
      <c r="B67" s="17"/>
      <c r="C67" s="15" t="s">
        <v>1213</v>
      </c>
      <c r="D67" s="7"/>
    </row>
    <row r="68" spans="1:4" ht="20.100000000000001" customHeight="1">
      <c r="A68" s="19"/>
      <c r="B68" s="17"/>
      <c r="C68" s="15" t="s">
        <v>1214</v>
      </c>
      <c r="D68" s="7"/>
    </row>
    <row r="69" spans="1:4" ht="20.100000000000001" customHeight="1">
      <c r="A69" s="19"/>
      <c r="B69" s="17"/>
      <c r="C69" s="15" t="s">
        <v>1215</v>
      </c>
      <c r="D69" s="7"/>
    </row>
    <row r="70" spans="1:4" ht="20.100000000000001" customHeight="1">
      <c r="A70" s="19"/>
      <c r="B70" s="17"/>
      <c r="C70" s="18" t="s">
        <v>1216</v>
      </c>
      <c r="D70" s="10">
        <f>D71+D72+D73</f>
        <v>0</v>
      </c>
    </row>
    <row r="71" spans="1:4" ht="20.100000000000001" customHeight="1">
      <c r="A71" s="19"/>
      <c r="B71" s="17"/>
      <c r="C71" s="19" t="s">
        <v>1217</v>
      </c>
      <c r="D71" s="7"/>
    </row>
    <row r="72" spans="1:4" ht="20.100000000000001" customHeight="1">
      <c r="A72" s="19"/>
      <c r="B72" s="17"/>
      <c r="C72" s="19" t="s">
        <v>1218</v>
      </c>
      <c r="D72" s="7"/>
    </row>
    <row r="73" spans="1:4" ht="20.100000000000001" customHeight="1">
      <c r="A73" s="19"/>
      <c r="B73" s="17"/>
      <c r="C73" s="19" t="s">
        <v>1219</v>
      </c>
      <c r="D73" s="7"/>
    </row>
    <row r="74" spans="1:4" ht="20.100000000000001" customHeight="1">
      <c r="A74" s="19"/>
      <c r="B74" s="17"/>
      <c r="C74" s="18" t="s">
        <v>1220</v>
      </c>
      <c r="D74" s="10">
        <f>D75+D76+D77</f>
        <v>0</v>
      </c>
    </row>
    <row r="75" spans="1:4" ht="20.100000000000001" customHeight="1">
      <c r="A75" s="19"/>
      <c r="B75" s="17"/>
      <c r="C75" s="14" t="s">
        <v>1196</v>
      </c>
      <c r="D75" s="7"/>
    </row>
    <row r="76" spans="1:4" ht="20.100000000000001" customHeight="1">
      <c r="A76" s="19"/>
      <c r="B76" s="17"/>
      <c r="C76" s="14" t="s">
        <v>1197</v>
      </c>
      <c r="D76" s="7"/>
    </row>
    <row r="77" spans="1:4" ht="20.100000000000001" customHeight="1">
      <c r="A77" s="19"/>
      <c r="B77" s="17"/>
      <c r="C77" s="21" t="s">
        <v>1221</v>
      </c>
      <c r="D77" s="7"/>
    </row>
    <row r="78" spans="1:4" ht="20.100000000000001" customHeight="1">
      <c r="A78" s="19"/>
      <c r="B78" s="17"/>
      <c r="C78" s="18" t="s">
        <v>1222</v>
      </c>
      <c r="D78" s="10">
        <f>D79+D80+D81</f>
        <v>0</v>
      </c>
    </row>
    <row r="79" spans="1:4" ht="20.100000000000001" customHeight="1">
      <c r="A79" s="19"/>
      <c r="B79" s="17"/>
      <c r="C79" s="14" t="s">
        <v>1196</v>
      </c>
      <c r="D79" s="7"/>
    </row>
    <row r="80" spans="1:4" ht="20.100000000000001" customHeight="1">
      <c r="A80" s="19"/>
      <c r="B80" s="17"/>
      <c r="C80" s="14" t="s">
        <v>1197</v>
      </c>
      <c r="D80" s="7"/>
    </row>
    <row r="81" spans="1:4" ht="20.100000000000001" customHeight="1">
      <c r="A81" s="19"/>
      <c r="B81" s="17"/>
      <c r="C81" s="14" t="s">
        <v>1223</v>
      </c>
      <c r="D81" s="7"/>
    </row>
    <row r="82" spans="1:4" ht="20.100000000000001" customHeight="1">
      <c r="A82" s="19"/>
      <c r="B82" s="17"/>
      <c r="C82" s="18" t="s">
        <v>1224</v>
      </c>
      <c r="D82" s="10">
        <f>SUM(D83:D87)</f>
        <v>500</v>
      </c>
    </row>
    <row r="83" spans="1:4" ht="20.100000000000001" customHeight="1">
      <c r="A83" s="19"/>
      <c r="B83" s="17"/>
      <c r="C83" s="14" t="s">
        <v>1211</v>
      </c>
      <c r="D83" s="7"/>
    </row>
    <row r="84" spans="1:4" ht="20.100000000000001" customHeight="1">
      <c r="A84" s="19"/>
      <c r="B84" s="17"/>
      <c r="C84" s="14" t="s">
        <v>1212</v>
      </c>
      <c r="D84" s="7"/>
    </row>
    <row r="85" spans="1:4" ht="20.100000000000001" customHeight="1">
      <c r="A85" s="19"/>
      <c r="B85" s="17"/>
      <c r="C85" s="14" t="s">
        <v>1213</v>
      </c>
      <c r="D85" s="7"/>
    </row>
    <row r="86" spans="1:4" ht="20.100000000000001" customHeight="1">
      <c r="A86" s="19"/>
      <c r="B86" s="17"/>
      <c r="C86" s="14" t="s">
        <v>1214</v>
      </c>
      <c r="D86" s="7"/>
    </row>
    <row r="87" spans="1:4" ht="20.100000000000001" customHeight="1">
      <c r="A87" s="19"/>
      <c r="B87" s="17"/>
      <c r="C87" s="14" t="s">
        <v>1225</v>
      </c>
      <c r="D87" s="7">
        <v>500</v>
      </c>
    </row>
    <row r="88" spans="1:4" ht="20.100000000000001" customHeight="1">
      <c r="A88" s="19"/>
      <c r="B88" s="17"/>
      <c r="C88" s="18" t="s">
        <v>1226</v>
      </c>
      <c r="D88" s="10">
        <f>D89+D90</f>
        <v>0</v>
      </c>
    </row>
    <row r="89" spans="1:4" ht="20.100000000000001" customHeight="1">
      <c r="A89" s="19"/>
      <c r="B89" s="17"/>
      <c r="C89" s="14" t="s">
        <v>1217</v>
      </c>
      <c r="D89" s="7"/>
    </row>
    <row r="90" spans="1:4" ht="20.100000000000001" customHeight="1">
      <c r="A90" s="19"/>
      <c r="B90" s="17"/>
      <c r="C90" s="14" t="s">
        <v>1227</v>
      </c>
      <c r="D90" s="7"/>
    </row>
    <row r="91" spans="1:4" ht="20.100000000000001" customHeight="1">
      <c r="A91" s="19"/>
      <c r="B91" s="17"/>
      <c r="C91" s="22" t="s">
        <v>1228</v>
      </c>
      <c r="D91" s="10">
        <f>SUM(D92:D99)</f>
        <v>0</v>
      </c>
    </row>
    <row r="92" spans="1:4" ht="20.100000000000001" customHeight="1">
      <c r="A92" s="19"/>
      <c r="B92" s="17"/>
      <c r="C92" s="14" t="s">
        <v>1196</v>
      </c>
      <c r="D92" s="7"/>
    </row>
    <row r="93" spans="1:4" ht="20.100000000000001" customHeight="1">
      <c r="A93" s="19"/>
      <c r="B93" s="17"/>
      <c r="C93" s="14" t="s">
        <v>1197</v>
      </c>
      <c r="D93" s="7"/>
    </row>
    <row r="94" spans="1:4" ht="20.100000000000001" customHeight="1">
      <c r="A94" s="19"/>
      <c r="B94" s="17"/>
      <c r="C94" s="14" t="s">
        <v>1198</v>
      </c>
      <c r="D94" s="7"/>
    </row>
    <row r="95" spans="1:4" ht="20.100000000000001" customHeight="1">
      <c r="A95" s="19"/>
      <c r="B95" s="17"/>
      <c r="C95" s="14" t="s">
        <v>1199</v>
      </c>
      <c r="D95" s="7"/>
    </row>
    <row r="96" spans="1:4" ht="20.100000000000001" customHeight="1">
      <c r="A96" s="19"/>
      <c r="B96" s="17"/>
      <c r="C96" s="14" t="s">
        <v>1202</v>
      </c>
      <c r="D96" s="7"/>
    </row>
    <row r="97" spans="1:4" ht="20.100000000000001" customHeight="1">
      <c r="A97" s="19"/>
      <c r="B97" s="17"/>
      <c r="C97" s="14" t="s">
        <v>1204</v>
      </c>
      <c r="D97" s="7"/>
    </row>
    <row r="98" spans="1:4" ht="20.100000000000001" customHeight="1">
      <c r="A98" s="19"/>
      <c r="B98" s="17"/>
      <c r="C98" s="14" t="s">
        <v>1205</v>
      </c>
      <c r="D98" s="7"/>
    </row>
    <row r="99" spans="1:4" ht="20.100000000000001" customHeight="1">
      <c r="A99" s="19"/>
      <c r="B99" s="17"/>
      <c r="C99" s="14" t="s">
        <v>1229</v>
      </c>
      <c r="D99" s="7"/>
    </row>
    <row r="100" spans="1:4" ht="20.100000000000001" customHeight="1">
      <c r="A100" s="19"/>
      <c r="B100" s="17"/>
      <c r="C100" s="6" t="s">
        <v>1230</v>
      </c>
      <c r="D100" s="12">
        <f>D101+D106+D111</f>
        <v>0</v>
      </c>
    </row>
    <row r="101" spans="1:4" ht="20.100000000000001" customHeight="1">
      <c r="A101" s="19"/>
      <c r="B101" s="17"/>
      <c r="C101" s="23" t="s">
        <v>1231</v>
      </c>
      <c r="D101" s="10">
        <f>SUM(D102:D105)</f>
        <v>0</v>
      </c>
    </row>
    <row r="102" spans="1:4" ht="20.100000000000001" customHeight="1">
      <c r="A102" s="19"/>
      <c r="B102" s="17"/>
      <c r="C102" s="15" t="s">
        <v>1168</v>
      </c>
      <c r="D102" s="7"/>
    </row>
    <row r="103" spans="1:4" ht="20.100000000000001" customHeight="1">
      <c r="A103" s="19"/>
      <c r="B103" s="17"/>
      <c r="C103" s="15" t="s">
        <v>1232</v>
      </c>
      <c r="D103" s="7"/>
    </row>
    <row r="104" spans="1:4" ht="20.100000000000001" customHeight="1">
      <c r="A104" s="19"/>
      <c r="B104" s="17"/>
      <c r="C104" s="15" t="s">
        <v>1233</v>
      </c>
      <c r="D104" s="7"/>
    </row>
    <row r="105" spans="1:4" ht="20.100000000000001" customHeight="1">
      <c r="A105" s="19"/>
      <c r="B105" s="17"/>
      <c r="C105" s="15" t="s">
        <v>1234</v>
      </c>
      <c r="D105" s="7"/>
    </row>
    <row r="106" spans="1:4" ht="20.100000000000001" customHeight="1">
      <c r="A106" s="19"/>
      <c r="B106" s="17"/>
      <c r="C106" s="23" t="s">
        <v>1235</v>
      </c>
      <c r="D106" s="10">
        <f>SUM(D107:D110)</f>
        <v>0</v>
      </c>
    </row>
    <row r="107" spans="1:4" ht="20.100000000000001" customHeight="1">
      <c r="A107" s="19"/>
      <c r="B107" s="17"/>
      <c r="C107" s="15" t="s">
        <v>1168</v>
      </c>
      <c r="D107" s="7"/>
    </row>
    <row r="108" spans="1:4" ht="20.100000000000001" customHeight="1">
      <c r="A108" s="19"/>
      <c r="B108" s="17"/>
      <c r="C108" s="15" t="s">
        <v>1232</v>
      </c>
      <c r="D108" s="7"/>
    </row>
    <row r="109" spans="1:4" ht="20.100000000000001" customHeight="1">
      <c r="A109" s="19"/>
      <c r="B109" s="17"/>
      <c r="C109" s="15" t="s">
        <v>1236</v>
      </c>
      <c r="D109" s="7"/>
    </row>
    <row r="110" spans="1:4" ht="20.100000000000001" customHeight="1">
      <c r="A110" s="19"/>
      <c r="B110" s="17"/>
      <c r="C110" s="15" t="s">
        <v>1237</v>
      </c>
      <c r="D110" s="7"/>
    </row>
    <row r="111" spans="1:4" ht="20.100000000000001" customHeight="1">
      <c r="A111" s="19"/>
      <c r="B111" s="17"/>
      <c r="C111" s="23" t="s">
        <v>1238</v>
      </c>
      <c r="D111" s="10">
        <f>SUM(D112:D115)</f>
        <v>0</v>
      </c>
    </row>
    <row r="112" spans="1:4" ht="20.100000000000001" customHeight="1">
      <c r="A112" s="19"/>
      <c r="B112" s="17"/>
      <c r="C112" s="15" t="s">
        <v>706</v>
      </c>
      <c r="D112" s="7"/>
    </row>
    <row r="113" spans="1:4" ht="20.100000000000001" customHeight="1">
      <c r="A113" s="19"/>
      <c r="B113" s="17"/>
      <c r="C113" s="15" t="s">
        <v>1239</v>
      </c>
      <c r="D113" s="7"/>
    </row>
    <row r="114" spans="1:4" ht="20.100000000000001" customHeight="1">
      <c r="A114" s="19"/>
      <c r="B114" s="17"/>
      <c r="C114" s="15" t="s">
        <v>1240</v>
      </c>
      <c r="D114" s="7"/>
    </row>
    <row r="115" spans="1:4" ht="20.100000000000001" customHeight="1">
      <c r="A115" s="19"/>
      <c r="B115" s="17"/>
      <c r="C115" s="15" t="s">
        <v>1241</v>
      </c>
      <c r="D115" s="7"/>
    </row>
    <row r="116" spans="1:4" ht="20.100000000000001" customHeight="1">
      <c r="A116" s="19"/>
      <c r="B116" s="17"/>
      <c r="C116" s="24" t="s">
        <v>1242</v>
      </c>
      <c r="D116" s="12">
        <f>D117+D122+D127+D132+D141+D148+D157+D160+D163+D164</f>
        <v>0</v>
      </c>
    </row>
    <row r="117" spans="1:4" ht="20.100000000000001" customHeight="1">
      <c r="A117" s="19"/>
      <c r="B117" s="17"/>
      <c r="C117" s="23" t="s">
        <v>1243</v>
      </c>
      <c r="D117" s="10">
        <f>SUM(D118:D121)</f>
        <v>0</v>
      </c>
    </row>
    <row r="118" spans="1:4" ht="20.100000000000001" customHeight="1">
      <c r="A118" s="19"/>
      <c r="B118" s="17"/>
      <c r="C118" s="15" t="s">
        <v>739</v>
      </c>
      <c r="D118" s="7"/>
    </row>
    <row r="119" spans="1:4" ht="20.100000000000001" customHeight="1">
      <c r="A119" s="19"/>
      <c r="B119" s="17"/>
      <c r="C119" s="15" t="s">
        <v>740</v>
      </c>
      <c r="D119" s="7"/>
    </row>
    <row r="120" spans="1:4" ht="20.100000000000001" customHeight="1">
      <c r="A120" s="19"/>
      <c r="B120" s="17"/>
      <c r="C120" s="15" t="s">
        <v>1244</v>
      </c>
      <c r="D120" s="7"/>
    </row>
    <row r="121" spans="1:4" ht="20.100000000000001" customHeight="1">
      <c r="A121" s="19"/>
      <c r="B121" s="17"/>
      <c r="C121" s="15" t="s">
        <v>1245</v>
      </c>
      <c r="D121" s="7"/>
    </row>
    <row r="122" spans="1:4" ht="20.100000000000001" customHeight="1">
      <c r="A122" s="19"/>
      <c r="B122" s="17"/>
      <c r="C122" s="23" t="s">
        <v>1246</v>
      </c>
      <c r="D122" s="10">
        <f>SUM(D123:D126)</f>
        <v>0</v>
      </c>
    </row>
    <row r="123" spans="1:4" ht="20.100000000000001" customHeight="1">
      <c r="A123" s="19"/>
      <c r="B123" s="17"/>
      <c r="C123" s="15" t="s">
        <v>1244</v>
      </c>
      <c r="D123" s="7"/>
    </row>
    <row r="124" spans="1:4" ht="20.100000000000001" customHeight="1">
      <c r="A124" s="19"/>
      <c r="B124" s="17"/>
      <c r="C124" s="15" t="s">
        <v>1247</v>
      </c>
      <c r="D124" s="7"/>
    </row>
    <row r="125" spans="1:4" ht="20.100000000000001" customHeight="1">
      <c r="A125" s="19"/>
      <c r="B125" s="17"/>
      <c r="C125" s="15" t="s">
        <v>1248</v>
      </c>
      <c r="D125" s="7"/>
    </row>
    <row r="126" spans="1:4" ht="20.100000000000001" customHeight="1">
      <c r="A126" s="19"/>
      <c r="B126" s="17"/>
      <c r="C126" s="15" t="s">
        <v>1249</v>
      </c>
      <c r="D126" s="7"/>
    </row>
    <row r="127" spans="1:4" ht="20.100000000000001" customHeight="1">
      <c r="A127" s="19"/>
      <c r="B127" s="17"/>
      <c r="C127" s="23" t="s">
        <v>1250</v>
      </c>
      <c r="D127" s="10">
        <f>SUM(D128:D131)</f>
        <v>0</v>
      </c>
    </row>
    <row r="128" spans="1:4" ht="20.100000000000001" customHeight="1">
      <c r="A128" s="19"/>
      <c r="B128" s="17"/>
      <c r="C128" s="15" t="s">
        <v>746</v>
      </c>
      <c r="D128" s="7"/>
    </row>
    <row r="129" spans="1:4" ht="20.100000000000001" customHeight="1">
      <c r="A129" s="19"/>
      <c r="B129" s="17"/>
      <c r="C129" s="15" t="s">
        <v>1251</v>
      </c>
      <c r="D129" s="7"/>
    </row>
    <row r="130" spans="1:4" ht="20.100000000000001" customHeight="1">
      <c r="A130" s="19"/>
      <c r="B130" s="17"/>
      <c r="C130" s="15" t="s">
        <v>1252</v>
      </c>
      <c r="D130" s="7"/>
    </row>
    <row r="131" spans="1:4" ht="20.100000000000001" customHeight="1">
      <c r="A131" s="19"/>
      <c r="B131" s="17"/>
      <c r="C131" s="15" t="s">
        <v>1253</v>
      </c>
      <c r="D131" s="7"/>
    </row>
    <row r="132" spans="1:4" ht="20.100000000000001" customHeight="1">
      <c r="A132" s="19"/>
      <c r="B132" s="17"/>
      <c r="C132" s="23" t="s">
        <v>1254</v>
      </c>
      <c r="D132" s="10">
        <f>SUM(D133:D140)</f>
        <v>0</v>
      </c>
    </row>
    <row r="133" spans="1:4" ht="20.100000000000001" customHeight="1">
      <c r="A133" s="19"/>
      <c r="B133" s="17"/>
      <c r="C133" s="15" t="s">
        <v>1255</v>
      </c>
      <c r="D133" s="7"/>
    </row>
    <row r="134" spans="1:4" ht="20.100000000000001" customHeight="1">
      <c r="A134" s="19"/>
      <c r="B134" s="17"/>
      <c r="C134" s="15" t="s">
        <v>1256</v>
      </c>
      <c r="D134" s="7"/>
    </row>
    <row r="135" spans="1:4" ht="20.100000000000001" customHeight="1">
      <c r="A135" s="19"/>
      <c r="B135" s="17"/>
      <c r="C135" s="15" t="s">
        <v>1257</v>
      </c>
      <c r="D135" s="7"/>
    </row>
    <row r="136" spans="1:4" ht="20.100000000000001" customHeight="1">
      <c r="A136" s="19"/>
      <c r="B136" s="17"/>
      <c r="C136" s="15" t="s">
        <v>1258</v>
      </c>
      <c r="D136" s="7"/>
    </row>
    <row r="137" spans="1:4" ht="20.100000000000001" customHeight="1">
      <c r="A137" s="19"/>
      <c r="B137" s="17"/>
      <c r="C137" s="15" t="s">
        <v>1259</v>
      </c>
      <c r="D137" s="7"/>
    </row>
    <row r="138" spans="1:4" ht="20.100000000000001" customHeight="1">
      <c r="A138" s="19"/>
      <c r="B138" s="17"/>
      <c r="C138" s="15" t="s">
        <v>1260</v>
      </c>
      <c r="D138" s="7"/>
    </row>
    <row r="139" spans="1:4" ht="20.100000000000001" customHeight="1">
      <c r="A139" s="19"/>
      <c r="B139" s="17"/>
      <c r="C139" s="15" t="s">
        <v>1261</v>
      </c>
      <c r="D139" s="7"/>
    </row>
    <row r="140" spans="1:4" ht="20.100000000000001" customHeight="1">
      <c r="A140" s="19"/>
      <c r="B140" s="17"/>
      <c r="C140" s="15" t="s">
        <v>1262</v>
      </c>
      <c r="D140" s="7"/>
    </row>
    <row r="141" spans="1:4" ht="20.100000000000001" customHeight="1">
      <c r="A141" s="19"/>
      <c r="B141" s="17"/>
      <c r="C141" s="23" t="s">
        <v>1263</v>
      </c>
      <c r="D141" s="10">
        <f>SUM(D142:D147)</f>
        <v>0</v>
      </c>
    </row>
    <row r="142" spans="1:4" ht="20.100000000000001" customHeight="1">
      <c r="A142" s="19"/>
      <c r="B142" s="17"/>
      <c r="C142" s="15" t="s">
        <v>1264</v>
      </c>
      <c r="D142" s="7"/>
    </row>
    <row r="143" spans="1:4" ht="20.100000000000001" customHeight="1">
      <c r="A143" s="19"/>
      <c r="B143" s="17"/>
      <c r="C143" s="15" t="s">
        <v>1265</v>
      </c>
      <c r="D143" s="7"/>
    </row>
    <row r="144" spans="1:4" ht="20.100000000000001" customHeight="1">
      <c r="A144" s="19"/>
      <c r="B144" s="17"/>
      <c r="C144" s="15" t="s">
        <v>1266</v>
      </c>
      <c r="D144" s="7"/>
    </row>
    <row r="145" spans="1:4" ht="20.100000000000001" customHeight="1">
      <c r="A145" s="19"/>
      <c r="B145" s="17"/>
      <c r="C145" s="15" t="s">
        <v>1267</v>
      </c>
      <c r="D145" s="7"/>
    </row>
    <row r="146" spans="1:4" ht="20.100000000000001" customHeight="1">
      <c r="A146" s="19"/>
      <c r="B146" s="17"/>
      <c r="C146" s="15" t="s">
        <v>1268</v>
      </c>
      <c r="D146" s="7"/>
    </row>
    <row r="147" spans="1:4" ht="20.100000000000001" customHeight="1">
      <c r="A147" s="19"/>
      <c r="B147" s="17"/>
      <c r="C147" s="15" t="s">
        <v>1269</v>
      </c>
      <c r="D147" s="7"/>
    </row>
    <row r="148" spans="1:4" ht="20.100000000000001" customHeight="1">
      <c r="A148" s="19"/>
      <c r="B148" s="17"/>
      <c r="C148" s="23" t="s">
        <v>1270</v>
      </c>
      <c r="D148" s="10">
        <f>SUM(D149:D156)</f>
        <v>0</v>
      </c>
    </row>
    <row r="149" spans="1:4" ht="20.100000000000001" customHeight="1">
      <c r="A149" s="19"/>
      <c r="B149" s="17"/>
      <c r="C149" s="15" t="s">
        <v>1271</v>
      </c>
      <c r="D149" s="7"/>
    </row>
    <row r="150" spans="1:4" ht="20.100000000000001" customHeight="1">
      <c r="A150" s="19"/>
      <c r="B150" s="17"/>
      <c r="C150" s="15" t="s">
        <v>767</v>
      </c>
      <c r="D150" s="7"/>
    </row>
    <row r="151" spans="1:4" ht="20.100000000000001" customHeight="1">
      <c r="A151" s="19"/>
      <c r="B151" s="17"/>
      <c r="C151" s="15" t="s">
        <v>1272</v>
      </c>
      <c r="D151" s="7"/>
    </row>
    <row r="152" spans="1:4" ht="20.100000000000001" customHeight="1">
      <c r="A152" s="19"/>
      <c r="B152" s="17"/>
      <c r="C152" s="15" t="s">
        <v>1273</v>
      </c>
      <c r="D152" s="7"/>
    </row>
    <row r="153" spans="1:4" ht="20.100000000000001" customHeight="1">
      <c r="A153" s="19"/>
      <c r="B153" s="17"/>
      <c r="C153" s="15" t="s">
        <v>1274</v>
      </c>
      <c r="D153" s="7"/>
    </row>
    <row r="154" spans="1:4" ht="20.100000000000001" customHeight="1">
      <c r="A154" s="19"/>
      <c r="B154" s="17"/>
      <c r="C154" s="15" t="s">
        <v>1275</v>
      </c>
      <c r="D154" s="7"/>
    </row>
    <row r="155" spans="1:4" ht="20.100000000000001" customHeight="1">
      <c r="A155" s="19"/>
      <c r="B155" s="17"/>
      <c r="C155" s="15" t="s">
        <v>1276</v>
      </c>
      <c r="D155" s="7"/>
    </row>
    <row r="156" spans="1:4" ht="20.100000000000001" customHeight="1">
      <c r="A156" s="19"/>
      <c r="B156" s="17"/>
      <c r="C156" s="15" t="s">
        <v>1277</v>
      </c>
      <c r="D156" s="7"/>
    </row>
    <row r="157" spans="1:4" ht="20.100000000000001" customHeight="1">
      <c r="A157" s="19"/>
      <c r="B157" s="17"/>
      <c r="C157" s="23" t="s">
        <v>1278</v>
      </c>
      <c r="D157" s="10">
        <f>D158+D159</f>
        <v>0</v>
      </c>
    </row>
    <row r="158" spans="1:4" ht="20.100000000000001" customHeight="1">
      <c r="A158" s="19"/>
      <c r="B158" s="17"/>
      <c r="C158" s="14" t="s">
        <v>739</v>
      </c>
      <c r="D158" s="7"/>
    </row>
    <row r="159" spans="1:4" ht="20.100000000000001" customHeight="1">
      <c r="A159" s="19"/>
      <c r="B159" s="17"/>
      <c r="C159" s="14" t="s">
        <v>1279</v>
      </c>
      <c r="D159" s="7"/>
    </row>
    <row r="160" spans="1:4" ht="20.100000000000001" customHeight="1">
      <c r="A160" s="19"/>
      <c r="B160" s="17"/>
      <c r="C160" s="23" t="s">
        <v>1280</v>
      </c>
      <c r="D160" s="10">
        <f>D161+D162</f>
        <v>0</v>
      </c>
    </row>
    <row r="161" spans="1:4" ht="20.100000000000001" customHeight="1">
      <c r="A161" s="19"/>
      <c r="B161" s="17"/>
      <c r="C161" s="14" t="s">
        <v>739</v>
      </c>
      <c r="D161" s="7"/>
    </row>
    <row r="162" spans="1:4" ht="20.100000000000001" customHeight="1">
      <c r="A162" s="19"/>
      <c r="B162" s="17"/>
      <c r="C162" s="14" t="s">
        <v>1281</v>
      </c>
      <c r="D162" s="7"/>
    </row>
    <row r="163" spans="1:4" ht="20.100000000000001" customHeight="1">
      <c r="A163" s="19"/>
      <c r="B163" s="17"/>
      <c r="C163" s="23" t="s">
        <v>1282</v>
      </c>
      <c r="D163" s="7"/>
    </row>
    <row r="164" spans="1:4" ht="20.100000000000001" customHeight="1">
      <c r="A164" s="19"/>
      <c r="B164" s="17"/>
      <c r="C164" s="23" t="s">
        <v>1283</v>
      </c>
      <c r="D164" s="10">
        <f>D165+D166+D167</f>
        <v>0</v>
      </c>
    </row>
    <row r="165" spans="1:4" ht="20.100000000000001" customHeight="1">
      <c r="A165" s="19"/>
      <c r="B165" s="17"/>
      <c r="C165" s="14" t="s">
        <v>746</v>
      </c>
      <c r="D165" s="7"/>
    </row>
    <row r="166" spans="1:4" ht="20.100000000000001" customHeight="1">
      <c r="A166" s="19"/>
      <c r="B166" s="17"/>
      <c r="C166" s="14" t="s">
        <v>1252</v>
      </c>
      <c r="D166" s="7"/>
    </row>
    <row r="167" spans="1:4" ht="20.100000000000001" customHeight="1">
      <c r="A167" s="19"/>
      <c r="B167" s="17"/>
      <c r="C167" s="14" t="s">
        <v>1284</v>
      </c>
      <c r="D167" s="7"/>
    </row>
    <row r="168" spans="1:4" ht="20.100000000000001" customHeight="1">
      <c r="A168" s="19"/>
      <c r="B168" s="17"/>
      <c r="C168" s="24" t="s">
        <v>1285</v>
      </c>
      <c r="D168" s="12">
        <f>D169</f>
        <v>0</v>
      </c>
    </row>
    <row r="169" spans="1:4" ht="20.100000000000001" customHeight="1">
      <c r="A169" s="19"/>
      <c r="B169" s="17"/>
      <c r="C169" s="23" t="s">
        <v>1286</v>
      </c>
      <c r="D169" s="10">
        <f>D170+D171</f>
        <v>0</v>
      </c>
    </row>
    <row r="170" spans="1:4" ht="20.100000000000001" customHeight="1">
      <c r="A170" s="19"/>
      <c r="B170" s="17"/>
      <c r="C170" s="15" t="s">
        <v>1287</v>
      </c>
      <c r="D170" s="7"/>
    </row>
    <row r="171" spans="1:4" ht="20.100000000000001" customHeight="1">
      <c r="A171" s="19"/>
      <c r="B171" s="17"/>
      <c r="C171" s="15" t="s">
        <v>1288</v>
      </c>
      <c r="D171" s="7"/>
    </row>
    <row r="172" spans="1:4" ht="20.100000000000001" customHeight="1">
      <c r="A172" s="19"/>
      <c r="B172" s="17"/>
      <c r="C172" s="24" t="s">
        <v>1289</v>
      </c>
      <c r="D172" s="12">
        <f>D173+D177+D186</f>
        <v>3300</v>
      </c>
    </row>
    <row r="173" spans="1:4" ht="20.100000000000001" customHeight="1">
      <c r="A173" s="19"/>
      <c r="B173" s="17"/>
      <c r="C173" s="23" t="s">
        <v>1290</v>
      </c>
      <c r="D173" s="10">
        <f>D174+D175+D176</f>
        <v>1415</v>
      </c>
    </row>
    <row r="174" spans="1:4" ht="20.100000000000001" customHeight="1">
      <c r="A174" s="19"/>
      <c r="B174" s="17"/>
      <c r="C174" s="15" t="s">
        <v>1291</v>
      </c>
      <c r="D174" s="7">
        <v>1415</v>
      </c>
    </row>
    <row r="175" spans="1:4" ht="20.100000000000001" customHeight="1">
      <c r="A175" s="19"/>
      <c r="B175" s="17"/>
      <c r="C175" s="15" t="s">
        <v>1292</v>
      </c>
      <c r="D175" s="7"/>
    </row>
    <row r="176" spans="1:4" ht="20.100000000000001" customHeight="1">
      <c r="A176" s="19"/>
      <c r="B176" s="17"/>
      <c r="C176" s="15" t="s">
        <v>1293</v>
      </c>
      <c r="D176" s="7"/>
    </row>
    <row r="177" spans="1:4" ht="20.100000000000001" customHeight="1">
      <c r="A177" s="19"/>
      <c r="B177" s="17"/>
      <c r="C177" s="23" t="s">
        <v>1294</v>
      </c>
      <c r="D177" s="10">
        <f>SUM(D178:D185)</f>
        <v>0</v>
      </c>
    </row>
    <row r="178" spans="1:4" ht="20.100000000000001" customHeight="1">
      <c r="A178" s="19"/>
      <c r="B178" s="17"/>
      <c r="C178" s="15" t="s">
        <v>1295</v>
      </c>
      <c r="D178" s="7"/>
    </row>
    <row r="179" spans="1:4" ht="20.100000000000001" customHeight="1">
      <c r="A179" s="19"/>
      <c r="B179" s="17"/>
      <c r="C179" s="15" t="s">
        <v>1296</v>
      </c>
      <c r="D179" s="7"/>
    </row>
    <row r="180" spans="1:4" ht="20.100000000000001" customHeight="1">
      <c r="A180" s="19"/>
      <c r="B180" s="17"/>
      <c r="C180" s="15" t="s">
        <v>1297</v>
      </c>
      <c r="D180" s="7"/>
    </row>
    <row r="181" spans="1:4" ht="20.100000000000001" customHeight="1">
      <c r="A181" s="19"/>
      <c r="B181" s="17"/>
      <c r="C181" s="15" t="s">
        <v>1298</v>
      </c>
      <c r="D181" s="7"/>
    </row>
    <row r="182" spans="1:4" ht="20.100000000000001" customHeight="1">
      <c r="A182" s="19"/>
      <c r="B182" s="17"/>
      <c r="C182" s="15" t="s">
        <v>1299</v>
      </c>
      <c r="D182" s="7"/>
    </row>
    <row r="183" spans="1:4" ht="20.100000000000001" customHeight="1">
      <c r="A183" s="19"/>
      <c r="B183" s="17"/>
      <c r="C183" s="15" t="s">
        <v>1300</v>
      </c>
      <c r="D183" s="7"/>
    </row>
    <row r="184" spans="1:4" ht="20.100000000000001" customHeight="1">
      <c r="A184" s="19"/>
      <c r="B184" s="17"/>
      <c r="C184" s="15" t="s">
        <v>1301</v>
      </c>
      <c r="D184" s="7"/>
    </row>
    <row r="185" spans="1:4" ht="20.100000000000001" customHeight="1">
      <c r="A185" s="19"/>
      <c r="B185" s="16"/>
      <c r="C185" s="15" t="s">
        <v>1302</v>
      </c>
      <c r="D185" s="7"/>
    </row>
    <row r="186" spans="1:4" ht="20.100000000000001" customHeight="1">
      <c r="A186" s="19"/>
      <c r="B186" s="16"/>
      <c r="C186" s="23" t="s">
        <v>1303</v>
      </c>
      <c r="D186" s="10">
        <f>SUM(D187:D196)</f>
        <v>1885</v>
      </c>
    </row>
    <row r="187" spans="1:4" ht="20.100000000000001" customHeight="1">
      <c r="A187" s="19"/>
      <c r="B187" s="16"/>
      <c r="C187" s="15" t="s">
        <v>1304</v>
      </c>
      <c r="D187" s="132">
        <v>1100</v>
      </c>
    </row>
    <row r="188" spans="1:4" ht="20.100000000000001" customHeight="1">
      <c r="A188" s="19"/>
      <c r="B188" s="16"/>
      <c r="C188" s="15" t="s">
        <v>1305</v>
      </c>
      <c r="D188" s="132">
        <v>700</v>
      </c>
    </row>
    <row r="189" spans="1:4" ht="20.100000000000001" customHeight="1">
      <c r="A189" s="19"/>
      <c r="B189" s="16"/>
      <c r="C189" s="15" t="s">
        <v>1306</v>
      </c>
      <c r="D189" s="132"/>
    </row>
    <row r="190" spans="1:4" ht="20.100000000000001" customHeight="1">
      <c r="A190" s="19"/>
      <c r="B190" s="16"/>
      <c r="C190" s="15" t="s">
        <v>1307</v>
      </c>
      <c r="D190" s="132"/>
    </row>
    <row r="191" spans="1:4" ht="20.100000000000001" customHeight="1">
      <c r="A191" s="19"/>
      <c r="B191" s="16"/>
      <c r="C191" s="15" t="s">
        <v>1308</v>
      </c>
      <c r="D191" s="132">
        <v>25</v>
      </c>
    </row>
    <row r="192" spans="1:4" ht="20.100000000000001" customHeight="1">
      <c r="A192" s="19"/>
      <c r="B192" s="16"/>
      <c r="C192" s="15" t="s">
        <v>1309</v>
      </c>
      <c r="D192" s="132"/>
    </row>
    <row r="193" spans="1:4" ht="20.100000000000001" customHeight="1">
      <c r="A193" s="19"/>
      <c r="B193" s="16"/>
      <c r="C193" s="15" t="s">
        <v>1310</v>
      </c>
      <c r="D193" s="132"/>
    </row>
    <row r="194" spans="1:4" ht="20.100000000000001" customHeight="1">
      <c r="A194" s="19"/>
      <c r="B194" s="16"/>
      <c r="C194" s="15" t="s">
        <v>1311</v>
      </c>
      <c r="D194" s="132"/>
    </row>
    <row r="195" spans="1:4" ht="20.100000000000001" customHeight="1">
      <c r="A195" s="19"/>
      <c r="B195" s="16"/>
      <c r="C195" s="15" t="s">
        <v>1312</v>
      </c>
      <c r="D195" s="132">
        <v>60</v>
      </c>
    </row>
    <row r="196" spans="1:4" ht="20.100000000000001" customHeight="1">
      <c r="A196" s="19"/>
      <c r="B196" s="16"/>
      <c r="C196" s="15" t="s">
        <v>1313</v>
      </c>
      <c r="D196" s="132"/>
    </row>
    <row r="197" spans="1:4" ht="20.100000000000001" customHeight="1">
      <c r="A197" s="19"/>
      <c r="B197" s="16"/>
      <c r="C197" s="24" t="s">
        <v>1314</v>
      </c>
      <c r="D197" s="12">
        <f>SUM(D198:D213)</f>
        <v>10950</v>
      </c>
    </row>
    <row r="198" spans="1:4" ht="20.100000000000001" customHeight="1">
      <c r="A198" s="19"/>
      <c r="B198" s="16"/>
      <c r="C198" s="9" t="s">
        <v>1315</v>
      </c>
      <c r="D198" s="132"/>
    </row>
    <row r="199" spans="1:4" ht="20.100000000000001" customHeight="1">
      <c r="A199" s="19"/>
      <c r="B199" s="16"/>
      <c r="C199" s="9" t="s">
        <v>1316</v>
      </c>
      <c r="D199" s="132"/>
    </row>
    <row r="200" spans="1:4" ht="20.100000000000001" customHeight="1">
      <c r="A200" s="19"/>
      <c r="B200" s="16"/>
      <c r="C200" s="9" t="s">
        <v>1317</v>
      </c>
      <c r="D200" s="132"/>
    </row>
    <row r="201" spans="1:4" ht="20.100000000000001" customHeight="1">
      <c r="A201" s="19"/>
      <c r="B201" s="16"/>
      <c r="C201" s="9" t="s">
        <v>1318</v>
      </c>
      <c r="D201" s="132">
        <v>959</v>
      </c>
    </row>
    <row r="202" spans="1:4" ht="20.100000000000001" customHeight="1">
      <c r="A202" s="19"/>
      <c r="B202" s="16"/>
      <c r="C202" s="9" t="s">
        <v>1319</v>
      </c>
      <c r="D202" s="132"/>
    </row>
    <row r="203" spans="1:4" ht="20.100000000000001" customHeight="1">
      <c r="A203" s="19"/>
      <c r="B203" s="16"/>
      <c r="C203" s="9" t="s">
        <v>1320</v>
      </c>
      <c r="D203" s="132"/>
    </row>
    <row r="204" spans="1:4" ht="20.100000000000001" customHeight="1">
      <c r="A204" s="19"/>
      <c r="B204" s="16"/>
      <c r="C204" s="9" t="s">
        <v>1321</v>
      </c>
      <c r="D204" s="132"/>
    </row>
    <row r="205" spans="1:4" ht="20.100000000000001" customHeight="1">
      <c r="A205" s="19"/>
      <c r="B205" s="16"/>
      <c r="C205" s="9" t="s">
        <v>1322</v>
      </c>
      <c r="D205" s="132"/>
    </row>
    <row r="206" spans="1:4" ht="20.100000000000001" customHeight="1">
      <c r="A206" s="19"/>
      <c r="B206" s="16"/>
      <c r="C206" s="9" t="s">
        <v>1323</v>
      </c>
      <c r="D206" s="132"/>
    </row>
    <row r="207" spans="1:4" ht="20.100000000000001" customHeight="1">
      <c r="A207" s="19"/>
      <c r="B207" s="16"/>
      <c r="C207" s="9" t="s">
        <v>1324</v>
      </c>
      <c r="D207" s="132"/>
    </row>
    <row r="208" spans="1:4" ht="20.100000000000001" customHeight="1">
      <c r="A208" s="19"/>
      <c r="B208" s="16"/>
      <c r="C208" s="9" t="s">
        <v>1325</v>
      </c>
      <c r="D208" s="132"/>
    </row>
    <row r="209" spans="1:4" ht="20.100000000000001" customHeight="1">
      <c r="A209" s="19"/>
      <c r="B209" s="16"/>
      <c r="C209" s="9" t="s">
        <v>1326</v>
      </c>
      <c r="D209" s="132">
        <v>2382</v>
      </c>
    </row>
    <row r="210" spans="1:4" ht="20.100000000000001" customHeight="1">
      <c r="A210" s="19"/>
      <c r="B210" s="16"/>
      <c r="C210" s="9" t="s">
        <v>1327</v>
      </c>
      <c r="D210" s="132"/>
    </row>
    <row r="211" spans="1:4" ht="20.100000000000001" customHeight="1">
      <c r="A211" s="19"/>
      <c r="B211" s="16"/>
      <c r="C211" s="9" t="s">
        <v>1328</v>
      </c>
      <c r="D211" s="132">
        <v>4636</v>
      </c>
    </row>
    <row r="212" spans="1:4" ht="20.100000000000001" customHeight="1">
      <c r="A212" s="19"/>
      <c r="B212" s="16"/>
      <c r="C212" s="9" t="s">
        <v>1329</v>
      </c>
      <c r="D212" s="132">
        <v>2973</v>
      </c>
    </row>
    <row r="213" spans="1:4" ht="20.100000000000001" customHeight="1">
      <c r="A213" s="19"/>
      <c r="B213" s="16"/>
      <c r="C213" s="9" t="s">
        <v>1330</v>
      </c>
      <c r="D213" s="132"/>
    </row>
    <row r="214" spans="1:4" ht="20.100000000000001" customHeight="1">
      <c r="A214" s="19"/>
      <c r="B214" s="16"/>
      <c r="C214" s="24" t="s">
        <v>1331</v>
      </c>
      <c r="D214" s="25">
        <f>SUM(D215:D230)</f>
        <v>100</v>
      </c>
    </row>
    <row r="215" spans="1:4" ht="20.100000000000001" customHeight="1">
      <c r="A215" s="19"/>
      <c r="B215" s="16"/>
      <c r="C215" s="9" t="s">
        <v>1332</v>
      </c>
      <c r="D215" s="7"/>
    </row>
    <row r="216" spans="1:4" ht="20.100000000000001" customHeight="1">
      <c r="A216" s="19"/>
      <c r="B216" s="16"/>
      <c r="C216" s="9" t="s">
        <v>1333</v>
      </c>
      <c r="D216" s="7"/>
    </row>
    <row r="217" spans="1:4" ht="20.100000000000001" customHeight="1">
      <c r="A217" s="19"/>
      <c r="B217" s="16"/>
      <c r="C217" s="9" t="s">
        <v>1334</v>
      </c>
      <c r="D217" s="7"/>
    </row>
    <row r="218" spans="1:4" ht="20.100000000000001" customHeight="1">
      <c r="A218" s="19"/>
      <c r="B218" s="16"/>
      <c r="C218" s="9" t="s">
        <v>1335</v>
      </c>
      <c r="D218" s="7"/>
    </row>
    <row r="219" spans="1:4" ht="20.100000000000001" customHeight="1">
      <c r="A219" s="19"/>
      <c r="B219" s="16"/>
      <c r="C219" s="9" t="s">
        <v>1336</v>
      </c>
      <c r="D219" s="7"/>
    </row>
    <row r="220" spans="1:4" ht="20.100000000000001" customHeight="1">
      <c r="A220" s="19"/>
      <c r="B220" s="16"/>
      <c r="C220" s="9" t="s">
        <v>1337</v>
      </c>
      <c r="D220" s="7"/>
    </row>
    <row r="221" spans="1:4" ht="20.100000000000001" customHeight="1">
      <c r="A221" s="19"/>
      <c r="B221" s="16"/>
      <c r="C221" s="9" t="s">
        <v>1338</v>
      </c>
      <c r="D221" s="7"/>
    </row>
    <row r="222" spans="1:4" ht="20.100000000000001" customHeight="1">
      <c r="A222" s="19"/>
      <c r="B222" s="16"/>
      <c r="C222" s="9" t="s">
        <v>1339</v>
      </c>
      <c r="D222" s="7"/>
    </row>
    <row r="223" spans="1:4" ht="20.100000000000001" customHeight="1">
      <c r="A223" s="19"/>
      <c r="B223" s="16"/>
      <c r="C223" s="9" t="s">
        <v>1340</v>
      </c>
      <c r="D223" s="7"/>
    </row>
    <row r="224" spans="1:4" ht="20.100000000000001" customHeight="1">
      <c r="A224" s="19"/>
      <c r="B224" s="16"/>
      <c r="C224" s="9" t="s">
        <v>1341</v>
      </c>
      <c r="D224" s="7"/>
    </row>
    <row r="225" spans="1:4" ht="20.100000000000001" customHeight="1">
      <c r="A225" s="19"/>
      <c r="B225" s="16"/>
      <c r="C225" s="9" t="s">
        <v>1342</v>
      </c>
      <c r="D225" s="7"/>
    </row>
    <row r="226" spans="1:4" ht="20.100000000000001" customHeight="1">
      <c r="A226" s="19"/>
      <c r="B226" s="16"/>
      <c r="C226" s="9" t="s">
        <v>1343</v>
      </c>
      <c r="D226" s="7"/>
    </row>
    <row r="227" spans="1:4" ht="20.100000000000001" customHeight="1">
      <c r="A227" s="19"/>
      <c r="B227" s="16"/>
      <c r="C227" s="9" t="s">
        <v>1344</v>
      </c>
      <c r="D227" s="7"/>
    </row>
    <row r="228" spans="1:4" ht="20.100000000000001" customHeight="1">
      <c r="A228" s="19"/>
      <c r="B228" s="16"/>
      <c r="C228" s="9" t="s">
        <v>1345</v>
      </c>
      <c r="D228" s="7"/>
    </row>
    <row r="229" spans="1:4" ht="20.100000000000001" customHeight="1">
      <c r="A229" s="19"/>
      <c r="B229" s="16"/>
      <c r="C229" s="9" t="s">
        <v>1346</v>
      </c>
      <c r="D229" s="132">
        <v>100</v>
      </c>
    </row>
    <row r="230" spans="1:4" ht="20.100000000000001" customHeight="1">
      <c r="A230" s="19"/>
      <c r="B230" s="16"/>
      <c r="C230" s="9" t="s">
        <v>1347</v>
      </c>
      <c r="D230" s="7"/>
    </row>
    <row r="231" spans="1:4" ht="20.100000000000001" customHeight="1">
      <c r="A231" s="19"/>
      <c r="B231" s="16"/>
      <c r="C231" s="26" t="s">
        <v>1348</v>
      </c>
      <c r="D231" s="27">
        <f>D232+D245</f>
        <v>0</v>
      </c>
    </row>
    <row r="232" spans="1:4" ht="20.100000000000001" customHeight="1">
      <c r="A232" s="19"/>
      <c r="B232" s="16"/>
      <c r="C232" s="28" t="s">
        <v>1349</v>
      </c>
      <c r="D232" s="29">
        <f>SUM(D233:D244)</f>
        <v>0</v>
      </c>
    </row>
    <row r="233" spans="1:4" ht="20.100000000000001" customHeight="1">
      <c r="A233" s="19"/>
      <c r="B233" s="16"/>
      <c r="C233" s="30" t="s">
        <v>1350</v>
      </c>
      <c r="D233" s="7"/>
    </row>
    <row r="234" spans="1:4" ht="20.100000000000001" customHeight="1">
      <c r="A234" s="19"/>
      <c r="B234" s="16"/>
      <c r="C234" s="30" t="s">
        <v>1351</v>
      </c>
      <c r="D234" s="7"/>
    </row>
    <row r="235" spans="1:4" ht="20.100000000000001" customHeight="1">
      <c r="A235" s="19"/>
      <c r="B235" s="16"/>
      <c r="C235" s="30" t="s">
        <v>1352</v>
      </c>
      <c r="D235" s="7"/>
    </row>
    <row r="236" spans="1:4" ht="20.100000000000001" customHeight="1">
      <c r="A236" s="19"/>
      <c r="B236" s="16"/>
      <c r="C236" s="30" t="s">
        <v>1353</v>
      </c>
      <c r="D236" s="7"/>
    </row>
    <row r="237" spans="1:4" ht="20.100000000000001" customHeight="1">
      <c r="A237" s="19"/>
      <c r="B237" s="16"/>
      <c r="C237" s="30" t="s">
        <v>1354</v>
      </c>
      <c r="D237" s="7"/>
    </row>
    <row r="238" spans="1:4" ht="20.100000000000001" customHeight="1">
      <c r="A238" s="19"/>
      <c r="B238" s="16"/>
      <c r="C238" s="30" t="s">
        <v>1355</v>
      </c>
      <c r="D238" s="7"/>
    </row>
    <row r="239" spans="1:4" ht="20.100000000000001" customHeight="1">
      <c r="A239" s="19"/>
      <c r="B239" s="16"/>
      <c r="C239" s="30" t="s">
        <v>1356</v>
      </c>
      <c r="D239" s="7"/>
    </row>
    <row r="240" spans="1:4" ht="20.100000000000001" customHeight="1">
      <c r="A240" s="19"/>
      <c r="B240" s="16"/>
      <c r="C240" s="30" t="s">
        <v>1357</v>
      </c>
      <c r="D240" s="7"/>
    </row>
    <row r="241" spans="1:4" ht="20.100000000000001" customHeight="1">
      <c r="A241" s="19"/>
      <c r="B241" s="16"/>
      <c r="C241" s="30" t="s">
        <v>1358</v>
      </c>
      <c r="D241" s="7"/>
    </row>
    <row r="242" spans="1:4" ht="20.100000000000001" customHeight="1">
      <c r="A242" s="19"/>
      <c r="B242" s="16"/>
      <c r="C242" s="30" t="s">
        <v>1359</v>
      </c>
      <c r="D242" s="7"/>
    </row>
    <row r="243" spans="1:4" ht="20.100000000000001" customHeight="1">
      <c r="A243" s="19"/>
      <c r="B243" s="16"/>
      <c r="C243" s="30" t="s">
        <v>1360</v>
      </c>
      <c r="D243" s="7"/>
    </row>
    <row r="244" spans="1:4" ht="20.100000000000001" customHeight="1">
      <c r="A244" s="19"/>
      <c r="B244" s="16"/>
      <c r="C244" s="30" t="s">
        <v>1361</v>
      </c>
      <c r="D244" s="7"/>
    </row>
    <row r="245" spans="1:4" ht="20.100000000000001" customHeight="1">
      <c r="A245" s="19"/>
      <c r="B245" s="16"/>
      <c r="C245" s="28" t="s">
        <v>1362</v>
      </c>
      <c r="D245" s="29">
        <f>SUM(D246:D251)</f>
        <v>0</v>
      </c>
    </row>
    <row r="246" spans="1:4" ht="20.100000000000001" customHeight="1">
      <c r="A246" s="19"/>
      <c r="B246" s="16"/>
      <c r="C246" s="30" t="s">
        <v>825</v>
      </c>
      <c r="D246" s="7"/>
    </row>
    <row r="247" spans="1:4" ht="15.75" customHeight="1">
      <c r="A247" s="19"/>
      <c r="B247" s="16"/>
      <c r="C247" s="30" t="s">
        <v>870</v>
      </c>
      <c r="D247" s="7"/>
    </row>
    <row r="248" spans="1:4" ht="20.100000000000001" customHeight="1">
      <c r="A248" s="19"/>
      <c r="B248" s="16"/>
      <c r="C248" s="30" t="s">
        <v>728</v>
      </c>
      <c r="D248" s="7"/>
    </row>
    <row r="249" spans="1:4" ht="20.100000000000001" customHeight="1">
      <c r="A249" s="19"/>
      <c r="B249" s="16"/>
      <c r="C249" s="30" t="s">
        <v>1363</v>
      </c>
      <c r="D249" s="7"/>
    </row>
    <row r="250" spans="1:4" ht="20.100000000000001" customHeight="1">
      <c r="A250" s="19"/>
      <c r="B250" s="16"/>
      <c r="C250" s="30" t="s">
        <v>1364</v>
      </c>
      <c r="D250" s="7"/>
    </row>
    <row r="251" spans="1:4" ht="20.100000000000001" customHeight="1">
      <c r="A251" s="19"/>
      <c r="B251" s="16"/>
      <c r="C251" s="30" t="s">
        <v>1365</v>
      </c>
      <c r="D251" s="7"/>
    </row>
    <row r="252" spans="1:4" ht="20.100000000000001" customHeight="1">
      <c r="A252" s="19"/>
      <c r="B252" s="16"/>
      <c r="C252" s="11"/>
      <c r="D252" s="16"/>
    </row>
    <row r="253" spans="1:4" ht="20.100000000000001" customHeight="1">
      <c r="A253" s="19"/>
      <c r="B253" s="16"/>
      <c r="C253" s="11"/>
      <c r="D253" s="16"/>
    </row>
    <row r="254" spans="1:4" ht="20.100000000000001" customHeight="1">
      <c r="A254" s="19"/>
      <c r="B254" s="16"/>
      <c r="C254" s="11"/>
      <c r="D254" s="16"/>
    </row>
    <row r="255" spans="1:4" ht="20.100000000000001" customHeight="1">
      <c r="A255" s="19"/>
      <c r="B255" s="16"/>
      <c r="C255" s="15"/>
      <c r="D255" s="16"/>
    </row>
    <row r="256" spans="1:4" ht="20.100000000000001" customHeight="1">
      <c r="A256" s="19"/>
      <c r="B256" s="16"/>
      <c r="C256" s="15"/>
      <c r="D256" s="16"/>
    </row>
    <row r="257" spans="1:4" ht="20.100000000000001" customHeight="1">
      <c r="A257" s="31" t="s">
        <v>50</v>
      </c>
      <c r="B257" s="32">
        <f>B6+B7+B8+B9+B10+B11+B12+B18+B19+B22+B23+B24+B25+B26+B27+B33+B34</f>
        <v>73310</v>
      </c>
      <c r="C257" s="31" t="s">
        <v>1028</v>
      </c>
      <c r="D257" s="32">
        <f>D6+D22+D34+D45+D100+D116+D168+D172+D197+D214+D231</f>
        <v>64350</v>
      </c>
    </row>
    <row r="258" spans="1:4" ht="20.100000000000001" customHeight="1">
      <c r="A258" s="33" t="s">
        <v>1035</v>
      </c>
      <c r="B258" s="32">
        <f>B259+B262+B263+B265+B266</f>
        <v>62000</v>
      </c>
      <c r="C258" s="33" t="s">
        <v>1036</v>
      </c>
      <c r="D258" s="32">
        <f>D259+D262+D263+D264+D265</f>
        <v>70960</v>
      </c>
    </row>
    <row r="259" spans="1:4" ht="20.100000000000001" customHeight="1">
      <c r="A259" s="12" t="s">
        <v>1366</v>
      </c>
      <c r="B259" s="25">
        <f>B260+B261</f>
        <v>3000</v>
      </c>
      <c r="C259" s="12" t="s">
        <v>1367</v>
      </c>
      <c r="D259" s="25">
        <f>D260+D261</f>
        <v>0</v>
      </c>
    </row>
    <row r="260" spans="1:4" ht="20.100000000000001" customHeight="1">
      <c r="A260" s="10" t="s">
        <v>1368</v>
      </c>
      <c r="B260" s="7">
        <v>3000</v>
      </c>
      <c r="C260" s="10" t="s">
        <v>1369</v>
      </c>
      <c r="D260" s="7"/>
    </row>
    <row r="261" spans="1:4" ht="20.100000000000001" customHeight="1">
      <c r="A261" s="10" t="s">
        <v>1370</v>
      </c>
      <c r="B261" s="7"/>
      <c r="C261" s="10" t="s">
        <v>1371</v>
      </c>
      <c r="D261" s="7"/>
    </row>
    <row r="262" spans="1:4" ht="20.100000000000001" customHeight="1">
      <c r="A262" s="12" t="s">
        <v>1106</v>
      </c>
      <c r="B262" s="7">
        <v>59000</v>
      </c>
      <c r="C262" s="12" t="s">
        <v>1372</v>
      </c>
      <c r="D262" s="132">
        <v>40000</v>
      </c>
    </row>
    <row r="263" spans="1:4" ht="20.100000000000001" customHeight="1">
      <c r="A263" s="12" t="s">
        <v>1107</v>
      </c>
      <c r="B263" s="7"/>
      <c r="C263" s="12" t="s">
        <v>1373</v>
      </c>
      <c r="D263" s="132">
        <v>29410</v>
      </c>
    </row>
    <row r="264" spans="1:4" ht="20.100000000000001" customHeight="1">
      <c r="A264" s="10" t="s">
        <v>1374</v>
      </c>
      <c r="B264" s="7"/>
      <c r="C264" s="34" t="s">
        <v>1375</v>
      </c>
      <c r="D264" s="132">
        <v>1550</v>
      </c>
    </row>
    <row r="265" spans="1:4" ht="20.100000000000001" customHeight="1">
      <c r="A265" s="34" t="s">
        <v>1376</v>
      </c>
      <c r="B265" s="7"/>
      <c r="C265" s="34" t="s">
        <v>1377</v>
      </c>
      <c r="D265" s="7"/>
    </row>
    <row r="266" spans="1:4" ht="20.100000000000001" customHeight="1">
      <c r="A266" s="34" t="s">
        <v>1378</v>
      </c>
      <c r="B266" s="7"/>
      <c r="C266" s="35"/>
      <c r="D266" s="16"/>
    </row>
    <row r="267" spans="1:4" ht="20.100000000000001" customHeight="1">
      <c r="A267" s="35"/>
      <c r="B267" s="16"/>
      <c r="C267" s="35"/>
      <c r="D267" s="16"/>
    </row>
    <row r="268" spans="1:4" ht="20.100000000000001" customHeight="1">
      <c r="A268" s="35"/>
      <c r="B268" s="16"/>
      <c r="C268" s="35"/>
      <c r="D268" s="16"/>
    </row>
    <row r="269" spans="1:4" ht="20.100000000000001" customHeight="1">
      <c r="A269" s="35"/>
      <c r="B269" s="16"/>
      <c r="C269" s="35"/>
      <c r="D269" s="16"/>
    </row>
    <row r="270" spans="1:4" ht="20.100000000000001" customHeight="1">
      <c r="A270" s="31" t="s">
        <v>1122</v>
      </c>
      <c r="B270" s="32">
        <f>B257+B258</f>
        <v>135310</v>
      </c>
      <c r="C270" s="31" t="s">
        <v>1123</v>
      </c>
      <c r="D270" s="32">
        <f>D257+D258</f>
        <v>135310</v>
      </c>
    </row>
    <row r="271" spans="1:4" ht="20.100000000000001" customHeight="1"/>
    <row r="272" spans="1:4"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sheetData>
  <sheetProtection password="CC1D" sheet="1" objects="1"/>
  <mergeCells count="3">
    <mergeCell ref="A2:D2"/>
    <mergeCell ref="A4:B4"/>
    <mergeCell ref="C4:D4"/>
  </mergeCells>
  <phoneticPr fontId="16" type="noConversion"/>
  <printOptions horizontalCentered="1"/>
  <pageMargins left="0.46875" right="0.46875" top="0.58888888888888902" bottom="0.46875" header="0.30902777777777801" footer="0.30902777777777801"/>
  <pageSetup paperSize="9" scale="80" orientation="landscape"/>
</worksheet>
</file>

<file path=xl/worksheets/sheet13.xml><?xml version="1.0" encoding="utf-8"?>
<worksheet xmlns="http://schemas.openxmlformats.org/spreadsheetml/2006/main" xmlns:r="http://schemas.openxmlformats.org/officeDocument/2006/relationships">
  <dimension ref="A1:E36"/>
  <sheetViews>
    <sheetView topLeftCell="A4" workbookViewId="0">
      <selection activeCell="C33" sqref="C33"/>
    </sheetView>
  </sheetViews>
  <sheetFormatPr defaultColWidth="9" defaultRowHeight="15.6"/>
  <cols>
    <col min="1" max="1" width="55.09765625" customWidth="1"/>
    <col min="2" max="2" width="25.69921875" customWidth="1"/>
    <col min="3" max="3" width="34.8984375" customWidth="1"/>
    <col min="4" max="4" width="9" style="213" customWidth="1"/>
  </cols>
  <sheetData>
    <row r="1" spans="1:5">
      <c r="A1" s="206" t="s">
        <v>1546</v>
      </c>
      <c r="B1" s="206"/>
      <c r="C1" s="207"/>
      <c r="D1" s="208"/>
      <c r="E1" s="207"/>
    </row>
    <row r="2" spans="1:5" ht="20.399999999999999">
      <c r="A2" s="306" t="s">
        <v>1547</v>
      </c>
      <c r="B2" s="306"/>
      <c r="C2" s="306"/>
      <c r="D2" s="208"/>
      <c r="E2" s="207"/>
    </row>
    <row r="3" spans="1:5">
      <c r="A3" s="208" t="s">
        <v>49</v>
      </c>
      <c r="B3" s="208"/>
      <c r="C3" s="209" t="s">
        <v>18</v>
      </c>
      <c r="D3" s="208"/>
      <c r="E3" s="207"/>
    </row>
    <row r="4" spans="1:5" ht="45.75" customHeight="1">
      <c r="A4" s="210"/>
      <c r="B4" s="194" t="s">
        <v>20</v>
      </c>
      <c r="C4" s="211" t="s">
        <v>21</v>
      </c>
      <c r="D4" s="208"/>
      <c r="E4" s="207"/>
    </row>
    <row r="5" spans="1:5" ht="20.100000000000001" customHeight="1">
      <c r="A5" s="19" t="s">
        <v>1129</v>
      </c>
      <c r="B5" s="212"/>
      <c r="C5" s="212"/>
      <c r="D5" s="208"/>
      <c r="E5" s="207"/>
    </row>
    <row r="6" spans="1:5" ht="20.100000000000001" customHeight="1">
      <c r="A6" s="19" t="s">
        <v>1131</v>
      </c>
      <c r="B6" s="212"/>
      <c r="C6" s="212"/>
      <c r="D6" s="208"/>
      <c r="E6" s="207"/>
    </row>
    <row r="7" spans="1:5" ht="20.100000000000001" customHeight="1">
      <c r="A7" s="19" t="s">
        <v>1133</v>
      </c>
      <c r="B7" s="212"/>
      <c r="C7" s="212"/>
      <c r="D7" s="208"/>
      <c r="E7" s="207"/>
    </row>
    <row r="8" spans="1:5" ht="20.100000000000001" customHeight="1">
      <c r="A8" s="19" t="s">
        <v>1135</v>
      </c>
      <c r="B8" s="212"/>
      <c r="C8" s="212"/>
      <c r="D8" s="208"/>
      <c r="E8" s="207"/>
    </row>
    <row r="9" spans="1:5" ht="20.100000000000001" customHeight="1">
      <c r="A9" s="19" t="s">
        <v>1137</v>
      </c>
      <c r="B9" s="212">
        <v>4770</v>
      </c>
      <c r="C9" s="212">
        <v>3000</v>
      </c>
      <c r="D9" s="208"/>
      <c r="E9" s="207"/>
    </row>
    <row r="10" spans="1:5" ht="20.100000000000001" customHeight="1">
      <c r="A10" s="19" t="s">
        <v>1139</v>
      </c>
      <c r="B10" s="212">
        <v>660</v>
      </c>
      <c r="C10" s="212">
        <v>1000</v>
      </c>
      <c r="D10" s="208"/>
      <c r="E10" s="207"/>
    </row>
    <row r="11" spans="1:5" ht="20.100000000000001" customHeight="1">
      <c r="A11" s="19" t="s">
        <v>1141</v>
      </c>
      <c r="B11" s="212"/>
      <c r="C11" s="212">
        <v>35000</v>
      </c>
      <c r="D11" s="208"/>
      <c r="E11" s="207"/>
    </row>
    <row r="12" spans="1:5" ht="20.100000000000001" customHeight="1">
      <c r="A12" s="19" t="s">
        <v>1153</v>
      </c>
      <c r="B12" s="212"/>
      <c r="C12" s="212"/>
      <c r="D12" s="208"/>
      <c r="E12" s="207"/>
    </row>
    <row r="13" spans="1:5" ht="20.100000000000001" customHeight="1">
      <c r="A13" s="19" t="s">
        <v>1155</v>
      </c>
      <c r="B13" s="212"/>
      <c r="C13" s="212"/>
      <c r="D13" s="208"/>
      <c r="E13" s="207"/>
    </row>
    <row r="14" spans="1:5" ht="20.100000000000001" customHeight="1">
      <c r="A14" s="19" t="s">
        <v>1161</v>
      </c>
      <c r="B14" s="212">
        <v>1002</v>
      </c>
      <c r="C14" s="212">
        <v>1000</v>
      </c>
      <c r="D14" s="208"/>
      <c r="E14" s="207"/>
    </row>
    <row r="15" spans="1:5" ht="20.100000000000001" customHeight="1">
      <c r="A15" s="19" t="s">
        <v>1163</v>
      </c>
      <c r="B15" s="212"/>
      <c r="C15" s="212"/>
      <c r="D15" s="208"/>
      <c r="E15" s="207"/>
    </row>
    <row r="16" spans="1:5" ht="20.100000000000001" customHeight="1">
      <c r="A16" s="19" t="s">
        <v>1165</v>
      </c>
      <c r="B16" s="212"/>
      <c r="C16" s="212"/>
      <c r="D16" s="208"/>
      <c r="E16" s="207"/>
    </row>
    <row r="17" spans="1:5" ht="20.100000000000001" customHeight="1">
      <c r="A17" s="19" t="s">
        <v>1167</v>
      </c>
      <c r="B17" s="212"/>
      <c r="C17" s="212"/>
      <c r="D17" s="208"/>
      <c r="E17" s="207"/>
    </row>
    <row r="18" spans="1:5" ht="20.100000000000001" customHeight="1">
      <c r="A18" s="19" t="s">
        <v>1169</v>
      </c>
      <c r="B18" s="212">
        <v>10</v>
      </c>
      <c r="C18" s="212"/>
      <c r="D18" s="208"/>
      <c r="E18" s="207"/>
    </row>
    <row r="19" spans="1:5" ht="20.100000000000001" customHeight="1">
      <c r="A19" s="19" t="s">
        <v>1171</v>
      </c>
      <c r="B19" s="212"/>
      <c r="C19" s="212"/>
      <c r="D19" s="208"/>
      <c r="E19" s="207"/>
    </row>
    <row r="20" spans="1:5" ht="20.100000000000001" customHeight="1">
      <c r="A20" s="19" t="s">
        <v>1180</v>
      </c>
      <c r="B20" s="212"/>
      <c r="C20" s="212"/>
      <c r="D20" s="208"/>
      <c r="E20" s="207"/>
    </row>
    <row r="21" spans="1:5" ht="20.100000000000001" customHeight="1">
      <c r="A21" s="198"/>
      <c r="B21" s="198"/>
      <c r="C21" s="212"/>
      <c r="D21" s="208"/>
      <c r="E21" s="207"/>
    </row>
    <row r="22" spans="1:5" ht="20.100000000000001" customHeight="1">
      <c r="A22" s="198"/>
      <c r="B22" s="198"/>
      <c r="C22" s="212"/>
      <c r="D22" s="208"/>
      <c r="E22" s="207"/>
    </row>
    <row r="23" spans="1:5" ht="20.100000000000001" customHeight="1">
      <c r="A23" s="203" t="s">
        <v>50</v>
      </c>
      <c r="B23" s="212">
        <v>6442</v>
      </c>
      <c r="C23" s="212">
        <v>40000</v>
      </c>
      <c r="D23" s="208"/>
      <c r="E23" s="207"/>
    </row>
    <row r="24" spans="1:5" ht="20.100000000000001" customHeight="1">
      <c r="A24" s="207"/>
      <c r="B24" s="207"/>
      <c r="C24" s="207"/>
      <c r="D24" s="208"/>
      <c r="E24" s="207"/>
    </row>
    <row r="25" spans="1:5" ht="20.100000000000001" customHeight="1">
      <c r="A25" s="207"/>
      <c r="B25" s="207"/>
      <c r="C25" s="207"/>
      <c r="D25" s="208"/>
      <c r="E25" s="207"/>
    </row>
    <row r="26" spans="1:5" ht="20.100000000000001" customHeight="1">
      <c r="A26" s="207"/>
      <c r="B26" s="207"/>
      <c r="C26" s="207"/>
      <c r="D26" s="208"/>
      <c r="E26" s="207"/>
    </row>
    <row r="27" spans="1:5" ht="20.100000000000001" customHeight="1">
      <c r="A27" s="207"/>
      <c r="B27" s="207"/>
      <c r="C27" s="207"/>
      <c r="D27" s="208"/>
      <c r="E27" s="207"/>
    </row>
    <row r="28" spans="1:5">
      <c r="A28" s="207"/>
      <c r="B28" s="207"/>
      <c r="C28" s="207"/>
      <c r="D28" s="208"/>
      <c r="E28" s="207"/>
    </row>
    <row r="29" spans="1:5">
      <c r="A29" s="207"/>
      <c r="B29" s="207"/>
      <c r="C29" s="207"/>
      <c r="D29" s="208"/>
      <c r="E29" s="207"/>
    </row>
    <row r="30" spans="1:5">
      <c r="A30" s="207"/>
      <c r="B30" s="207"/>
      <c r="C30" s="207"/>
      <c r="D30" s="208"/>
      <c r="E30" s="207"/>
    </row>
    <row r="31" spans="1:5">
      <c r="A31" s="207"/>
      <c r="B31" s="207"/>
      <c r="C31" s="207"/>
      <c r="D31" s="208"/>
      <c r="E31" s="207"/>
    </row>
    <row r="32" spans="1:5">
      <c r="A32" s="207"/>
      <c r="B32" s="207"/>
      <c r="C32" s="207"/>
      <c r="D32" s="208"/>
      <c r="E32" s="207"/>
    </row>
    <row r="33" spans="4:5">
      <c r="D33" s="208"/>
      <c r="E33" s="207"/>
    </row>
    <row r="34" spans="4:5">
      <c r="D34" s="208"/>
      <c r="E34" s="207"/>
    </row>
    <row r="35" spans="4:5">
      <c r="D35" s="208"/>
      <c r="E35" s="207"/>
    </row>
    <row r="36" spans="4:5">
      <c r="D36" s="208"/>
      <c r="E36" s="207"/>
    </row>
  </sheetData>
  <mergeCells count="1">
    <mergeCell ref="A2:C2"/>
  </mergeCells>
  <phoneticPr fontId="16" type="noConversion"/>
  <printOptions horizontalCentered="1" verticalCentered="1"/>
  <pageMargins left="0.70833333333333304" right="0.70833333333333304" top="0.156944444444444" bottom="0.35416666666666702" header="0.31458333333333299" footer="0.31458333333333299"/>
  <pageSetup paperSize="9" orientation="landscape"/>
</worksheet>
</file>

<file path=xl/worksheets/sheet14.xml><?xml version="1.0" encoding="utf-8"?>
<worksheet xmlns="http://schemas.openxmlformats.org/spreadsheetml/2006/main" xmlns:r="http://schemas.openxmlformats.org/officeDocument/2006/relationships">
  <dimension ref="A1:H63"/>
  <sheetViews>
    <sheetView showGridLines="0" showZeros="0" workbookViewId="0">
      <pane xSplit="1" ySplit="5" topLeftCell="B6" activePane="bottomRight" state="frozen"/>
      <selection activeCell="C33" sqref="C33"/>
      <selection pane="topRight" activeCell="C33" sqref="C33"/>
      <selection pane="bottomLeft" activeCell="C33" sqref="C33"/>
      <selection pane="bottomRight" activeCell="C33" sqref="C33"/>
    </sheetView>
  </sheetViews>
  <sheetFormatPr defaultColWidth="9" defaultRowHeight="15.6"/>
  <cols>
    <col min="1" max="1" width="54.19921875" style="214" customWidth="1"/>
    <col min="2" max="2" width="12.8984375" style="214" customWidth="1"/>
    <col min="3" max="3" width="19.19921875" style="214" customWidth="1"/>
    <col min="4" max="4" width="18.8984375" style="214" customWidth="1"/>
    <col min="5" max="5" width="13.3984375" style="214" customWidth="1"/>
    <col min="6" max="6" width="13.5" style="214" customWidth="1"/>
    <col min="7" max="7" width="14.59765625" style="214" customWidth="1"/>
    <col min="8" max="8" width="13.59765625" style="214" customWidth="1"/>
    <col min="9" max="16384" width="9" style="214"/>
  </cols>
  <sheetData>
    <row r="1" spans="1:8">
      <c r="A1" s="206" t="s">
        <v>1548</v>
      </c>
    </row>
    <row r="2" spans="1:8" ht="20.399999999999999">
      <c r="A2" s="306" t="s">
        <v>1549</v>
      </c>
      <c r="B2" s="306"/>
      <c r="C2" s="306"/>
      <c r="D2" s="306"/>
      <c r="E2" s="306"/>
      <c r="F2" s="306"/>
      <c r="G2" s="306"/>
      <c r="H2" s="306"/>
    </row>
    <row r="3" spans="1:8" ht="18" customHeight="1">
      <c r="A3" s="206"/>
      <c r="H3" s="215" t="s">
        <v>18</v>
      </c>
    </row>
    <row r="4" spans="1:8" s="141" customFormat="1" ht="31.5" customHeight="1">
      <c r="A4" s="332" t="s">
        <v>53</v>
      </c>
      <c r="B4" s="332" t="s">
        <v>1381</v>
      </c>
      <c r="C4" s="332" t="s">
        <v>1550</v>
      </c>
      <c r="D4" s="335" t="s">
        <v>1551</v>
      </c>
      <c r="E4" s="335" t="s">
        <v>1552</v>
      </c>
      <c r="F4" s="338" t="s">
        <v>1385</v>
      </c>
      <c r="G4" s="332" t="s">
        <v>1386</v>
      </c>
      <c r="H4" s="332" t="s">
        <v>1387</v>
      </c>
    </row>
    <row r="5" spans="1:8" s="141" customFormat="1" ht="27.75" customHeight="1">
      <c r="A5" s="333"/>
      <c r="B5" s="333"/>
      <c r="C5" s="334"/>
      <c r="D5" s="336"/>
      <c r="E5" s="337"/>
      <c r="F5" s="339"/>
      <c r="G5" s="333"/>
      <c r="H5" s="333"/>
    </row>
    <row r="6" spans="1:8" ht="18.45" customHeight="1">
      <c r="A6" s="195" t="s">
        <v>1130</v>
      </c>
      <c r="B6" s="198"/>
      <c r="C6" s="198"/>
      <c r="D6" s="198"/>
      <c r="E6" s="216"/>
      <c r="F6" s="198"/>
      <c r="G6" s="198"/>
      <c r="H6" s="198"/>
    </row>
    <row r="7" spans="1:8" ht="18.45" customHeight="1">
      <c r="A7" s="13" t="s">
        <v>1132</v>
      </c>
      <c r="B7" s="198"/>
      <c r="C7" s="198"/>
      <c r="D7" s="198"/>
      <c r="E7" s="198"/>
      <c r="F7" s="198"/>
      <c r="G7" s="198"/>
      <c r="H7" s="198"/>
    </row>
    <row r="8" spans="1:8" ht="18.45" customHeight="1">
      <c r="A8" s="13" t="s">
        <v>1144</v>
      </c>
      <c r="B8" s="198"/>
      <c r="C8" s="198"/>
      <c r="D8" s="198"/>
      <c r="E8" s="198"/>
      <c r="F8" s="198"/>
      <c r="G8" s="198"/>
      <c r="H8" s="198"/>
    </row>
    <row r="9" spans="1:8" ht="18.45" customHeight="1">
      <c r="A9" s="13" t="s">
        <v>1156</v>
      </c>
      <c r="B9" s="198"/>
      <c r="C9" s="198"/>
      <c r="D9" s="198"/>
      <c r="E9" s="198"/>
      <c r="F9" s="198"/>
      <c r="G9" s="198"/>
      <c r="H9" s="198"/>
    </row>
    <row r="10" spans="1:8" ht="18.45" customHeight="1">
      <c r="A10" s="195" t="s">
        <v>1162</v>
      </c>
      <c r="B10" s="198"/>
      <c r="C10" s="198"/>
      <c r="D10" s="198"/>
      <c r="E10" s="198"/>
      <c r="F10" s="198"/>
      <c r="G10" s="198"/>
      <c r="H10" s="198"/>
    </row>
    <row r="11" spans="1:8" ht="18.45" customHeight="1">
      <c r="A11" s="13" t="s">
        <v>1164</v>
      </c>
      <c r="B11" s="198"/>
      <c r="C11" s="198"/>
      <c r="D11" s="198"/>
      <c r="E11" s="198"/>
      <c r="F11" s="198"/>
      <c r="G11" s="198"/>
      <c r="H11" s="198"/>
    </row>
    <row r="12" spans="1:8" ht="18.45" customHeight="1">
      <c r="A12" s="13" t="s">
        <v>1172</v>
      </c>
      <c r="B12" s="198"/>
      <c r="C12" s="198"/>
      <c r="D12" s="198"/>
      <c r="E12" s="198"/>
      <c r="F12" s="198"/>
      <c r="G12" s="198"/>
      <c r="H12" s="198"/>
    </row>
    <row r="13" spans="1:8" ht="18.45" customHeight="1">
      <c r="A13" s="13" t="s">
        <v>1178</v>
      </c>
      <c r="B13" s="198"/>
      <c r="C13" s="198"/>
      <c r="D13" s="198"/>
      <c r="E13" s="198"/>
      <c r="F13" s="198"/>
      <c r="G13" s="198"/>
      <c r="H13" s="198"/>
    </row>
    <row r="14" spans="1:8" ht="18.45" customHeight="1">
      <c r="A14" s="195" t="s">
        <v>1183</v>
      </c>
      <c r="B14" s="198"/>
      <c r="C14" s="198"/>
      <c r="D14" s="198"/>
      <c r="E14" s="198"/>
      <c r="F14" s="198"/>
      <c r="G14" s="198"/>
      <c r="H14" s="198"/>
    </row>
    <row r="15" spans="1:8" ht="18.45" customHeight="1">
      <c r="A15" s="195" t="s">
        <v>1184</v>
      </c>
      <c r="B15" s="198"/>
      <c r="C15" s="198"/>
      <c r="D15" s="198"/>
      <c r="E15" s="198"/>
      <c r="F15" s="198"/>
      <c r="G15" s="198"/>
      <c r="H15" s="198"/>
    </row>
    <row r="16" spans="1:8" ht="18.45" customHeight="1">
      <c r="A16" s="195" t="s">
        <v>1189</v>
      </c>
      <c r="B16" s="198"/>
      <c r="C16" s="198"/>
      <c r="D16" s="198"/>
      <c r="E16" s="198"/>
      <c r="F16" s="198"/>
      <c r="G16" s="198"/>
      <c r="H16" s="198"/>
    </row>
    <row r="17" spans="1:8" ht="18.45" customHeight="1">
      <c r="A17" s="195" t="s">
        <v>1194</v>
      </c>
      <c r="B17" s="198"/>
      <c r="C17" s="198"/>
      <c r="D17" s="198"/>
      <c r="E17" s="198"/>
      <c r="F17" s="198"/>
      <c r="G17" s="198"/>
      <c r="H17" s="198"/>
    </row>
    <row r="18" spans="1:8" ht="18.45" customHeight="1">
      <c r="A18" s="195" t="s">
        <v>1195</v>
      </c>
      <c r="B18" s="198">
        <v>50000</v>
      </c>
      <c r="C18" s="198">
        <v>50000</v>
      </c>
      <c r="D18" s="198"/>
      <c r="E18" s="198"/>
      <c r="F18" s="198"/>
      <c r="G18" s="198"/>
      <c r="H18" s="198"/>
    </row>
    <row r="19" spans="1:8" ht="18.45" customHeight="1">
      <c r="A19" s="195" t="s">
        <v>1207</v>
      </c>
      <c r="B19" s="198"/>
      <c r="C19" s="198"/>
      <c r="D19" s="198"/>
      <c r="E19" s="198"/>
      <c r="F19" s="198"/>
      <c r="G19" s="198"/>
      <c r="H19" s="198"/>
    </row>
    <row r="20" spans="1:8" ht="18.45" customHeight="1">
      <c r="A20" s="195" t="s">
        <v>1209</v>
      </c>
      <c r="B20" s="198"/>
      <c r="C20" s="198"/>
      <c r="D20" s="198"/>
      <c r="E20" s="198"/>
      <c r="F20" s="198"/>
      <c r="G20" s="198"/>
      <c r="H20" s="198"/>
    </row>
    <row r="21" spans="1:8" ht="18.45" customHeight="1">
      <c r="A21" s="195" t="s">
        <v>1210</v>
      </c>
      <c r="B21" s="198"/>
      <c r="C21" s="198"/>
      <c r="D21" s="198"/>
      <c r="E21" s="198"/>
      <c r="F21" s="198"/>
      <c r="G21" s="198"/>
      <c r="H21" s="198"/>
    </row>
    <row r="22" spans="1:8" ht="18.45" customHeight="1">
      <c r="A22" s="195" t="s">
        <v>1543</v>
      </c>
      <c r="B22" s="198"/>
      <c r="C22" s="198"/>
      <c r="D22" s="198"/>
      <c r="E22" s="198"/>
      <c r="F22" s="198"/>
      <c r="G22" s="198"/>
      <c r="H22" s="198"/>
    </row>
    <row r="23" spans="1:8" ht="18.45" customHeight="1">
      <c r="A23" s="195" t="s">
        <v>1220</v>
      </c>
      <c r="B23" s="198"/>
      <c r="C23" s="198"/>
      <c r="D23" s="198"/>
      <c r="E23" s="198"/>
      <c r="F23" s="198"/>
      <c r="G23" s="198"/>
      <c r="H23" s="198"/>
    </row>
    <row r="24" spans="1:8" ht="18.45" customHeight="1">
      <c r="A24" s="195" t="s">
        <v>1222</v>
      </c>
      <c r="B24" s="198"/>
      <c r="C24" s="198"/>
      <c r="D24" s="198"/>
      <c r="E24" s="198"/>
      <c r="F24" s="198"/>
      <c r="G24" s="198"/>
      <c r="H24" s="198"/>
    </row>
    <row r="25" spans="1:8" ht="18.45" customHeight="1">
      <c r="A25" s="195" t="s">
        <v>1224</v>
      </c>
      <c r="B25" s="198"/>
      <c r="C25" s="198"/>
      <c r="D25" s="198"/>
      <c r="E25" s="198"/>
      <c r="F25" s="198"/>
      <c r="G25" s="198"/>
      <c r="H25" s="198"/>
    </row>
    <row r="26" spans="1:8" ht="18.45" customHeight="1">
      <c r="A26" s="195" t="s">
        <v>1226</v>
      </c>
      <c r="B26" s="198"/>
      <c r="C26" s="198"/>
      <c r="D26" s="198"/>
      <c r="E26" s="198"/>
      <c r="F26" s="198"/>
      <c r="G26" s="198"/>
      <c r="H26" s="198"/>
    </row>
    <row r="27" spans="1:8" ht="18.45" customHeight="1">
      <c r="A27" s="195" t="s">
        <v>1228</v>
      </c>
      <c r="B27" s="198"/>
      <c r="C27" s="198"/>
      <c r="D27" s="198"/>
      <c r="E27" s="198"/>
      <c r="F27" s="198"/>
      <c r="G27" s="198"/>
      <c r="H27" s="198"/>
    </row>
    <row r="28" spans="1:8" ht="18.45" customHeight="1">
      <c r="A28" s="195" t="s">
        <v>1230</v>
      </c>
      <c r="B28" s="198"/>
      <c r="C28" s="198"/>
      <c r="D28" s="198"/>
      <c r="E28" s="198"/>
      <c r="F28" s="198"/>
      <c r="G28" s="198"/>
      <c r="H28" s="198"/>
    </row>
    <row r="29" spans="1:8" ht="18.45" customHeight="1">
      <c r="A29" s="195" t="s">
        <v>1231</v>
      </c>
      <c r="B29" s="198"/>
      <c r="C29" s="198"/>
      <c r="D29" s="198"/>
      <c r="E29" s="198"/>
      <c r="F29" s="198"/>
      <c r="G29" s="198"/>
      <c r="H29" s="198"/>
    </row>
    <row r="30" spans="1:8" ht="18.45" customHeight="1">
      <c r="A30" s="200" t="s">
        <v>1235</v>
      </c>
      <c r="B30" s="198"/>
      <c r="C30" s="198"/>
      <c r="D30" s="198"/>
      <c r="E30" s="198"/>
      <c r="F30" s="198"/>
      <c r="G30" s="198"/>
      <c r="H30" s="198"/>
    </row>
    <row r="31" spans="1:8" ht="18.45" customHeight="1">
      <c r="A31" s="200" t="s">
        <v>1238</v>
      </c>
      <c r="B31" s="198"/>
      <c r="C31" s="198"/>
      <c r="D31" s="198"/>
      <c r="E31" s="198"/>
      <c r="F31" s="198"/>
      <c r="G31" s="198"/>
      <c r="H31" s="198"/>
    </row>
    <row r="32" spans="1:8" ht="18.45" customHeight="1">
      <c r="A32" s="201" t="s">
        <v>1544</v>
      </c>
      <c r="B32" s="198"/>
      <c r="C32" s="198"/>
      <c r="D32" s="198"/>
      <c r="E32" s="198"/>
      <c r="F32" s="198"/>
      <c r="G32" s="198"/>
      <c r="H32" s="198"/>
    </row>
    <row r="33" spans="1:8" ht="18.45" customHeight="1">
      <c r="A33" s="201" t="s">
        <v>1545</v>
      </c>
      <c r="B33" s="198"/>
      <c r="C33" s="198"/>
      <c r="D33" s="198"/>
      <c r="E33" s="198"/>
      <c r="F33" s="198"/>
      <c r="G33" s="198"/>
      <c r="H33" s="198"/>
    </row>
    <row r="34" spans="1:8" ht="18.45" customHeight="1">
      <c r="A34" s="11" t="s">
        <v>1242</v>
      </c>
      <c r="B34" s="198"/>
      <c r="C34" s="198"/>
      <c r="D34" s="198"/>
      <c r="E34" s="198"/>
      <c r="F34" s="198"/>
      <c r="G34" s="198"/>
      <c r="H34" s="198"/>
    </row>
    <row r="35" spans="1:8" ht="18.45" customHeight="1">
      <c r="A35" s="200" t="s">
        <v>1243</v>
      </c>
      <c r="B35" s="198"/>
      <c r="C35" s="198"/>
      <c r="D35" s="198"/>
      <c r="E35" s="198"/>
      <c r="F35" s="198"/>
      <c r="G35" s="198"/>
      <c r="H35" s="198"/>
    </row>
    <row r="36" spans="1:8" ht="18.45" customHeight="1">
      <c r="A36" s="200" t="s">
        <v>1246</v>
      </c>
      <c r="B36" s="198"/>
      <c r="C36" s="198"/>
      <c r="D36" s="198"/>
      <c r="E36" s="198"/>
      <c r="F36" s="198"/>
      <c r="G36" s="198"/>
      <c r="H36" s="198"/>
    </row>
    <row r="37" spans="1:8" ht="18.45" customHeight="1">
      <c r="A37" s="200" t="s">
        <v>1250</v>
      </c>
      <c r="B37" s="198"/>
      <c r="C37" s="198"/>
      <c r="D37" s="198"/>
      <c r="E37" s="198"/>
      <c r="F37" s="198"/>
      <c r="G37" s="198"/>
      <c r="H37" s="198"/>
    </row>
    <row r="38" spans="1:8" ht="18.45" customHeight="1">
      <c r="A38" s="200" t="s">
        <v>1254</v>
      </c>
      <c r="B38" s="198"/>
      <c r="C38" s="198"/>
      <c r="D38" s="198"/>
      <c r="E38" s="198"/>
      <c r="F38" s="198"/>
      <c r="G38" s="198"/>
      <c r="H38" s="198"/>
    </row>
    <row r="39" spans="1:8" ht="18.45" customHeight="1">
      <c r="A39" s="200" t="s">
        <v>1263</v>
      </c>
      <c r="B39" s="198"/>
      <c r="C39" s="198"/>
      <c r="D39" s="198"/>
      <c r="E39" s="198"/>
      <c r="F39" s="198"/>
      <c r="G39" s="198"/>
      <c r="H39" s="198"/>
    </row>
    <row r="40" spans="1:8" ht="18.45" customHeight="1">
      <c r="A40" s="200" t="s">
        <v>1270</v>
      </c>
      <c r="B40" s="198"/>
      <c r="C40" s="198"/>
      <c r="D40" s="198"/>
      <c r="E40" s="198"/>
      <c r="F40" s="198"/>
      <c r="G40" s="198"/>
      <c r="H40" s="198"/>
    </row>
    <row r="41" spans="1:8" ht="18.45" customHeight="1">
      <c r="A41" s="200" t="s">
        <v>1278</v>
      </c>
      <c r="B41" s="198"/>
      <c r="C41" s="198"/>
      <c r="D41" s="198"/>
      <c r="E41" s="198"/>
      <c r="F41" s="198"/>
      <c r="G41" s="198"/>
      <c r="H41" s="198"/>
    </row>
    <row r="42" spans="1:8" ht="18.45" customHeight="1">
      <c r="A42" s="200" t="s">
        <v>1280</v>
      </c>
      <c r="B42" s="198"/>
      <c r="C42" s="198"/>
      <c r="D42" s="198"/>
      <c r="E42" s="198"/>
      <c r="F42" s="198"/>
      <c r="G42" s="198"/>
      <c r="H42" s="198"/>
    </row>
    <row r="43" spans="1:8" ht="18.45" customHeight="1">
      <c r="A43" s="200" t="s">
        <v>1282</v>
      </c>
      <c r="B43" s="198"/>
      <c r="C43" s="198"/>
      <c r="D43" s="198"/>
      <c r="E43" s="198"/>
      <c r="F43" s="198"/>
      <c r="G43" s="198"/>
      <c r="H43" s="198"/>
    </row>
    <row r="44" spans="1:8" ht="18.45" customHeight="1">
      <c r="A44" s="200" t="s">
        <v>1283</v>
      </c>
      <c r="B44" s="198"/>
      <c r="C44" s="198"/>
      <c r="D44" s="198"/>
      <c r="E44" s="198"/>
      <c r="F44" s="198"/>
      <c r="G44" s="198"/>
      <c r="H44" s="198"/>
    </row>
    <row r="45" spans="1:8" ht="18.45" customHeight="1">
      <c r="A45" s="11" t="s">
        <v>1285</v>
      </c>
      <c r="B45" s="198"/>
      <c r="C45" s="198"/>
      <c r="D45" s="198"/>
      <c r="E45" s="198"/>
      <c r="F45" s="198"/>
      <c r="G45" s="198"/>
      <c r="H45" s="198"/>
    </row>
    <row r="46" spans="1:8" ht="18.45" customHeight="1">
      <c r="A46" s="200" t="s">
        <v>1286</v>
      </c>
      <c r="B46" s="198"/>
      <c r="C46" s="198"/>
      <c r="D46" s="198"/>
      <c r="E46" s="198"/>
      <c r="F46" s="198"/>
      <c r="G46" s="198"/>
      <c r="H46" s="198"/>
    </row>
    <row r="47" spans="1:8" ht="18.45" customHeight="1">
      <c r="A47" s="11" t="s">
        <v>1289</v>
      </c>
      <c r="B47" s="198"/>
      <c r="C47" s="198"/>
      <c r="D47" s="198"/>
      <c r="E47" s="198"/>
      <c r="F47" s="198"/>
      <c r="G47" s="198"/>
      <c r="H47" s="198"/>
    </row>
    <row r="48" spans="1:8" ht="18.45" customHeight="1">
      <c r="A48" s="200" t="s">
        <v>1290</v>
      </c>
      <c r="B48" s="198"/>
      <c r="C48" s="198"/>
      <c r="D48" s="198"/>
      <c r="E48" s="198"/>
      <c r="F48" s="198"/>
      <c r="G48" s="198"/>
      <c r="H48" s="198"/>
    </row>
    <row r="49" spans="1:8" ht="18.45" customHeight="1">
      <c r="A49" s="200" t="s">
        <v>1294</v>
      </c>
      <c r="B49" s="198"/>
      <c r="C49" s="198"/>
      <c r="D49" s="198"/>
      <c r="E49" s="198"/>
      <c r="F49" s="198"/>
      <c r="G49" s="198"/>
      <c r="H49" s="198"/>
    </row>
    <row r="50" spans="1:8" ht="18.45" customHeight="1">
      <c r="A50" s="200" t="s">
        <v>1303</v>
      </c>
      <c r="B50" s="198">
        <v>3300</v>
      </c>
      <c r="C50" s="198"/>
      <c r="D50" s="198">
        <v>3300</v>
      </c>
      <c r="E50" s="198"/>
      <c r="F50" s="198"/>
      <c r="G50" s="198"/>
      <c r="H50" s="198"/>
    </row>
    <row r="51" spans="1:8" ht="18.45" customHeight="1">
      <c r="A51" s="11" t="s">
        <v>1314</v>
      </c>
      <c r="B51" s="198">
        <v>10950</v>
      </c>
      <c r="C51" s="198">
        <v>10950</v>
      </c>
      <c r="D51" s="198"/>
      <c r="E51" s="198"/>
      <c r="F51" s="198"/>
      <c r="G51" s="198"/>
      <c r="H51" s="198"/>
    </row>
    <row r="52" spans="1:8" ht="18.45" customHeight="1">
      <c r="A52" s="11" t="s">
        <v>1331</v>
      </c>
      <c r="B52" s="217">
        <v>100</v>
      </c>
      <c r="C52" s="217">
        <v>100</v>
      </c>
      <c r="D52" s="217"/>
      <c r="E52" s="217"/>
      <c r="F52" s="217"/>
      <c r="G52" s="217"/>
      <c r="H52" s="217"/>
    </row>
    <row r="53" spans="1:8" ht="18.45" customHeight="1">
      <c r="A53" s="217"/>
      <c r="B53" s="217"/>
      <c r="C53" s="217"/>
      <c r="D53" s="217"/>
      <c r="E53" s="217"/>
      <c r="F53" s="217"/>
      <c r="G53" s="217"/>
      <c r="H53" s="217"/>
    </row>
    <row r="54" spans="1:8" ht="20.100000000000001" customHeight="1">
      <c r="A54" s="217"/>
      <c r="B54" s="217"/>
      <c r="C54" s="217"/>
      <c r="D54" s="217"/>
      <c r="E54" s="217"/>
      <c r="F54" s="217"/>
      <c r="G54" s="217"/>
      <c r="H54" s="217"/>
    </row>
    <row r="55" spans="1:8" ht="20.100000000000001" customHeight="1">
      <c r="A55" s="217"/>
      <c r="B55" s="217"/>
      <c r="C55" s="217"/>
      <c r="D55" s="217"/>
      <c r="E55" s="217"/>
      <c r="F55" s="217"/>
      <c r="G55" s="217"/>
      <c r="H55" s="217"/>
    </row>
    <row r="56" spans="1:8" ht="20.100000000000001" customHeight="1">
      <c r="A56" s="203" t="s">
        <v>1123</v>
      </c>
      <c r="B56" s="198">
        <f>B52+B51+B50+B18</f>
        <v>64350</v>
      </c>
      <c r="C56" s="198">
        <f t="shared" ref="C56:E56" si="0">C52+C51+C50+C18</f>
        <v>61050</v>
      </c>
      <c r="D56" s="198">
        <f t="shared" si="0"/>
        <v>3300</v>
      </c>
      <c r="E56" s="198">
        <f t="shared" si="0"/>
        <v>0</v>
      </c>
      <c r="F56" s="198"/>
      <c r="G56" s="198"/>
      <c r="H56" s="198"/>
    </row>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sheetData>
  <mergeCells count="9">
    <mergeCell ref="A2:H2"/>
    <mergeCell ref="A4:A5"/>
    <mergeCell ref="B4:B5"/>
    <mergeCell ref="C4:C5"/>
    <mergeCell ref="D4:D5"/>
    <mergeCell ref="E4:E5"/>
    <mergeCell ref="F4:F5"/>
    <mergeCell ref="G4:G5"/>
    <mergeCell ref="H4:H5"/>
  </mergeCells>
  <phoneticPr fontId="16" type="noConversion"/>
  <printOptions horizontalCentered="1"/>
  <pageMargins left="0.469444444444444" right="0.469444444444444" top="0.58958333333333302" bottom="0.469444444444444" header="0.30972222222222201" footer="0.30972222222222201"/>
  <pageSetup paperSize="9" scale="80" orientation="landscape"/>
</worksheet>
</file>

<file path=xl/worksheets/sheet15.xml><?xml version="1.0" encoding="utf-8"?>
<worksheet xmlns="http://schemas.openxmlformats.org/spreadsheetml/2006/main" xmlns:r="http://schemas.openxmlformats.org/officeDocument/2006/relationships">
  <dimension ref="A1:P20"/>
  <sheetViews>
    <sheetView view="pageBreakPreview" zoomScaleNormal="85" zoomScaleSheetLayoutView="100" workbookViewId="0">
      <selection activeCell="C33" sqref="C33"/>
    </sheetView>
  </sheetViews>
  <sheetFormatPr defaultColWidth="9" defaultRowHeight="15.6"/>
  <cols>
    <col min="1" max="1" width="35.69921875" customWidth="1"/>
    <col min="2" max="2" width="4.69921875" style="234" customWidth="1"/>
    <col min="3" max="8" width="7.59765625" customWidth="1"/>
    <col min="9" max="9" width="31.59765625" customWidth="1"/>
    <col min="10" max="10" width="4.69921875" style="234" customWidth="1"/>
    <col min="11" max="16" width="7.59765625" customWidth="1"/>
  </cols>
  <sheetData>
    <row r="1" spans="1:16" s="218" customFormat="1" ht="24.9" customHeight="1">
      <c r="A1" s="343" t="s">
        <v>1553</v>
      </c>
      <c r="B1" s="343"/>
      <c r="C1" s="343"/>
      <c r="D1" s="343"/>
      <c r="E1" s="343"/>
      <c r="F1" s="343"/>
      <c r="G1" s="343"/>
      <c r="H1" s="343"/>
      <c r="I1" s="343"/>
      <c r="J1" s="343"/>
      <c r="K1" s="343"/>
      <c r="L1" s="343"/>
      <c r="M1" s="343"/>
      <c r="N1" s="343"/>
      <c r="O1" s="343"/>
      <c r="P1" s="343"/>
    </row>
    <row r="2" spans="1:16" s="218" customFormat="1" ht="24.9" customHeight="1">
      <c r="B2" s="219"/>
      <c r="J2" s="219"/>
      <c r="P2" s="220" t="s">
        <v>1554</v>
      </c>
    </row>
    <row r="3" spans="1:16" s="218" customFormat="1" ht="24" customHeight="1">
      <c r="A3" s="221" t="s">
        <v>1555</v>
      </c>
      <c r="B3" s="222"/>
      <c r="C3" s="221"/>
      <c r="D3" s="221"/>
      <c r="E3" s="221"/>
      <c r="F3" s="221"/>
      <c r="G3" s="221"/>
      <c r="J3" s="222"/>
      <c r="P3" s="220" t="s">
        <v>1556</v>
      </c>
    </row>
    <row r="4" spans="1:16" ht="27" customHeight="1">
      <c r="A4" s="344" t="s">
        <v>1557</v>
      </c>
      <c r="B4" s="345"/>
      <c r="C4" s="345"/>
      <c r="D4" s="345"/>
      <c r="E4" s="345"/>
      <c r="F4" s="345"/>
      <c r="G4" s="345"/>
      <c r="H4" s="346"/>
      <c r="I4" s="344" t="s">
        <v>1558</v>
      </c>
      <c r="J4" s="345"/>
      <c r="K4" s="345"/>
      <c r="L4" s="345"/>
      <c r="M4" s="345"/>
      <c r="N4" s="345"/>
      <c r="O4" s="345"/>
      <c r="P4" s="346"/>
    </row>
    <row r="5" spans="1:16" ht="27" customHeight="1">
      <c r="A5" s="347" t="s">
        <v>1559</v>
      </c>
      <c r="B5" s="347" t="s">
        <v>1560</v>
      </c>
      <c r="C5" s="340" t="s">
        <v>1561</v>
      </c>
      <c r="D5" s="341"/>
      <c r="E5" s="342"/>
      <c r="F5" s="340" t="s">
        <v>1562</v>
      </c>
      <c r="G5" s="341"/>
      <c r="H5" s="342"/>
      <c r="I5" s="347" t="s">
        <v>1559</v>
      </c>
      <c r="J5" s="347" t="s">
        <v>1560</v>
      </c>
      <c r="K5" s="340" t="s">
        <v>1561</v>
      </c>
      <c r="L5" s="341"/>
      <c r="M5" s="342"/>
      <c r="N5" s="340" t="s">
        <v>1562</v>
      </c>
      <c r="O5" s="341"/>
      <c r="P5" s="342"/>
    </row>
    <row r="6" spans="1:16" ht="36.75" customHeight="1">
      <c r="A6" s="348"/>
      <c r="B6" s="348"/>
      <c r="C6" s="223" t="s">
        <v>1381</v>
      </c>
      <c r="D6" s="223" t="s">
        <v>1563</v>
      </c>
      <c r="E6" s="224" t="s">
        <v>1564</v>
      </c>
      <c r="F6" s="223" t="s">
        <v>1381</v>
      </c>
      <c r="G6" s="223" t="s">
        <v>1563</v>
      </c>
      <c r="H6" s="224" t="s">
        <v>1564</v>
      </c>
      <c r="I6" s="348"/>
      <c r="J6" s="348"/>
      <c r="K6" s="223" t="s">
        <v>1381</v>
      </c>
      <c r="L6" s="223" t="s">
        <v>1563</v>
      </c>
      <c r="M6" s="224" t="s">
        <v>1564</v>
      </c>
      <c r="N6" s="223" t="s">
        <v>1381</v>
      </c>
      <c r="O6" s="223" t="s">
        <v>1563</v>
      </c>
      <c r="P6" s="224" t="s">
        <v>1564</v>
      </c>
    </row>
    <row r="7" spans="1:16" ht="27" customHeight="1">
      <c r="A7" s="225" t="s">
        <v>1565</v>
      </c>
      <c r="B7" s="225"/>
      <c r="C7" s="223">
        <v>1</v>
      </c>
      <c r="D7" s="223">
        <v>2</v>
      </c>
      <c r="E7" s="223">
        <v>3</v>
      </c>
      <c r="F7" s="223">
        <v>4</v>
      </c>
      <c r="G7" s="223">
        <v>5</v>
      </c>
      <c r="H7" s="223">
        <v>6</v>
      </c>
      <c r="I7" s="225" t="s">
        <v>1565</v>
      </c>
      <c r="J7" s="225"/>
      <c r="K7" s="223">
        <v>7</v>
      </c>
      <c r="L7" s="223">
        <v>8</v>
      </c>
      <c r="M7" s="223">
        <v>9</v>
      </c>
      <c r="N7" s="223">
        <v>10</v>
      </c>
      <c r="O7" s="223">
        <v>11</v>
      </c>
      <c r="P7" s="223">
        <v>12</v>
      </c>
    </row>
    <row r="8" spans="1:16" ht="27" customHeight="1">
      <c r="A8" s="226" t="s">
        <v>1566</v>
      </c>
      <c r="B8" s="223">
        <v>1</v>
      </c>
      <c r="C8" s="226"/>
      <c r="D8" s="226"/>
      <c r="E8" s="226"/>
      <c r="F8" s="226"/>
      <c r="G8" s="226"/>
      <c r="H8" s="226"/>
      <c r="I8" s="227" t="s">
        <v>1567</v>
      </c>
      <c r="J8" s="223">
        <v>13</v>
      </c>
      <c r="K8" s="226"/>
      <c r="L8" s="226"/>
      <c r="M8" s="226"/>
      <c r="N8" s="226"/>
      <c r="O8" s="226"/>
      <c r="P8" s="226"/>
    </row>
    <row r="9" spans="1:16" ht="27" customHeight="1">
      <c r="A9" s="226" t="s">
        <v>1568</v>
      </c>
      <c r="B9" s="223">
        <v>2</v>
      </c>
      <c r="C9" s="226"/>
      <c r="D9" s="226"/>
      <c r="E9" s="226"/>
      <c r="F9" s="226"/>
      <c r="G9" s="226"/>
      <c r="H9" s="226"/>
      <c r="I9" s="226" t="s">
        <v>1569</v>
      </c>
      <c r="J9" s="223">
        <v>14</v>
      </c>
      <c r="K9" s="226"/>
      <c r="L9" s="226"/>
      <c r="M9" s="226"/>
      <c r="N9" s="226"/>
      <c r="O9" s="226"/>
      <c r="P9" s="226"/>
    </row>
    <row r="10" spans="1:16" ht="27" customHeight="1">
      <c r="A10" s="226" t="s">
        <v>1570</v>
      </c>
      <c r="B10" s="223">
        <v>3</v>
      </c>
      <c r="C10" s="226"/>
      <c r="D10" s="226"/>
      <c r="E10" s="226"/>
      <c r="F10" s="226"/>
      <c r="G10" s="226"/>
      <c r="H10" s="226"/>
      <c r="I10" s="226" t="s">
        <v>1571</v>
      </c>
      <c r="J10" s="223">
        <v>15</v>
      </c>
      <c r="K10" s="226"/>
      <c r="L10" s="226"/>
      <c r="M10" s="226"/>
      <c r="N10" s="226"/>
      <c r="O10" s="226"/>
      <c r="P10" s="226"/>
    </row>
    <row r="11" spans="1:16" ht="27" customHeight="1">
      <c r="A11" s="226" t="s">
        <v>1572</v>
      </c>
      <c r="B11" s="223">
        <v>4</v>
      </c>
      <c r="C11" s="226"/>
      <c r="D11" s="226"/>
      <c r="E11" s="226"/>
      <c r="F11" s="226"/>
      <c r="G11" s="226"/>
      <c r="H11" s="226"/>
      <c r="I11" s="226" t="s">
        <v>1573</v>
      </c>
      <c r="J11" s="223">
        <v>16</v>
      </c>
      <c r="K11" s="226"/>
      <c r="L11" s="226"/>
      <c r="M11" s="226"/>
      <c r="N11" s="226"/>
      <c r="O11" s="226"/>
      <c r="P11" s="226"/>
    </row>
    <row r="12" spans="1:16" ht="27" customHeight="1">
      <c r="A12" s="228" t="s">
        <v>1574</v>
      </c>
      <c r="B12" s="223">
        <v>5</v>
      </c>
      <c r="C12" s="223"/>
      <c r="D12" s="223"/>
      <c r="E12" s="223"/>
      <c r="F12" s="223"/>
      <c r="G12" s="223"/>
      <c r="H12" s="226"/>
      <c r="I12" s="226" t="s">
        <v>1575</v>
      </c>
      <c r="J12" s="223">
        <v>17</v>
      </c>
      <c r="K12" s="226"/>
      <c r="L12" s="226"/>
      <c r="M12" s="226"/>
      <c r="N12" s="226"/>
      <c r="O12" s="226"/>
      <c r="P12" s="226"/>
    </row>
    <row r="13" spans="1:16" ht="27" customHeight="1">
      <c r="A13" s="223"/>
      <c r="B13" s="223">
        <v>6</v>
      </c>
      <c r="C13" s="229"/>
      <c r="D13" s="229"/>
      <c r="E13" s="229"/>
      <c r="F13" s="229"/>
      <c r="G13" s="229"/>
      <c r="H13" s="229"/>
      <c r="I13" s="226"/>
      <c r="J13" s="223">
        <v>18</v>
      </c>
      <c r="K13" s="226"/>
      <c r="L13" s="226"/>
      <c r="M13" s="226"/>
      <c r="N13" s="226"/>
      <c r="O13" s="226"/>
      <c r="P13" s="226"/>
    </row>
    <row r="14" spans="1:16" ht="27" customHeight="1">
      <c r="A14" s="230" t="s">
        <v>1576</v>
      </c>
      <c r="B14" s="223">
        <v>7</v>
      </c>
      <c r="C14" s="231"/>
      <c r="D14" s="231"/>
      <c r="E14" s="231"/>
      <c r="F14" s="231"/>
      <c r="G14" s="231"/>
      <c r="H14" s="231"/>
      <c r="I14" s="230" t="s">
        <v>1577</v>
      </c>
      <c r="J14" s="223">
        <v>19</v>
      </c>
      <c r="K14" s="223"/>
      <c r="L14" s="223"/>
      <c r="M14" s="223"/>
      <c r="N14" s="226"/>
      <c r="O14" s="226"/>
      <c r="P14" s="226"/>
    </row>
    <row r="15" spans="1:16" ht="27" customHeight="1">
      <c r="A15" s="228" t="s">
        <v>1578</v>
      </c>
      <c r="B15" s="223">
        <v>8</v>
      </c>
      <c r="C15" s="223"/>
      <c r="D15" s="223"/>
      <c r="E15" s="223"/>
      <c r="F15" s="223"/>
      <c r="G15" s="223"/>
      <c r="H15" s="226"/>
      <c r="I15" s="228" t="s">
        <v>1579</v>
      </c>
      <c r="J15" s="223">
        <v>20</v>
      </c>
      <c r="K15" s="223"/>
      <c r="L15" s="223"/>
      <c r="M15" s="223" t="s">
        <v>1580</v>
      </c>
      <c r="N15" s="223"/>
      <c r="O15" s="223"/>
      <c r="P15" s="223" t="s">
        <v>1580</v>
      </c>
    </row>
    <row r="16" spans="1:16" ht="27" customHeight="1">
      <c r="A16" s="228" t="s">
        <v>1581</v>
      </c>
      <c r="B16" s="223">
        <v>9</v>
      </c>
      <c r="C16" s="223"/>
      <c r="D16" s="223"/>
      <c r="E16" s="223"/>
      <c r="F16" s="223"/>
      <c r="G16" s="223"/>
      <c r="H16" s="226"/>
      <c r="I16" s="228" t="s">
        <v>1582</v>
      </c>
      <c r="J16" s="223">
        <v>21</v>
      </c>
      <c r="K16" s="223"/>
      <c r="L16" s="223"/>
      <c r="M16" s="223"/>
      <c r="N16" s="223"/>
      <c r="O16" s="223"/>
      <c r="P16" s="223"/>
    </row>
    <row r="17" spans="1:16" ht="27" customHeight="1">
      <c r="A17" s="231"/>
      <c r="B17" s="223">
        <v>10</v>
      </c>
      <c r="C17" s="223"/>
      <c r="D17" s="223"/>
      <c r="E17" s="223"/>
      <c r="F17" s="223"/>
      <c r="G17" s="223"/>
      <c r="H17" s="226"/>
      <c r="I17" s="226" t="s">
        <v>1583</v>
      </c>
      <c r="J17" s="223">
        <v>22</v>
      </c>
      <c r="K17" s="226"/>
      <c r="L17" s="226"/>
      <c r="M17" s="226"/>
      <c r="N17" s="226"/>
      <c r="O17" s="226"/>
      <c r="P17" s="226"/>
    </row>
    <row r="18" spans="1:16" ht="27" customHeight="1">
      <c r="A18" s="231"/>
      <c r="B18" s="223">
        <v>11</v>
      </c>
      <c r="C18" s="226"/>
      <c r="D18" s="226"/>
      <c r="E18" s="226"/>
      <c r="F18" s="226"/>
      <c r="G18" s="226"/>
      <c r="H18" s="226"/>
      <c r="I18" s="226" t="s">
        <v>1584</v>
      </c>
      <c r="J18" s="223">
        <v>23</v>
      </c>
      <c r="K18" s="226"/>
      <c r="L18" s="226"/>
      <c r="M18" s="226"/>
      <c r="N18" s="223"/>
      <c r="O18" s="223"/>
      <c r="P18" s="223"/>
    </row>
    <row r="19" spans="1:16" ht="27" customHeight="1">
      <c r="A19" s="230" t="s">
        <v>1585</v>
      </c>
      <c r="B19" s="223">
        <v>12</v>
      </c>
      <c r="C19" s="223"/>
      <c r="D19" s="223"/>
      <c r="E19" s="223"/>
      <c r="F19" s="223"/>
      <c r="G19" s="223"/>
      <c r="H19" s="226"/>
      <c r="I19" s="230" t="s">
        <v>1586</v>
      </c>
      <c r="J19" s="223">
        <v>24</v>
      </c>
      <c r="K19" s="223"/>
      <c r="L19" s="223"/>
      <c r="M19" s="223"/>
      <c r="N19" s="223"/>
      <c r="O19" s="223"/>
      <c r="P19" s="226"/>
    </row>
    <row r="20" spans="1:16">
      <c r="A20" s="232"/>
      <c r="B20" s="233"/>
      <c r="C20" s="232"/>
      <c r="D20" s="232"/>
      <c r="E20" s="232"/>
      <c r="F20" s="218"/>
      <c r="G20" s="218"/>
      <c r="H20" s="218"/>
      <c r="I20" s="218"/>
      <c r="J20" s="233"/>
      <c r="K20" s="218"/>
      <c r="L20" s="218"/>
      <c r="M20" s="218"/>
      <c r="N20" s="218"/>
      <c r="O20" s="218"/>
      <c r="P20" s="218"/>
    </row>
  </sheetData>
  <mergeCells count="11">
    <mergeCell ref="N5:P5"/>
    <mergeCell ref="A1:P1"/>
    <mergeCell ref="A4:H4"/>
    <mergeCell ref="I4:P4"/>
    <mergeCell ref="A5:A6"/>
    <mergeCell ref="B5:B6"/>
    <mergeCell ref="C5:E5"/>
    <mergeCell ref="F5:H5"/>
    <mergeCell ref="I5:I6"/>
    <mergeCell ref="J5:J6"/>
    <mergeCell ref="K5:M5"/>
  </mergeCells>
  <phoneticPr fontId="16" type="noConversion"/>
  <printOptions horizontalCentered="1" verticalCentered="1"/>
  <pageMargins left="0.55069444444444404" right="0.35416666666666702" top="0.78680555555555598" bottom="0.78680555555555598" header="0.51180555555555596" footer="0.51180555555555596"/>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J27"/>
  <sheetViews>
    <sheetView view="pageBreakPreview" zoomScaleSheetLayoutView="100" workbookViewId="0">
      <selection activeCell="C33" sqref="C33"/>
    </sheetView>
  </sheetViews>
  <sheetFormatPr defaultColWidth="9" defaultRowHeight="15.6"/>
  <cols>
    <col min="1" max="1" width="10.09765625" customWidth="1"/>
    <col min="2" max="2" width="42" customWidth="1"/>
    <col min="3" max="3" width="4.69921875" style="234" customWidth="1"/>
    <col min="4" max="10" width="10.59765625" customWidth="1"/>
  </cols>
  <sheetData>
    <row r="1" spans="1:10" ht="36.75" customHeight="1">
      <c r="A1" s="343" t="s">
        <v>1587</v>
      </c>
      <c r="B1" s="343"/>
      <c r="C1" s="343"/>
      <c r="D1" s="343"/>
      <c r="E1" s="343"/>
      <c r="F1" s="343"/>
      <c r="G1" s="343"/>
      <c r="H1" s="343"/>
      <c r="I1" s="343"/>
      <c r="J1" s="343"/>
    </row>
    <row r="2" spans="1:10" ht="15.75" customHeight="1">
      <c r="J2" s="235" t="s">
        <v>1588</v>
      </c>
    </row>
    <row r="3" spans="1:10" ht="13.5" customHeight="1">
      <c r="A3" s="236" t="s">
        <v>1555</v>
      </c>
      <c r="J3" s="235" t="s">
        <v>1556</v>
      </c>
    </row>
    <row r="4" spans="1:10" s="236" customFormat="1" ht="17.399999999999999" customHeight="1">
      <c r="A4" s="347" t="s">
        <v>1589</v>
      </c>
      <c r="B4" s="347" t="s">
        <v>1590</v>
      </c>
      <c r="C4" s="349" t="s">
        <v>1560</v>
      </c>
      <c r="D4" s="349" t="s">
        <v>1561</v>
      </c>
      <c r="E4" s="349"/>
      <c r="F4" s="349"/>
      <c r="G4" s="349" t="s">
        <v>1562</v>
      </c>
      <c r="H4" s="349"/>
      <c r="I4" s="349"/>
      <c r="J4" s="350" t="s">
        <v>1591</v>
      </c>
    </row>
    <row r="5" spans="1:10" s="236" customFormat="1" ht="21.75" customHeight="1">
      <c r="A5" s="348"/>
      <c r="B5" s="348"/>
      <c r="C5" s="349"/>
      <c r="D5" s="223" t="s">
        <v>1421</v>
      </c>
      <c r="E5" s="223" t="s">
        <v>1563</v>
      </c>
      <c r="F5" s="223" t="s">
        <v>1564</v>
      </c>
      <c r="G5" s="223" t="s">
        <v>1421</v>
      </c>
      <c r="H5" s="223" t="s">
        <v>1563</v>
      </c>
      <c r="I5" s="223" t="s">
        <v>1564</v>
      </c>
      <c r="J5" s="351"/>
    </row>
    <row r="6" spans="1:10" s="236" customFormat="1" ht="21.75" customHeight="1">
      <c r="A6" s="237"/>
      <c r="B6" s="225" t="s">
        <v>1565</v>
      </c>
      <c r="C6" s="223"/>
      <c r="D6" s="223">
        <v>1</v>
      </c>
      <c r="E6" s="223">
        <v>2</v>
      </c>
      <c r="F6" s="223">
        <v>3</v>
      </c>
      <c r="G6" s="223">
        <v>4</v>
      </c>
      <c r="H6" s="223">
        <v>5</v>
      </c>
      <c r="I6" s="223">
        <v>6</v>
      </c>
      <c r="J6" s="223">
        <v>7</v>
      </c>
    </row>
    <row r="7" spans="1:10" s="236" customFormat="1" ht="17.399999999999999" customHeight="1">
      <c r="A7" s="228">
        <v>1030601</v>
      </c>
      <c r="B7" s="226" t="s">
        <v>1566</v>
      </c>
      <c r="C7" s="223">
        <v>1</v>
      </c>
      <c r="D7" s="226"/>
      <c r="E7" s="226"/>
      <c r="F7" s="226"/>
      <c r="G7" s="226"/>
      <c r="H7" s="226"/>
      <c r="I7" s="226"/>
      <c r="J7" s="226"/>
    </row>
    <row r="8" spans="1:10" s="236" customFormat="1" ht="17.399999999999999" customHeight="1">
      <c r="A8" s="228">
        <v>103060103</v>
      </c>
      <c r="B8" s="226" t="s">
        <v>1592</v>
      </c>
      <c r="C8" s="223">
        <v>2</v>
      </c>
      <c r="D8" s="226"/>
      <c r="E8" s="226"/>
      <c r="F8" s="226"/>
      <c r="G8" s="226"/>
      <c r="H8" s="226"/>
      <c r="I8" s="226"/>
      <c r="J8" s="226"/>
    </row>
    <row r="9" spans="1:10" s="236" customFormat="1" ht="17.399999999999999" customHeight="1">
      <c r="A9" s="228">
        <v>103060104</v>
      </c>
      <c r="B9" s="226" t="s">
        <v>1593</v>
      </c>
      <c r="C9" s="223">
        <v>3</v>
      </c>
      <c r="D9" s="226"/>
      <c r="E9" s="226"/>
      <c r="F9" s="226"/>
      <c r="G9" s="226"/>
      <c r="H9" s="226"/>
      <c r="I9" s="226"/>
      <c r="J9" s="226"/>
    </row>
    <row r="10" spans="1:10" s="236" customFormat="1" ht="17.399999999999999" customHeight="1">
      <c r="A10" s="228"/>
      <c r="B10" s="238" t="s">
        <v>1446</v>
      </c>
      <c r="C10" s="223">
        <v>4</v>
      </c>
      <c r="D10" s="226"/>
      <c r="E10" s="226"/>
      <c r="F10" s="226"/>
      <c r="G10" s="226"/>
      <c r="H10" s="226"/>
      <c r="I10" s="226"/>
      <c r="J10" s="226"/>
    </row>
    <row r="11" spans="1:10" s="236" customFormat="1" ht="17.399999999999999" customHeight="1">
      <c r="A11" s="228">
        <v>103060198</v>
      </c>
      <c r="B11" s="226" t="s">
        <v>1594</v>
      </c>
      <c r="C11" s="223">
        <v>5</v>
      </c>
      <c r="D11" s="226"/>
      <c r="E11" s="226"/>
      <c r="F11" s="226"/>
      <c r="G11" s="238"/>
      <c r="H11" s="238"/>
      <c r="I11" s="226"/>
      <c r="J11" s="226"/>
    </row>
    <row r="12" spans="1:10" s="236" customFormat="1" ht="17.399999999999999" customHeight="1">
      <c r="A12" s="228">
        <v>1030602</v>
      </c>
      <c r="B12" s="226" t="s">
        <v>1568</v>
      </c>
      <c r="C12" s="223">
        <v>6</v>
      </c>
      <c r="D12" s="226"/>
      <c r="E12" s="226"/>
      <c r="F12" s="226"/>
      <c r="G12" s="226"/>
      <c r="H12" s="226"/>
      <c r="I12" s="226"/>
      <c r="J12" s="226"/>
    </row>
    <row r="13" spans="1:10" s="236" customFormat="1" ht="17.399999999999999" customHeight="1">
      <c r="A13" s="228">
        <v>103060202</v>
      </c>
      <c r="B13" s="239" t="s">
        <v>1595</v>
      </c>
      <c r="C13" s="223">
        <v>7</v>
      </c>
      <c r="D13" s="226"/>
      <c r="E13" s="226"/>
      <c r="F13" s="226"/>
      <c r="G13" s="226"/>
      <c r="H13" s="226"/>
      <c r="I13" s="226"/>
      <c r="J13" s="226"/>
    </row>
    <row r="14" spans="1:10" s="236" customFormat="1" ht="17.399999999999999" customHeight="1">
      <c r="A14" s="228">
        <v>103060203</v>
      </c>
      <c r="B14" s="239" t="s">
        <v>1596</v>
      </c>
      <c r="C14" s="223">
        <v>8</v>
      </c>
      <c r="D14" s="226"/>
      <c r="E14" s="226"/>
      <c r="F14" s="226"/>
      <c r="G14" s="239"/>
      <c r="H14" s="239"/>
      <c r="I14" s="226"/>
      <c r="J14" s="226"/>
    </row>
    <row r="15" spans="1:10" s="236" customFormat="1" ht="17.399999999999999" customHeight="1">
      <c r="A15" s="228">
        <v>103060298</v>
      </c>
      <c r="B15" s="239" t="s">
        <v>1597</v>
      </c>
      <c r="C15" s="223">
        <v>9</v>
      </c>
      <c r="D15" s="226"/>
      <c r="E15" s="226"/>
      <c r="F15" s="226"/>
      <c r="G15" s="239"/>
      <c r="H15" s="239"/>
      <c r="I15" s="226"/>
      <c r="J15" s="226"/>
    </row>
    <row r="16" spans="1:10" s="236" customFormat="1" ht="17.399999999999999" customHeight="1">
      <c r="A16" s="228">
        <v>1030603</v>
      </c>
      <c r="B16" s="226" t="s">
        <v>1570</v>
      </c>
      <c r="C16" s="223">
        <v>10</v>
      </c>
      <c r="D16" s="226"/>
      <c r="E16" s="226"/>
      <c r="F16" s="226"/>
      <c r="G16" s="239"/>
      <c r="H16" s="239"/>
      <c r="I16" s="226"/>
      <c r="J16" s="226"/>
    </row>
    <row r="17" spans="1:10" s="236" customFormat="1" ht="17.399999999999999" customHeight="1">
      <c r="A17" s="228">
        <v>103060304</v>
      </c>
      <c r="B17" s="239" t="s">
        <v>1598</v>
      </c>
      <c r="C17" s="223">
        <v>11</v>
      </c>
      <c r="D17" s="226"/>
      <c r="E17" s="226"/>
      <c r="F17" s="226"/>
      <c r="G17" s="226"/>
      <c r="H17" s="226"/>
      <c r="I17" s="226"/>
      <c r="J17" s="226"/>
    </row>
    <row r="18" spans="1:10" s="236" customFormat="1" ht="17.399999999999999" customHeight="1">
      <c r="A18" s="228">
        <v>103060305</v>
      </c>
      <c r="B18" s="239" t="s">
        <v>1599</v>
      </c>
      <c r="C18" s="223">
        <v>12</v>
      </c>
      <c r="D18" s="226"/>
      <c r="E18" s="226"/>
      <c r="F18" s="226"/>
      <c r="G18" s="226"/>
      <c r="H18" s="226"/>
      <c r="I18" s="226"/>
      <c r="J18" s="226"/>
    </row>
    <row r="19" spans="1:10" s="236" customFormat="1" ht="17.399999999999999" customHeight="1">
      <c r="A19" s="228">
        <v>103060398</v>
      </c>
      <c r="B19" s="239" t="s">
        <v>1600</v>
      </c>
      <c r="C19" s="223">
        <v>13</v>
      </c>
      <c r="D19" s="226"/>
      <c r="E19" s="226"/>
      <c r="F19" s="239"/>
      <c r="G19" s="239"/>
      <c r="H19" s="239"/>
      <c r="I19" s="226"/>
      <c r="J19" s="226"/>
    </row>
    <row r="20" spans="1:10" s="236" customFormat="1" ht="17.399999999999999" customHeight="1">
      <c r="A20" s="228">
        <v>1030604</v>
      </c>
      <c r="B20" s="226" t="s">
        <v>1572</v>
      </c>
      <c r="C20" s="223">
        <v>14</v>
      </c>
      <c r="D20" s="226"/>
      <c r="E20" s="226"/>
      <c r="F20" s="239"/>
      <c r="G20" s="239"/>
      <c r="H20" s="239"/>
      <c r="I20" s="226"/>
      <c r="J20" s="226"/>
    </row>
    <row r="21" spans="1:10" s="236" customFormat="1" ht="17.399999999999999" customHeight="1">
      <c r="A21" s="228">
        <v>103060401</v>
      </c>
      <c r="B21" s="239" t="s">
        <v>1601</v>
      </c>
      <c r="C21" s="223">
        <v>15</v>
      </c>
      <c r="D21" s="226"/>
      <c r="E21" s="226"/>
      <c r="F21" s="226"/>
      <c r="G21" s="226"/>
      <c r="H21" s="226"/>
      <c r="I21" s="226"/>
      <c r="J21" s="226"/>
    </row>
    <row r="22" spans="1:10" s="236" customFormat="1" ht="17.399999999999999" customHeight="1">
      <c r="A22" s="228">
        <v>103060402</v>
      </c>
      <c r="B22" s="239" t="s">
        <v>1602</v>
      </c>
      <c r="C22" s="223">
        <v>16</v>
      </c>
      <c r="D22" s="226"/>
      <c r="E22" s="226"/>
      <c r="F22" s="239"/>
      <c r="G22" s="239"/>
      <c r="H22" s="239"/>
      <c r="I22" s="226"/>
      <c r="J22" s="226"/>
    </row>
    <row r="23" spans="1:10" s="236" customFormat="1" ht="17.399999999999999" customHeight="1">
      <c r="A23" s="228">
        <v>103060498</v>
      </c>
      <c r="B23" s="239" t="s">
        <v>1603</v>
      </c>
      <c r="C23" s="223">
        <v>17</v>
      </c>
      <c r="D23" s="226"/>
      <c r="E23" s="226"/>
      <c r="F23" s="239"/>
      <c r="G23" s="239"/>
      <c r="H23" s="239"/>
      <c r="I23" s="226"/>
      <c r="J23" s="226"/>
    </row>
    <row r="24" spans="1:10" s="236" customFormat="1" ht="17.399999999999999" customHeight="1">
      <c r="A24" s="228">
        <v>1030698</v>
      </c>
      <c r="B24" s="226" t="s">
        <v>1574</v>
      </c>
      <c r="C24" s="223">
        <v>18</v>
      </c>
      <c r="D24" s="226"/>
      <c r="E24" s="226"/>
      <c r="F24" s="239"/>
      <c r="G24" s="239"/>
      <c r="H24" s="239"/>
      <c r="I24" s="226"/>
      <c r="J24" s="226"/>
    </row>
    <row r="25" spans="1:10" s="236" customFormat="1" ht="17.399999999999999" customHeight="1">
      <c r="A25" s="228"/>
      <c r="B25" s="230" t="s">
        <v>1604</v>
      </c>
      <c r="C25" s="223">
        <v>19</v>
      </c>
      <c r="D25" s="240"/>
      <c r="E25" s="240"/>
      <c r="F25" s="240"/>
      <c r="G25" s="241"/>
      <c r="H25" s="241"/>
      <c r="I25" s="240"/>
      <c r="J25" s="226"/>
    </row>
    <row r="26" spans="1:10" s="236" customFormat="1" ht="17.399999999999999" customHeight="1">
      <c r="A26" s="228"/>
      <c r="B26" s="230" t="s">
        <v>1578</v>
      </c>
      <c r="C26" s="223">
        <v>20</v>
      </c>
      <c r="D26" s="226"/>
      <c r="E26" s="223"/>
      <c r="F26" s="239"/>
      <c r="G26" s="239"/>
      <c r="H26" s="223"/>
      <c r="I26" s="226"/>
      <c r="J26" s="226"/>
    </row>
    <row r="27" spans="1:10" ht="20.100000000000001" customHeight="1">
      <c r="A27" s="242"/>
    </row>
  </sheetData>
  <mergeCells count="7">
    <mergeCell ref="A1:J1"/>
    <mergeCell ref="A4:A5"/>
    <mergeCell ref="B4:B5"/>
    <mergeCell ref="C4:C5"/>
    <mergeCell ref="D4:F4"/>
    <mergeCell ref="G4:I4"/>
    <mergeCell ref="J4:J5"/>
  </mergeCells>
  <phoneticPr fontId="16" type="noConversion"/>
  <printOptions horizontalCentered="1"/>
  <pageMargins left="0.39305555555555599" right="0.39305555555555599" top="0.39305555555555599" bottom="0.39305555555555599" header="0.51180555555555596" footer="0.51180555555555596"/>
  <pageSetup paperSize="9" scale="99" fitToHeight="0"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V28"/>
  <sheetViews>
    <sheetView view="pageBreakPreview" zoomScaleNormal="85" zoomScaleSheetLayoutView="100" workbookViewId="0">
      <selection activeCell="C33" sqref="C33"/>
    </sheetView>
  </sheetViews>
  <sheetFormatPr defaultColWidth="9" defaultRowHeight="15.6"/>
  <cols>
    <col min="1" max="1" width="10.69921875" customWidth="1"/>
    <col min="2" max="2" width="43.69921875" customWidth="1"/>
    <col min="3" max="3" width="5.19921875" style="243" customWidth="1"/>
    <col min="4" max="4" width="5.19921875" customWidth="1"/>
    <col min="5" max="12" width="6.59765625" customWidth="1"/>
    <col min="13" max="13" width="5.19921875" customWidth="1"/>
    <col min="14" max="21" width="6.59765625" customWidth="1"/>
    <col min="22" max="22" width="7.09765625" customWidth="1"/>
  </cols>
  <sheetData>
    <row r="1" spans="1:22" ht="20.100000000000001" customHeight="1">
      <c r="A1" s="356" t="s">
        <v>1605</v>
      </c>
      <c r="B1" s="356"/>
      <c r="C1" s="356"/>
      <c r="D1" s="356"/>
      <c r="E1" s="356"/>
      <c r="F1" s="356"/>
      <c r="G1" s="356"/>
      <c r="H1" s="356"/>
      <c r="I1" s="356"/>
      <c r="J1" s="356"/>
      <c r="K1" s="356"/>
      <c r="L1" s="356"/>
      <c r="M1" s="356"/>
      <c r="N1" s="356"/>
      <c r="O1" s="356"/>
      <c r="P1" s="356"/>
      <c r="Q1" s="356"/>
      <c r="R1" s="356"/>
      <c r="S1" s="356"/>
      <c r="T1" s="356"/>
      <c r="U1" s="356"/>
      <c r="V1" s="356"/>
    </row>
    <row r="2" spans="1:22" ht="20.100000000000001" customHeight="1">
      <c r="V2" s="235" t="s">
        <v>1606</v>
      </c>
    </row>
    <row r="3" spans="1:22" ht="20.100000000000001" customHeight="1">
      <c r="A3" s="357" t="s">
        <v>1555</v>
      </c>
      <c r="B3" s="357"/>
      <c r="C3" s="222"/>
      <c r="D3" s="218"/>
      <c r="E3" s="218"/>
      <c r="F3" s="218"/>
      <c r="G3" s="218"/>
      <c r="H3" s="218"/>
      <c r="I3" s="218"/>
      <c r="J3" s="218"/>
      <c r="K3" s="218"/>
      <c r="L3" s="218"/>
      <c r="M3" s="218"/>
      <c r="N3" s="218"/>
      <c r="O3" s="218"/>
      <c r="P3" s="218"/>
      <c r="Q3" s="218"/>
      <c r="R3" s="218"/>
      <c r="S3" s="218"/>
      <c r="T3" s="218"/>
      <c r="U3" s="218"/>
      <c r="V3" s="244" t="s">
        <v>1556</v>
      </c>
    </row>
    <row r="4" spans="1:22" s="245" customFormat="1" ht="20.100000000000001" customHeight="1">
      <c r="A4" s="358" t="s">
        <v>1589</v>
      </c>
      <c r="B4" s="354" t="s">
        <v>1590</v>
      </c>
      <c r="C4" s="354" t="s">
        <v>1560</v>
      </c>
      <c r="D4" s="353" t="s">
        <v>1561</v>
      </c>
      <c r="E4" s="353"/>
      <c r="F4" s="353"/>
      <c r="G4" s="353"/>
      <c r="H4" s="353"/>
      <c r="I4" s="353"/>
      <c r="J4" s="353"/>
      <c r="K4" s="353"/>
      <c r="L4" s="353"/>
      <c r="M4" s="353" t="s">
        <v>1562</v>
      </c>
      <c r="N4" s="353"/>
      <c r="O4" s="353"/>
      <c r="P4" s="353"/>
      <c r="Q4" s="353"/>
      <c r="R4" s="353"/>
      <c r="S4" s="353"/>
      <c r="T4" s="353"/>
      <c r="U4" s="353"/>
      <c r="V4" s="358" t="s">
        <v>1591</v>
      </c>
    </row>
    <row r="5" spans="1:22" s="245" customFormat="1" ht="20.100000000000001" customHeight="1">
      <c r="A5" s="359"/>
      <c r="B5" s="361"/>
      <c r="C5" s="361"/>
      <c r="D5" s="354" t="s">
        <v>1381</v>
      </c>
      <c r="E5" s="353" t="s">
        <v>1421</v>
      </c>
      <c r="F5" s="353"/>
      <c r="G5" s="352" t="s">
        <v>1607</v>
      </c>
      <c r="H5" s="352"/>
      <c r="I5" s="352" t="s">
        <v>1608</v>
      </c>
      <c r="J5" s="352"/>
      <c r="K5" s="353" t="s">
        <v>1412</v>
      </c>
      <c r="L5" s="353"/>
      <c r="M5" s="354" t="s">
        <v>1381</v>
      </c>
      <c r="N5" s="353" t="s">
        <v>1421</v>
      </c>
      <c r="O5" s="353"/>
      <c r="P5" s="352" t="s">
        <v>1607</v>
      </c>
      <c r="Q5" s="352"/>
      <c r="R5" s="352" t="s">
        <v>1608</v>
      </c>
      <c r="S5" s="352"/>
      <c r="T5" s="353" t="s">
        <v>1412</v>
      </c>
      <c r="U5" s="353"/>
      <c r="V5" s="359"/>
    </row>
    <row r="6" spans="1:22" s="245" customFormat="1" ht="38.25" customHeight="1">
      <c r="A6" s="360"/>
      <c r="B6" s="355"/>
      <c r="C6" s="355"/>
      <c r="D6" s="355"/>
      <c r="E6" s="246" t="s">
        <v>1563</v>
      </c>
      <c r="F6" s="246" t="s">
        <v>1564</v>
      </c>
      <c r="G6" s="246" t="s">
        <v>1563</v>
      </c>
      <c r="H6" s="246" t="s">
        <v>1564</v>
      </c>
      <c r="I6" s="246" t="s">
        <v>1563</v>
      </c>
      <c r="J6" s="246" t="s">
        <v>1564</v>
      </c>
      <c r="K6" s="246" t="s">
        <v>1563</v>
      </c>
      <c r="L6" s="246" t="s">
        <v>1564</v>
      </c>
      <c r="M6" s="355"/>
      <c r="N6" s="246" t="s">
        <v>1563</v>
      </c>
      <c r="O6" s="246" t="s">
        <v>1564</v>
      </c>
      <c r="P6" s="246" t="s">
        <v>1563</v>
      </c>
      <c r="Q6" s="246" t="s">
        <v>1564</v>
      </c>
      <c r="R6" s="246" t="s">
        <v>1563</v>
      </c>
      <c r="S6" s="246" t="s">
        <v>1564</v>
      </c>
      <c r="T6" s="246" t="s">
        <v>1563</v>
      </c>
      <c r="U6" s="246" t="s">
        <v>1564</v>
      </c>
      <c r="V6" s="360"/>
    </row>
    <row r="7" spans="1:22" s="245" customFormat="1" ht="18" customHeight="1">
      <c r="A7" s="247"/>
      <c r="B7" s="248" t="s">
        <v>1565</v>
      </c>
      <c r="C7" s="248"/>
      <c r="D7" s="248">
        <v>1</v>
      </c>
      <c r="E7" s="246">
        <v>2</v>
      </c>
      <c r="F7" s="248">
        <v>3</v>
      </c>
      <c r="G7" s="246">
        <v>4</v>
      </c>
      <c r="H7" s="248">
        <v>5</v>
      </c>
      <c r="I7" s="246">
        <v>6</v>
      </c>
      <c r="J7" s="248">
        <v>7</v>
      </c>
      <c r="K7" s="246">
        <v>8</v>
      </c>
      <c r="L7" s="248">
        <v>9</v>
      </c>
      <c r="M7" s="246">
        <v>10</v>
      </c>
      <c r="N7" s="248">
        <v>11</v>
      </c>
      <c r="O7" s="246">
        <v>12</v>
      </c>
      <c r="P7" s="248">
        <v>13</v>
      </c>
      <c r="Q7" s="246">
        <v>14</v>
      </c>
      <c r="R7" s="248">
        <v>15</v>
      </c>
      <c r="S7" s="246">
        <v>16</v>
      </c>
      <c r="T7" s="248">
        <v>17</v>
      </c>
      <c r="U7" s="246">
        <v>18</v>
      </c>
      <c r="V7" s="248">
        <v>19</v>
      </c>
    </row>
    <row r="8" spans="1:22" s="245" customFormat="1" ht="18" customHeight="1">
      <c r="A8" s="200">
        <v>223</v>
      </c>
      <c r="B8" s="249" t="s">
        <v>1609</v>
      </c>
      <c r="C8" s="250">
        <v>1</v>
      </c>
      <c r="D8" s="249"/>
      <c r="E8" s="249"/>
      <c r="F8" s="251"/>
      <c r="G8" s="251"/>
      <c r="H8" s="251"/>
      <c r="I8" s="251"/>
      <c r="J8" s="251"/>
      <c r="K8" s="251"/>
      <c r="L8" s="251"/>
      <c r="M8" s="251"/>
      <c r="N8" s="251"/>
      <c r="O8" s="251"/>
      <c r="P8" s="251"/>
      <c r="Q8" s="251"/>
      <c r="R8" s="251"/>
      <c r="S8" s="251"/>
      <c r="T8" s="251"/>
      <c r="U8" s="251"/>
      <c r="V8" s="249"/>
    </row>
    <row r="9" spans="1:22" s="245" customFormat="1" ht="18" customHeight="1">
      <c r="A9" s="200">
        <v>22301</v>
      </c>
      <c r="B9" s="249" t="s">
        <v>1610</v>
      </c>
      <c r="C9" s="250">
        <v>2</v>
      </c>
      <c r="D9" s="249"/>
      <c r="E9" s="249"/>
      <c r="F9" s="251"/>
      <c r="G9" s="251"/>
      <c r="H9" s="251"/>
      <c r="I9" s="251"/>
      <c r="J9" s="251"/>
      <c r="K9" s="251"/>
      <c r="L9" s="251"/>
      <c r="M9" s="251"/>
      <c r="N9" s="251"/>
      <c r="O9" s="251"/>
      <c r="P9" s="251"/>
      <c r="Q9" s="251"/>
      <c r="R9" s="251"/>
      <c r="S9" s="251"/>
      <c r="T9" s="251"/>
      <c r="U9" s="251"/>
      <c r="V9" s="249"/>
    </row>
    <row r="10" spans="1:22" s="245" customFormat="1" ht="18" customHeight="1">
      <c r="A10" s="200">
        <v>2230101</v>
      </c>
      <c r="B10" s="249" t="s">
        <v>1611</v>
      </c>
      <c r="C10" s="250">
        <v>3</v>
      </c>
      <c r="D10" s="249"/>
      <c r="E10" s="249"/>
      <c r="F10" s="251"/>
      <c r="G10" s="251"/>
      <c r="H10" s="251"/>
      <c r="I10" s="251"/>
      <c r="J10" s="251"/>
      <c r="K10" s="251"/>
      <c r="L10" s="251"/>
      <c r="M10" s="251"/>
      <c r="N10" s="251"/>
      <c r="O10" s="251"/>
      <c r="P10" s="251"/>
      <c r="Q10" s="251"/>
      <c r="R10" s="251"/>
      <c r="S10" s="251"/>
      <c r="T10" s="251"/>
      <c r="U10" s="251"/>
      <c r="V10" s="249"/>
    </row>
    <row r="11" spans="1:22" s="245" customFormat="1" ht="18" customHeight="1">
      <c r="A11" s="200">
        <v>2230102</v>
      </c>
      <c r="B11" s="249" t="s">
        <v>1612</v>
      </c>
      <c r="C11" s="250">
        <v>4</v>
      </c>
      <c r="D11" s="249"/>
      <c r="E11" s="249"/>
      <c r="F11" s="251"/>
      <c r="G11" s="251"/>
      <c r="H11" s="251"/>
      <c r="I11" s="251"/>
      <c r="J11" s="251"/>
      <c r="K11" s="251"/>
      <c r="L11" s="251"/>
      <c r="M11" s="251"/>
      <c r="N11" s="251"/>
      <c r="O11" s="251"/>
      <c r="P11" s="251"/>
      <c r="Q11" s="251"/>
      <c r="R11" s="251"/>
      <c r="S11" s="251"/>
      <c r="T11" s="251"/>
      <c r="U11" s="251"/>
      <c r="V11" s="249"/>
    </row>
    <row r="12" spans="1:22" s="245" customFormat="1" ht="18" customHeight="1">
      <c r="A12" s="200">
        <v>2230103</v>
      </c>
      <c r="B12" s="249" t="s">
        <v>1613</v>
      </c>
      <c r="C12" s="250">
        <v>5</v>
      </c>
      <c r="D12" s="249"/>
      <c r="E12" s="249"/>
      <c r="F12" s="251"/>
      <c r="G12" s="251"/>
      <c r="H12" s="251"/>
      <c r="I12" s="251"/>
      <c r="J12" s="251"/>
      <c r="K12" s="251"/>
      <c r="L12" s="251"/>
      <c r="M12" s="251"/>
      <c r="N12" s="251"/>
      <c r="O12" s="251"/>
      <c r="P12" s="251"/>
      <c r="Q12" s="251"/>
      <c r="R12" s="251"/>
      <c r="S12" s="251"/>
      <c r="T12" s="251"/>
      <c r="U12" s="251"/>
      <c r="V12" s="249"/>
    </row>
    <row r="13" spans="1:22" s="245" customFormat="1" ht="18" customHeight="1">
      <c r="A13" s="200"/>
      <c r="B13" s="250" t="s">
        <v>1446</v>
      </c>
      <c r="C13" s="250">
        <v>6</v>
      </c>
      <c r="D13" s="249"/>
      <c r="E13" s="249"/>
      <c r="F13" s="251"/>
      <c r="G13" s="251"/>
      <c r="H13" s="251"/>
      <c r="I13" s="251"/>
      <c r="J13" s="251"/>
      <c r="K13" s="251"/>
      <c r="L13" s="251"/>
      <c r="M13" s="251"/>
      <c r="N13" s="251"/>
      <c r="O13" s="251"/>
      <c r="P13" s="251"/>
      <c r="Q13" s="251"/>
      <c r="R13" s="251"/>
      <c r="S13" s="251"/>
      <c r="T13" s="251"/>
      <c r="U13" s="251"/>
      <c r="V13" s="249"/>
    </row>
    <row r="14" spans="1:22" s="245" customFormat="1" ht="18" customHeight="1">
      <c r="A14" s="200">
        <v>2230199</v>
      </c>
      <c r="B14" s="249" t="s">
        <v>1614</v>
      </c>
      <c r="C14" s="250">
        <v>7</v>
      </c>
      <c r="D14" s="249"/>
      <c r="E14" s="249"/>
      <c r="F14" s="251"/>
      <c r="G14" s="251"/>
      <c r="H14" s="251"/>
      <c r="I14" s="251"/>
      <c r="J14" s="251"/>
      <c r="K14" s="251"/>
      <c r="L14" s="251"/>
      <c r="M14" s="251"/>
      <c r="N14" s="251"/>
      <c r="O14" s="251"/>
      <c r="P14" s="251"/>
      <c r="Q14" s="251"/>
      <c r="R14" s="251"/>
      <c r="S14" s="251"/>
      <c r="T14" s="251"/>
      <c r="U14" s="251"/>
      <c r="V14" s="249"/>
    </row>
    <row r="15" spans="1:22" s="245" customFormat="1" ht="18" customHeight="1">
      <c r="A15" s="200">
        <v>22302</v>
      </c>
      <c r="B15" s="249" t="s">
        <v>1615</v>
      </c>
      <c r="C15" s="250">
        <v>8</v>
      </c>
      <c r="D15" s="249"/>
      <c r="E15" s="251"/>
      <c r="F15" s="251"/>
      <c r="G15" s="251"/>
      <c r="H15" s="251"/>
      <c r="I15" s="251"/>
      <c r="J15" s="251"/>
      <c r="K15" s="251"/>
      <c r="L15" s="251"/>
      <c r="M15" s="251"/>
      <c r="N15" s="251"/>
      <c r="O15" s="251"/>
      <c r="P15" s="251"/>
      <c r="Q15" s="251"/>
      <c r="R15" s="251"/>
      <c r="S15" s="251"/>
      <c r="T15" s="251"/>
      <c r="U15" s="249"/>
      <c r="V15" s="252"/>
    </row>
    <row r="16" spans="1:22" s="245" customFormat="1" ht="18" customHeight="1">
      <c r="A16" s="200">
        <v>2230201</v>
      </c>
      <c r="B16" s="200" t="s">
        <v>1616</v>
      </c>
      <c r="C16" s="250">
        <v>9</v>
      </c>
      <c r="D16" s="250"/>
      <c r="E16" s="249"/>
      <c r="F16" s="249"/>
      <c r="G16" s="249"/>
      <c r="H16" s="249"/>
      <c r="I16" s="249"/>
      <c r="J16" s="249"/>
      <c r="K16" s="249"/>
      <c r="L16" s="249"/>
      <c r="M16" s="249"/>
      <c r="N16" s="249"/>
      <c r="O16" s="249"/>
      <c r="P16" s="249"/>
      <c r="Q16" s="249"/>
      <c r="R16" s="249"/>
      <c r="S16" s="249"/>
      <c r="T16" s="249"/>
      <c r="U16" s="249"/>
      <c r="V16" s="252"/>
    </row>
    <row r="17" spans="1:22" s="245" customFormat="1" ht="18" customHeight="1">
      <c r="A17" s="200">
        <v>2230202</v>
      </c>
      <c r="B17" s="249" t="s">
        <v>1617</v>
      </c>
      <c r="C17" s="250">
        <v>10</v>
      </c>
      <c r="D17" s="249"/>
      <c r="E17" s="249"/>
      <c r="F17" s="249"/>
      <c r="G17" s="249"/>
      <c r="H17" s="249"/>
      <c r="I17" s="249"/>
      <c r="J17" s="249"/>
      <c r="K17" s="249"/>
      <c r="L17" s="249"/>
      <c r="M17" s="249"/>
      <c r="N17" s="249"/>
      <c r="O17" s="249"/>
      <c r="P17" s="249"/>
      <c r="Q17" s="249"/>
      <c r="R17" s="249"/>
      <c r="S17" s="249"/>
      <c r="T17" s="249"/>
      <c r="U17" s="249"/>
      <c r="V17" s="252"/>
    </row>
    <row r="18" spans="1:22" s="245" customFormat="1" ht="18" customHeight="1">
      <c r="A18" s="200">
        <v>2230203</v>
      </c>
      <c r="B18" s="200" t="s">
        <v>1618</v>
      </c>
      <c r="C18" s="250">
        <v>11</v>
      </c>
      <c r="D18" s="250"/>
      <c r="E18" s="249"/>
      <c r="F18" s="249"/>
      <c r="G18" s="249"/>
      <c r="H18" s="249"/>
      <c r="I18" s="249"/>
      <c r="J18" s="249"/>
      <c r="K18" s="249"/>
      <c r="L18" s="249"/>
      <c r="M18" s="249"/>
      <c r="N18" s="249"/>
      <c r="O18" s="249"/>
      <c r="P18" s="249"/>
      <c r="Q18" s="249"/>
      <c r="R18" s="249"/>
      <c r="S18" s="249"/>
      <c r="T18" s="249"/>
      <c r="U18" s="249"/>
      <c r="V18" s="252"/>
    </row>
    <row r="19" spans="1:22" s="245" customFormat="1" ht="18" customHeight="1">
      <c r="A19" s="200"/>
      <c r="B19" s="250" t="s">
        <v>1446</v>
      </c>
      <c r="C19" s="250">
        <v>12</v>
      </c>
      <c r="D19" s="250"/>
      <c r="E19" s="249"/>
      <c r="F19" s="249"/>
      <c r="G19" s="249"/>
      <c r="H19" s="249"/>
      <c r="I19" s="249"/>
      <c r="J19" s="249"/>
      <c r="K19" s="249"/>
      <c r="L19" s="249"/>
      <c r="M19" s="249"/>
      <c r="N19" s="249"/>
      <c r="O19" s="249"/>
      <c r="P19" s="249"/>
      <c r="Q19" s="249"/>
      <c r="R19" s="249"/>
      <c r="S19" s="249"/>
      <c r="T19" s="249"/>
      <c r="U19" s="249"/>
      <c r="V19" s="252"/>
    </row>
    <row r="20" spans="1:22" s="245" customFormat="1" ht="18" customHeight="1">
      <c r="A20" s="200">
        <v>2230299</v>
      </c>
      <c r="B20" s="249" t="s">
        <v>1619</v>
      </c>
      <c r="C20" s="250">
        <v>13</v>
      </c>
      <c r="D20" s="249"/>
      <c r="E20" s="249"/>
      <c r="F20" s="249"/>
      <c r="G20" s="249"/>
      <c r="H20" s="249"/>
      <c r="I20" s="249"/>
      <c r="J20" s="249"/>
      <c r="K20" s="249"/>
      <c r="L20" s="249"/>
      <c r="M20" s="249"/>
      <c r="N20" s="249"/>
      <c r="O20" s="249"/>
      <c r="P20" s="249"/>
      <c r="Q20" s="249"/>
      <c r="R20" s="249"/>
      <c r="S20" s="249"/>
      <c r="T20" s="249"/>
      <c r="U20" s="249"/>
      <c r="V20" s="252"/>
    </row>
    <row r="21" spans="1:22" s="245" customFormat="1" ht="18" customHeight="1">
      <c r="A21" s="200">
        <v>22303</v>
      </c>
      <c r="B21" s="200" t="s">
        <v>1620</v>
      </c>
      <c r="C21" s="250">
        <v>14</v>
      </c>
      <c r="D21" s="250"/>
      <c r="E21" s="249"/>
      <c r="F21" s="249"/>
      <c r="G21" s="249"/>
      <c r="H21" s="249"/>
      <c r="I21" s="249"/>
      <c r="J21" s="249"/>
      <c r="K21" s="249"/>
      <c r="L21" s="249"/>
      <c r="M21" s="249"/>
      <c r="N21" s="249"/>
      <c r="O21" s="249"/>
      <c r="P21" s="249"/>
      <c r="Q21" s="249"/>
      <c r="R21" s="249"/>
      <c r="S21" s="249"/>
      <c r="T21" s="249"/>
      <c r="U21" s="249"/>
      <c r="V21" s="252"/>
    </row>
    <row r="22" spans="1:22" s="245" customFormat="1" ht="18" customHeight="1">
      <c r="A22" s="200">
        <v>2230301</v>
      </c>
      <c r="B22" s="200" t="s">
        <v>1621</v>
      </c>
      <c r="C22" s="250">
        <v>15</v>
      </c>
      <c r="D22" s="249"/>
      <c r="E22" s="249"/>
      <c r="F22" s="249"/>
      <c r="G22" s="249"/>
      <c r="H22" s="249"/>
      <c r="I22" s="249"/>
      <c r="J22" s="249"/>
      <c r="K22" s="249"/>
      <c r="L22" s="249"/>
      <c r="M22" s="249"/>
      <c r="N22" s="249"/>
      <c r="O22" s="249"/>
      <c r="P22" s="249"/>
      <c r="Q22" s="249"/>
      <c r="R22" s="249"/>
      <c r="S22" s="249"/>
      <c r="T22" s="249"/>
      <c r="U22" s="249"/>
      <c r="V22" s="252"/>
    </row>
    <row r="23" spans="1:22" s="245" customFormat="1" ht="18" customHeight="1">
      <c r="A23" s="200">
        <v>22399</v>
      </c>
      <c r="B23" s="200" t="s">
        <v>1622</v>
      </c>
      <c r="C23" s="250">
        <v>20</v>
      </c>
      <c r="D23" s="250"/>
      <c r="E23" s="249"/>
      <c r="F23" s="249"/>
      <c r="G23" s="249"/>
      <c r="H23" s="249"/>
      <c r="I23" s="249"/>
      <c r="J23" s="249"/>
      <c r="K23" s="249"/>
      <c r="L23" s="249"/>
      <c r="M23" s="249"/>
      <c r="N23" s="249"/>
      <c r="O23" s="249"/>
      <c r="P23" s="249"/>
      <c r="Q23" s="249"/>
      <c r="R23" s="249"/>
      <c r="S23" s="249"/>
      <c r="T23" s="249"/>
      <c r="U23" s="249"/>
      <c r="V23" s="252"/>
    </row>
    <row r="24" spans="1:22" s="245" customFormat="1" ht="18" customHeight="1">
      <c r="A24" s="200">
        <v>2239901</v>
      </c>
      <c r="B24" s="200" t="s">
        <v>1623</v>
      </c>
      <c r="C24" s="250">
        <v>21</v>
      </c>
      <c r="D24" s="249"/>
      <c r="E24" s="249"/>
      <c r="F24" s="249"/>
      <c r="G24" s="249"/>
      <c r="H24" s="249"/>
      <c r="I24" s="249"/>
      <c r="J24" s="249"/>
      <c r="K24" s="249"/>
      <c r="L24" s="249"/>
      <c r="M24" s="249"/>
      <c r="N24" s="249"/>
      <c r="O24" s="249"/>
      <c r="P24" s="249"/>
      <c r="Q24" s="249"/>
      <c r="R24" s="249"/>
      <c r="S24" s="249"/>
      <c r="T24" s="249"/>
      <c r="U24" s="249"/>
      <c r="V24" s="252"/>
    </row>
    <row r="25" spans="1:22" s="245" customFormat="1" ht="18" customHeight="1">
      <c r="A25" s="200"/>
      <c r="B25" s="253" t="s">
        <v>1028</v>
      </c>
      <c r="C25" s="250">
        <v>22</v>
      </c>
      <c r="D25" s="253"/>
      <c r="E25" s="253"/>
      <c r="F25" s="249"/>
      <c r="G25" s="249"/>
      <c r="H25" s="249"/>
      <c r="I25" s="249"/>
      <c r="J25" s="249"/>
      <c r="K25" s="249"/>
      <c r="L25" s="249"/>
      <c r="M25" s="249"/>
      <c r="N25" s="249"/>
      <c r="O25" s="249"/>
      <c r="P25" s="249"/>
      <c r="Q25" s="249"/>
      <c r="R25" s="249"/>
      <c r="S25" s="249"/>
      <c r="T25" s="249"/>
      <c r="U25" s="249"/>
      <c r="V25" s="249"/>
    </row>
    <row r="26" spans="1:22" s="245" customFormat="1" ht="18" customHeight="1">
      <c r="A26" s="200"/>
      <c r="B26" s="253" t="s">
        <v>1036</v>
      </c>
      <c r="C26" s="250">
        <v>23</v>
      </c>
      <c r="D26" s="250"/>
      <c r="E26" s="249"/>
      <c r="F26" s="223" t="s">
        <v>1580</v>
      </c>
      <c r="G26" s="249"/>
      <c r="H26" s="223" t="s">
        <v>1580</v>
      </c>
      <c r="I26" s="249"/>
      <c r="J26" s="223" t="s">
        <v>1580</v>
      </c>
      <c r="K26" s="249"/>
      <c r="L26" s="223" t="s">
        <v>1580</v>
      </c>
      <c r="M26" s="249"/>
      <c r="N26" s="249"/>
      <c r="O26" s="223" t="s">
        <v>1580</v>
      </c>
      <c r="P26" s="249"/>
      <c r="Q26" s="223" t="s">
        <v>1580</v>
      </c>
      <c r="R26" s="249"/>
      <c r="S26" s="223" t="s">
        <v>1580</v>
      </c>
      <c r="T26" s="249"/>
      <c r="U26" s="223" t="s">
        <v>1580</v>
      </c>
      <c r="V26" s="252"/>
    </row>
    <row r="27" spans="1:22" s="245" customFormat="1" ht="18" customHeight="1">
      <c r="A27" s="200"/>
      <c r="B27" s="253" t="s">
        <v>1624</v>
      </c>
      <c r="C27" s="250">
        <v>24</v>
      </c>
      <c r="D27" s="250"/>
      <c r="E27" s="250"/>
      <c r="F27" s="249"/>
      <c r="G27" s="249"/>
      <c r="H27" s="249"/>
      <c r="I27" s="249"/>
      <c r="J27" s="249"/>
      <c r="K27" s="249"/>
      <c r="L27" s="249"/>
      <c r="M27" s="249"/>
      <c r="N27" s="249"/>
      <c r="O27" s="249"/>
      <c r="P27" s="249"/>
      <c r="Q27" s="249"/>
      <c r="R27" s="249"/>
      <c r="S27" s="249"/>
      <c r="T27" s="249"/>
      <c r="U27" s="249"/>
      <c r="V27" s="249"/>
    </row>
    <row r="28" spans="1:22" s="245" customFormat="1" ht="18" customHeight="1">
      <c r="A28" s="254"/>
      <c r="C28" s="243"/>
    </row>
  </sheetData>
  <mergeCells count="18">
    <mergeCell ref="A1:V1"/>
    <mergeCell ref="A3:B3"/>
    <mergeCell ref="A4:A6"/>
    <mergeCell ref="B4:B6"/>
    <mergeCell ref="C4:C6"/>
    <mergeCell ref="D4:L4"/>
    <mergeCell ref="M4:U4"/>
    <mergeCell ref="V4:V6"/>
    <mergeCell ref="D5:D6"/>
    <mergeCell ref="E5:F5"/>
    <mergeCell ref="R5:S5"/>
    <mergeCell ref="T5:U5"/>
    <mergeCell ref="G5:H5"/>
    <mergeCell ref="I5:J5"/>
    <mergeCell ref="K5:L5"/>
    <mergeCell ref="M5:M6"/>
    <mergeCell ref="N5:O5"/>
    <mergeCell ref="P5:Q5"/>
  </mergeCells>
  <phoneticPr fontId="16" type="noConversion"/>
  <printOptions horizontalCentered="1" verticalCentered="1"/>
  <pageMargins left="0.156944444444444" right="0.156944444444444" top="0.35416666666666702" bottom="0.23611111111111099" header="0.31458333333333299" footer="0.196527777777778"/>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dimension ref="A1:E33"/>
  <sheetViews>
    <sheetView workbookViewId="0">
      <selection activeCell="C33" sqref="C33"/>
    </sheetView>
  </sheetViews>
  <sheetFormatPr defaultColWidth="9" defaultRowHeight="15.6"/>
  <cols>
    <col min="1" max="1" width="5.19921875" style="279" customWidth="1"/>
    <col min="2" max="2" width="42" style="279" customWidth="1"/>
    <col min="3" max="3" width="7.09765625" style="280" customWidth="1"/>
    <col min="4" max="4" width="12.59765625" style="281" customWidth="1"/>
    <col min="5" max="5" width="18.09765625" style="281" customWidth="1"/>
    <col min="6" max="16384" width="9" style="255"/>
  </cols>
  <sheetData>
    <row r="1" spans="1:5" ht="20.399999999999999">
      <c r="A1" s="362" t="s">
        <v>1625</v>
      </c>
      <c r="B1" s="362"/>
      <c r="C1" s="362"/>
      <c r="D1" s="362"/>
      <c r="E1" s="362"/>
    </row>
    <row r="2" spans="1:5">
      <c r="A2" s="256"/>
      <c r="B2" s="256"/>
      <c r="C2" s="257"/>
      <c r="D2" s="258"/>
      <c r="E2" s="259" t="s">
        <v>1626</v>
      </c>
    </row>
    <row r="3" spans="1:5">
      <c r="A3" s="363" t="s">
        <v>1555</v>
      </c>
      <c r="B3" s="363"/>
      <c r="C3" s="260"/>
      <c r="D3" s="258"/>
      <c r="E3" s="259" t="s">
        <v>1627</v>
      </c>
    </row>
    <row r="4" spans="1:5" ht="30" customHeight="1">
      <c r="A4" s="364" t="s">
        <v>1628</v>
      </c>
      <c r="B4" s="364"/>
      <c r="C4" s="261" t="s">
        <v>1560</v>
      </c>
      <c r="D4" s="262" t="s">
        <v>1563</v>
      </c>
      <c r="E4" s="262" t="s">
        <v>1564</v>
      </c>
    </row>
    <row r="5" spans="1:5" ht="24" customHeight="1">
      <c r="A5" s="263" t="s">
        <v>1629</v>
      </c>
      <c r="B5" s="264"/>
      <c r="C5" s="264">
        <v>1</v>
      </c>
      <c r="D5" s="265" t="s">
        <v>1630</v>
      </c>
      <c r="E5" s="265" t="s">
        <v>1630</v>
      </c>
    </row>
    <row r="6" spans="1:5" ht="20.100000000000001" customHeight="1">
      <c r="A6" s="266"/>
      <c r="B6" s="267" t="s">
        <v>1631</v>
      </c>
      <c r="C6" s="261">
        <v>2</v>
      </c>
      <c r="D6" s="262"/>
      <c r="E6" s="262"/>
    </row>
    <row r="7" spans="1:5" ht="20.100000000000001" customHeight="1">
      <c r="A7" s="266"/>
      <c r="B7" s="267" t="s">
        <v>1632</v>
      </c>
      <c r="C7" s="261">
        <v>3</v>
      </c>
      <c r="D7" s="262"/>
      <c r="E7" s="262"/>
    </row>
    <row r="8" spans="1:5" ht="19.5" customHeight="1">
      <c r="A8" s="266"/>
      <c r="B8" s="268" t="s">
        <v>1633</v>
      </c>
      <c r="C8" s="261">
        <v>4</v>
      </c>
      <c r="D8" s="262"/>
      <c r="E8" s="262"/>
    </row>
    <row r="9" spans="1:5" ht="20.100000000000001" customHeight="1">
      <c r="A9" s="266"/>
      <c r="B9" s="267" t="s">
        <v>1634</v>
      </c>
      <c r="C9" s="261">
        <v>5</v>
      </c>
      <c r="D9" s="262"/>
      <c r="E9" s="262"/>
    </row>
    <row r="10" spans="1:5" ht="20.100000000000001" customHeight="1">
      <c r="A10" s="266"/>
      <c r="B10" s="267" t="s">
        <v>1635</v>
      </c>
      <c r="C10" s="261">
        <v>6</v>
      </c>
      <c r="D10" s="262"/>
      <c r="E10" s="262"/>
    </row>
    <row r="11" spans="1:5" ht="20.100000000000001" customHeight="1">
      <c r="A11" s="266"/>
      <c r="B11" s="267" t="s">
        <v>1636</v>
      </c>
      <c r="C11" s="261">
        <v>7</v>
      </c>
      <c r="D11" s="262"/>
      <c r="E11" s="262"/>
    </row>
    <row r="12" spans="1:5" ht="20.100000000000001" customHeight="1">
      <c r="A12" s="266"/>
      <c r="B12" s="267" t="s">
        <v>1637</v>
      </c>
      <c r="C12" s="261">
        <v>8</v>
      </c>
      <c r="D12" s="262"/>
      <c r="E12" s="262"/>
    </row>
    <row r="13" spans="1:5" ht="20.100000000000001" customHeight="1">
      <c r="A13" s="269" t="s">
        <v>1638</v>
      </c>
      <c r="B13" s="270"/>
      <c r="C13" s="264">
        <v>9</v>
      </c>
      <c r="D13" s="265" t="s">
        <v>1630</v>
      </c>
      <c r="E13" s="265" t="s">
        <v>1630</v>
      </c>
    </row>
    <row r="14" spans="1:5" s="271" customFormat="1" ht="20.100000000000001" customHeight="1">
      <c r="A14" s="269"/>
      <c r="B14" s="270" t="s">
        <v>1639</v>
      </c>
      <c r="C14" s="264">
        <v>10</v>
      </c>
      <c r="D14" s="265" t="s">
        <v>1630</v>
      </c>
      <c r="E14" s="265" t="s">
        <v>1630</v>
      </c>
    </row>
    <row r="15" spans="1:5" ht="20.100000000000001" customHeight="1">
      <c r="A15" s="266"/>
      <c r="B15" s="272" t="s">
        <v>1640</v>
      </c>
      <c r="C15" s="261">
        <v>11</v>
      </c>
      <c r="D15" s="262"/>
      <c r="E15" s="262"/>
    </row>
    <row r="16" spans="1:5" ht="20.100000000000001" customHeight="1">
      <c r="A16" s="266"/>
      <c r="B16" s="272" t="s">
        <v>1641</v>
      </c>
      <c r="C16" s="261">
        <v>12</v>
      </c>
      <c r="D16" s="262"/>
      <c r="E16" s="262"/>
    </row>
    <row r="17" spans="1:5" ht="20.100000000000001" customHeight="1">
      <c r="A17" s="266"/>
      <c r="B17" s="272" t="s">
        <v>1642</v>
      </c>
      <c r="C17" s="261">
        <v>13</v>
      </c>
      <c r="D17" s="262"/>
      <c r="E17" s="262"/>
    </row>
    <row r="18" spans="1:5" ht="20.100000000000001" customHeight="1">
      <c r="A18" s="266"/>
      <c r="B18" s="272" t="s">
        <v>1643</v>
      </c>
      <c r="C18" s="261">
        <v>14</v>
      </c>
      <c r="D18" s="262"/>
      <c r="E18" s="262"/>
    </row>
    <row r="19" spans="1:5" ht="20.100000000000001" customHeight="1">
      <c r="A19" s="266"/>
      <c r="B19" s="272" t="s">
        <v>1644</v>
      </c>
      <c r="C19" s="261">
        <v>15</v>
      </c>
      <c r="D19" s="262"/>
      <c r="E19" s="262"/>
    </row>
    <row r="20" spans="1:5" ht="20.100000000000001" customHeight="1">
      <c r="A20" s="266"/>
      <c r="B20" s="272" t="s">
        <v>1645</v>
      </c>
      <c r="C20" s="261">
        <v>16</v>
      </c>
      <c r="D20" s="262"/>
      <c r="E20" s="262"/>
    </row>
    <row r="21" spans="1:5" s="271" customFormat="1" ht="19.5" customHeight="1">
      <c r="A21" s="273"/>
      <c r="B21" s="274" t="s">
        <v>1646</v>
      </c>
      <c r="C21" s="264">
        <v>17</v>
      </c>
      <c r="D21" s="265" t="s">
        <v>1630</v>
      </c>
      <c r="E21" s="265" t="s">
        <v>1630</v>
      </c>
    </row>
    <row r="22" spans="1:5" ht="20.100000000000001" customHeight="1">
      <c r="A22" s="266"/>
      <c r="B22" s="272" t="s">
        <v>1640</v>
      </c>
      <c r="C22" s="261">
        <v>18</v>
      </c>
      <c r="D22" s="262"/>
      <c r="E22" s="262"/>
    </row>
    <row r="23" spans="1:5" ht="20.100000000000001" customHeight="1">
      <c r="A23" s="266"/>
      <c r="B23" s="272" t="s">
        <v>1641</v>
      </c>
      <c r="C23" s="261">
        <v>19</v>
      </c>
      <c r="D23" s="262"/>
      <c r="E23" s="262"/>
    </row>
    <row r="24" spans="1:5" ht="20.100000000000001" customHeight="1">
      <c r="A24" s="266"/>
      <c r="B24" s="272" t="s">
        <v>1642</v>
      </c>
      <c r="C24" s="261">
        <v>20</v>
      </c>
      <c r="D24" s="262"/>
      <c r="E24" s="262"/>
    </row>
    <row r="25" spans="1:5" ht="20.100000000000001" customHeight="1">
      <c r="A25" s="266"/>
      <c r="B25" s="272" t="s">
        <v>1643</v>
      </c>
      <c r="C25" s="261">
        <v>21</v>
      </c>
      <c r="D25" s="262"/>
      <c r="E25" s="262"/>
    </row>
    <row r="26" spans="1:5" ht="20.100000000000001" customHeight="1">
      <c r="A26" s="266"/>
      <c r="B26" s="272" t="s">
        <v>1644</v>
      </c>
      <c r="C26" s="261">
        <v>22</v>
      </c>
      <c r="D26" s="262"/>
      <c r="E26" s="262"/>
    </row>
    <row r="27" spans="1:5" ht="20.100000000000001" customHeight="1">
      <c r="A27" s="266"/>
      <c r="B27" s="272" t="s">
        <v>1645</v>
      </c>
      <c r="C27" s="261">
        <v>23</v>
      </c>
      <c r="D27" s="262"/>
      <c r="E27" s="262"/>
    </row>
    <row r="28" spans="1:5" ht="20.100000000000001" customHeight="1">
      <c r="A28" s="269" t="s">
        <v>1647</v>
      </c>
      <c r="B28" s="275"/>
      <c r="C28" s="264">
        <v>24</v>
      </c>
      <c r="D28" s="265" t="s">
        <v>1630</v>
      </c>
      <c r="E28" s="265" t="s">
        <v>1630</v>
      </c>
    </row>
    <row r="29" spans="1:5" ht="20.100000000000001" customHeight="1">
      <c r="A29" s="266"/>
      <c r="B29" s="272" t="s">
        <v>1648</v>
      </c>
      <c r="C29" s="261">
        <v>25</v>
      </c>
      <c r="D29" s="276"/>
      <c r="E29" s="276"/>
    </row>
    <row r="30" spans="1:5" ht="20.100000000000001" customHeight="1">
      <c r="A30" s="266"/>
      <c r="B30" s="272" t="s">
        <v>1649</v>
      </c>
      <c r="C30" s="261">
        <v>26</v>
      </c>
      <c r="D30" s="276"/>
      <c r="E30" s="276"/>
    </row>
    <row r="31" spans="1:5" ht="20.100000000000001" customHeight="1">
      <c r="A31" s="269" t="s">
        <v>1650</v>
      </c>
      <c r="B31" s="275"/>
      <c r="C31" s="264">
        <v>27</v>
      </c>
      <c r="D31" s="277" t="s">
        <v>1630</v>
      </c>
      <c r="E31" s="277" t="s">
        <v>1630</v>
      </c>
    </row>
    <row r="32" spans="1:5" ht="20.100000000000001" customHeight="1">
      <c r="A32" s="278"/>
      <c r="B32" s="272" t="s">
        <v>1651</v>
      </c>
      <c r="C32" s="261">
        <v>28</v>
      </c>
      <c r="D32" s="276"/>
      <c r="E32" s="276"/>
    </row>
    <row r="33" spans="1:5" ht="20.100000000000001" customHeight="1">
      <c r="A33" s="278"/>
      <c r="B33" s="272" t="s">
        <v>1652</v>
      </c>
      <c r="C33" s="261">
        <v>29</v>
      </c>
      <c r="D33" s="276"/>
      <c r="E33" s="276"/>
    </row>
  </sheetData>
  <mergeCells count="3">
    <mergeCell ref="A1:E1"/>
    <mergeCell ref="A3:B3"/>
    <mergeCell ref="A4:B4"/>
  </mergeCells>
  <phoneticPr fontId="16" type="noConversion"/>
  <printOptions horizontalCentered="1" verticalCentered="1"/>
  <pageMargins left="0.70833333333333304" right="0.70833333333333304" top="0.74791666666666701" bottom="0.74791666666666701" header="0.31458333333333299" footer="0.31458333333333299"/>
  <pageSetup paperSize="9" orientation="portrait" r:id="rId1"/>
</worksheet>
</file>

<file path=xl/worksheets/sheet2.xml><?xml version="1.0" encoding="utf-8"?>
<worksheet xmlns="http://schemas.openxmlformats.org/spreadsheetml/2006/main" xmlns:r="http://schemas.openxmlformats.org/officeDocument/2006/relationships">
  <dimension ref="A1:D38"/>
  <sheetViews>
    <sheetView showGridLines="0" showZeros="0" zoomScale="85" zoomScaleNormal="85" workbookViewId="0">
      <pane ySplit="4" topLeftCell="A5" activePane="bottomLeft" state="frozen"/>
      <selection activeCell="C33" sqref="C33"/>
      <selection pane="bottomLeft" activeCell="C33" sqref="C33"/>
    </sheetView>
  </sheetViews>
  <sheetFormatPr defaultColWidth="9" defaultRowHeight="15.6"/>
  <cols>
    <col min="1" max="1" width="56.69921875" style="118" customWidth="1"/>
    <col min="2" max="4" width="30.59765625" style="118" customWidth="1"/>
    <col min="5" max="16384" width="9" style="118"/>
  </cols>
  <sheetData>
    <row r="1" spans="1:4" ht="18" customHeight="1">
      <c r="A1" s="116" t="s">
        <v>16</v>
      </c>
    </row>
    <row r="2" spans="1:4" s="116" customFormat="1" ht="20.399999999999999">
      <c r="A2" s="299" t="s">
        <v>17</v>
      </c>
      <c r="B2" s="299"/>
      <c r="C2" s="299"/>
      <c r="D2" s="299"/>
    </row>
    <row r="3" spans="1:4" ht="20.25" customHeight="1">
      <c r="A3" s="116"/>
      <c r="D3" s="119" t="s">
        <v>18</v>
      </c>
    </row>
    <row r="4" spans="1:4" ht="31.5" customHeight="1">
      <c r="A4" s="120" t="s">
        <v>19</v>
      </c>
      <c r="B4" s="121" t="s">
        <v>20</v>
      </c>
      <c r="C4" s="120" t="s">
        <v>21</v>
      </c>
      <c r="D4" s="120" t="s">
        <v>22</v>
      </c>
    </row>
    <row r="5" spans="1:4" ht="20.100000000000001" customHeight="1">
      <c r="A5" s="122" t="s">
        <v>23</v>
      </c>
      <c r="B5" s="122">
        <f>SUM(B6:B21)</f>
        <v>47424</v>
      </c>
      <c r="C5" s="122">
        <f>SUM(C6:C21)</f>
        <v>42900</v>
      </c>
      <c r="D5" s="73">
        <f t="shared" ref="D5:D33" si="0">C5/B5</f>
        <v>0.90460526315789469</v>
      </c>
    </row>
    <row r="6" spans="1:4" ht="20.100000000000001" customHeight="1">
      <c r="A6" s="91" t="s">
        <v>24</v>
      </c>
      <c r="B6" s="7">
        <v>5604</v>
      </c>
      <c r="C6" s="132">
        <v>6900</v>
      </c>
      <c r="D6" s="123">
        <f t="shared" si="0"/>
        <v>1.2312633832976445</v>
      </c>
    </row>
    <row r="7" spans="1:4" ht="20.100000000000001" customHeight="1">
      <c r="A7" s="91" t="s">
        <v>25</v>
      </c>
      <c r="B7" s="7">
        <v>3247</v>
      </c>
      <c r="C7" s="132">
        <v>3360</v>
      </c>
      <c r="D7" s="123">
        <f t="shared" si="0"/>
        <v>1.0348013550970125</v>
      </c>
    </row>
    <row r="8" spans="1:4" ht="20.100000000000001" customHeight="1">
      <c r="A8" s="91" t="s">
        <v>26</v>
      </c>
      <c r="B8" s="7"/>
      <c r="C8" s="132"/>
      <c r="D8" s="123" t="e">
        <f t="shared" si="0"/>
        <v>#DIV/0!</v>
      </c>
    </row>
    <row r="9" spans="1:4" ht="20.100000000000001" customHeight="1">
      <c r="A9" s="91" t="s">
        <v>27</v>
      </c>
      <c r="B9" s="7">
        <v>968</v>
      </c>
      <c r="C9" s="132">
        <v>840</v>
      </c>
      <c r="D9" s="123">
        <f t="shared" si="0"/>
        <v>0.86776859504132231</v>
      </c>
    </row>
    <row r="10" spans="1:4" ht="20.100000000000001" customHeight="1">
      <c r="A10" s="91" t="s">
        <v>28</v>
      </c>
      <c r="B10" s="7">
        <v>1899</v>
      </c>
      <c r="C10" s="132">
        <v>1600</v>
      </c>
      <c r="D10" s="123">
        <f t="shared" si="0"/>
        <v>0.84254870984728802</v>
      </c>
    </row>
    <row r="11" spans="1:4" ht="20.100000000000001" customHeight="1">
      <c r="A11" s="91" t="s">
        <v>29</v>
      </c>
      <c r="B11" s="7">
        <v>4946</v>
      </c>
      <c r="C11" s="132">
        <v>4200</v>
      </c>
      <c r="D11" s="123">
        <f t="shared" si="0"/>
        <v>0.84917104731095838</v>
      </c>
    </row>
    <row r="12" spans="1:4" ht="20.100000000000001" customHeight="1">
      <c r="A12" s="91" t="s">
        <v>30</v>
      </c>
      <c r="B12" s="7">
        <v>398</v>
      </c>
      <c r="C12" s="132">
        <v>300</v>
      </c>
      <c r="D12" s="123">
        <f t="shared" si="0"/>
        <v>0.75376884422110557</v>
      </c>
    </row>
    <row r="13" spans="1:4" ht="20.100000000000001" customHeight="1">
      <c r="A13" s="91" t="s">
        <v>31</v>
      </c>
      <c r="B13" s="7">
        <v>1014</v>
      </c>
      <c r="C13" s="132">
        <v>900</v>
      </c>
      <c r="D13" s="123">
        <f t="shared" si="0"/>
        <v>0.8875739644970414</v>
      </c>
    </row>
    <row r="14" spans="1:4" ht="20.100000000000001" customHeight="1">
      <c r="A14" s="91" t="s">
        <v>32</v>
      </c>
      <c r="B14" s="7">
        <v>6978</v>
      </c>
      <c r="C14" s="132">
        <v>5300</v>
      </c>
      <c r="D14" s="123">
        <f t="shared" si="0"/>
        <v>0.7595299512754371</v>
      </c>
    </row>
    <row r="15" spans="1:4" ht="20.100000000000001" customHeight="1">
      <c r="A15" s="91" t="s">
        <v>33</v>
      </c>
      <c r="B15" s="7">
        <v>5862</v>
      </c>
      <c r="C15" s="132">
        <v>5500</v>
      </c>
      <c r="D15" s="123">
        <f t="shared" si="0"/>
        <v>0.93824633230979193</v>
      </c>
    </row>
    <row r="16" spans="1:4" ht="20.100000000000001" customHeight="1">
      <c r="A16" s="91" t="s">
        <v>34</v>
      </c>
      <c r="B16" s="7">
        <v>3908</v>
      </c>
      <c r="C16" s="132">
        <v>3200</v>
      </c>
      <c r="D16" s="123">
        <f t="shared" si="0"/>
        <v>0.81883316274309115</v>
      </c>
    </row>
    <row r="17" spans="1:4" ht="20.100000000000001" customHeight="1">
      <c r="A17" s="91" t="s">
        <v>35</v>
      </c>
      <c r="B17" s="7">
        <v>7030</v>
      </c>
      <c r="C17" s="132">
        <v>5300</v>
      </c>
      <c r="D17" s="123">
        <f t="shared" si="0"/>
        <v>0.75391180654338552</v>
      </c>
    </row>
    <row r="18" spans="1:4" ht="20.100000000000001" customHeight="1">
      <c r="A18" s="91" t="s">
        <v>36</v>
      </c>
      <c r="B18" s="7">
        <v>5570</v>
      </c>
      <c r="C18" s="132">
        <v>5500</v>
      </c>
      <c r="D18" s="123">
        <f t="shared" si="0"/>
        <v>0.9874326750448833</v>
      </c>
    </row>
    <row r="19" spans="1:4" ht="20.100000000000001" customHeight="1">
      <c r="A19" s="91" t="s">
        <v>37</v>
      </c>
      <c r="B19" s="7"/>
      <c r="C19" s="132"/>
      <c r="D19" s="123" t="e">
        <f t="shared" si="0"/>
        <v>#DIV/0!</v>
      </c>
    </row>
    <row r="20" spans="1:4" ht="20.100000000000001" customHeight="1">
      <c r="A20" s="91" t="s">
        <v>38</v>
      </c>
      <c r="B20" s="7"/>
      <c r="C20" s="132"/>
      <c r="D20" s="123" t="e">
        <f t="shared" si="0"/>
        <v>#DIV/0!</v>
      </c>
    </row>
    <row r="21" spans="1:4" ht="20.100000000000001" customHeight="1">
      <c r="A21" s="91" t="s">
        <v>39</v>
      </c>
      <c r="B21" s="7"/>
      <c r="C21" s="132"/>
      <c r="D21" s="123" t="e">
        <f t="shared" si="0"/>
        <v>#DIV/0!</v>
      </c>
    </row>
    <row r="22" spans="1:4" ht="21" customHeight="1">
      <c r="A22" s="122" t="s">
        <v>40</v>
      </c>
      <c r="B22" s="122">
        <f>SUM(B23:B30)</f>
        <v>20190</v>
      </c>
      <c r="C22" s="122">
        <f>SUM(C23:C30)</f>
        <v>14850</v>
      </c>
      <c r="D22" s="73">
        <f t="shared" si="0"/>
        <v>0.73551263001485889</v>
      </c>
    </row>
    <row r="23" spans="1:4" ht="20.100000000000001" customHeight="1">
      <c r="A23" s="91" t="s">
        <v>41</v>
      </c>
      <c r="B23" s="132">
        <v>4368</v>
      </c>
      <c r="C23" s="132">
        <v>4400</v>
      </c>
      <c r="D23" s="123">
        <f t="shared" si="0"/>
        <v>1.0073260073260073</v>
      </c>
    </row>
    <row r="24" spans="1:4" ht="20.100000000000001" customHeight="1">
      <c r="A24" s="91" t="s">
        <v>42</v>
      </c>
      <c r="B24" s="132">
        <v>4694</v>
      </c>
      <c r="C24" s="132">
        <v>3000</v>
      </c>
      <c r="D24" s="123">
        <f t="shared" si="0"/>
        <v>0.63911376224968042</v>
      </c>
    </row>
    <row r="25" spans="1:4" ht="20.100000000000001" customHeight="1">
      <c r="A25" s="91" t="s">
        <v>43</v>
      </c>
      <c r="B25" s="132">
        <v>6534</v>
      </c>
      <c r="C25" s="132">
        <v>6500</v>
      </c>
      <c r="D25" s="123">
        <f t="shared" si="0"/>
        <v>0.99479644934190392</v>
      </c>
    </row>
    <row r="26" spans="1:4" ht="20.100000000000001" customHeight="1">
      <c r="A26" s="91" t="s">
        <v>44</v>
      </c>
      <c r="B26" s="132"/>
      <c r="C26" s="132"/>
      <c r="D26" s="123" t="e">
        <f t="shared" si="0"/>
        <v>#DIV/0!</v>
      </c>
    </row>
    <row r="27" spans="1:4" ht="20.100000000000001" customHeight="1">
      <c r="A27" s="91" t="s">
        <v>45</v>
      </c>
      <c r="B27" s="132">
        <v>3934</v>
      </c>
      <c r="C27" s="132">
        <v>920</v>
      </c>
      <c r="D27" s="123">
        <f t="shared" si="0"/>
        <v>0.2338586680223691</v>
      </c>
    </row>
    <row r="28" spans="1:4" ht="20.100000000000001" customHeight="1">
      <c r="A28" s="91" t="s">
        <v>46</v>
      </c>
      <c r="B28" s="132">
        <v>609</v>
      </c>
      <c r="C28" s="132"/>
      <c r="D28" s="123">
        <f t="shared" si="0"/>
        <v>0</v>
      </c>
    </row>
    <row r="29" spans="1:4" s="117" customFormat="1" ht="20.100000000000001" customHeight="1">
      <c r="A29" s="91" t="s">
        <v>47</v>
      </c>
      <c r="B29" s="132">
        <v>51</v>
      </c>
      <c r="C29" s="132">
        <v>30</v>
      </c>
      <c r="D29" s="124">
        <f t="shared" si="0"/>
        <v>0.58823529411764708</v>
      </c>
    </row>
    <row r="30" spans="1:4" s="117" customFormat="1" ht="20.100000000000001" customHeight="1">
      <c r="A30" s="91" t="s">
        <v>48</v>
      </c>
      <c r="B30" s="7"/>
      <c r="C30" s="7"/>
      <c r="D30" s="124" t="e">
        <f t="shared" si="0"/>
        <v>#DIV/0!</v>
      </c>
    </row>
    <row r="31" spans="1:4" s="117" customFormat="1" ht="20.100000000000001" customHeight="1">
      <c r="A31" s="52" t="s">
        <v>49</v>
      </c>
      <c r="B31" s="125"/>
      <c r="C31" s="125"/>
      <c r="D31" s="124"/>
    </row>
    <row r="32" spans="1:4" ht="20.100000000000001" customHeight="1">
      <c r="A32" s="52" t="s">
        <v>49</v>
      </c>
      <c r="B32" s="52"/>
      <c r="C32" s="52"/>
      <c r="D32" s="123"/>
    </row>
    <row r="33" spans="1:4" ht="20.100000000000001" customHeight="1">
      <c r="A33" s="126" t="s">
        <v>50</v>
      </c>
      <c r="B33" s="122">
        <f>B5+B22</f>
        <v>67614</v>
      </c>
      <c r="C33" s="122">
        <f>C5+C22</f>
        <v>57750</v>
      </c>
      <c r="D33" s="73">
        <f t="shared" si="0"/>
        <v>0.85411305350962818</v>
      </c>
    </row>
    <row r="34" spans="1:4" ht="18.75" customHeight="1">
      <c r="A34" s="300" t="s">
        <v>49</v>
      </c>
      <c r="B34" s="300"/>
      <c r="C34" s="300"/>
      <c r="D34" s="300"/>
    </row>
    <row r="35" spans="1:4" ht="20.100000000000001" customHeight="1"/>
    <row r="36" spans="1:4" ht="20.100000000000001" customHeight="1"/>
    <row r="37" spans="1:4" ht="20.100000000000001" customHeight="1"/>
    <row r="38" spans="1:4" ht="20.100000000000001" customHeight="1"/>
  </sheetData>
  <sheetProtection password="CC1D" sheet="1" objects="1"/>
  <mergeCells count="2">
    <mergeCell ref="A2:D2"/>
    <mergeCell ref="A34:D34"/>
  </mergeCells>
  <phoneticPr fontId="16" type="noConversion"/>
  <printOptions horizontalCentered="1"/>
  <pageMargins left="0.47152777777777799" right="0.47152777777777799" top="0.196527777777778" bottom="7.7777777777777807E-2" header="0" footer="0"/>
  <pageSetup paperSize="9" scale="80" orientation="landscape"/>
</worksheet>
</file>

<file path=xl/worksheets/sheet3.xml><?xml version="1.0" encoding="utf-8"?>
<worksheet xmlns="http://schemas.openxmlformats.org/spreadsheetml/2006/main" xmlns:r="http://schemas.openxmlformats.org/officeDocument/2006/relationships">
  <dimension ref="A1:E1268"/>
  <sheetViews>
    <sheetView zoomScale="115" zoomScaleNormal="115" workbookViewId="0">
      <selection activeCell="C33" sqref="C33"/>
    </sheetView>
  </sheetViews>
  <sheetFormatPr defaultColWidth="9" defaultRowHeight="15.6"/>
  <cols>
    <col min="1" max="1" width="33" style="67" customWidth="1"/>
    <col min="2" max="4" width="16.3984375" style="67" customWidth="1"/>
    <col min="5" max="5" width="11.69921875" style="67" customWidth="1"/>
    <col min="6" max="6" width="11.8984375" style="67" customWidth="1"/>
    <col min="7" max="16384" width="9" style="67"/>
  </cols>
  <sheetData>
    <row r="1" spans="1:5">
      <c r="A1" s="68" t="s">
        <v>51</v>
      </c>
      <c r="E1" s="69" t="s">
        <v>49</v>
      </c>
    </row>
    <row r="2" spans="1:5" ht="20.399999999999999">
      <c r="A2" s="301" t="s">
        <v>52</v>
      </c>
      <c r="B2" s="301"/>
      <c r="C2" s="301"/>
      <c r="D2" s="301"/>
      <c r="E2" s="301"/>
    </row>
    <row r="3" spans="1:5">
      <c r="E3" s="69" t="s">
        <v>18</v>
      </c>
    </row>
    <row r="4" spans="1:5" ht="45.75" customHeight="1">
      <c r="A4" s="70" t="s">
        <v>53</v>
      </c>
      <c r="B4" s="71" t="s">
        <v>20</v>
      </c>
      <c r="C4" s="70" t="s">
        <v>21</v>
      </c>
      <c r="D4" s="71" t="s">
        <v>22</v>
      </c>
      <c r="E4" s="70" t="s">
        <v>54</v>
      </c>
    </row>
    <row r="5" spans="1:5">
      <c r="A5" s="72" t="s">
        <v>55</v>
      </c>
      <c r="B5" s="72">
        <f>B6+B18+B27+B38+B49+B60+B71+B79+B88+B101+B110+B121+B133+B140+B148+B154+B161+B168+B175+B182+B189+B197+B203+B209+B216+B231</f>
        <v>35508</v>
      </c>
      <c r="C5" s="72">
        <f>C6+C18+C27+C38+C49+C60+C71+C79+C88+C101+C110+C121+C133+C140+C148+C154+C161+C168+C175+C182+C189+C197+C203+C209+C216+C231</f>
        <v>30000</v>
      </c>
      <c r="D5" s="73">
        <f t="shared" ref="D5:D68" si="0">C5/B5</f>
        <v>0.84488002703616083</v>
      </c>
      <c r="E5" s="74"/>
    </row>
    <row r="6" spans="1:5">
      <c r="A6" s="75" t="s">
        <v>56</v>
      </c>
      <c r="B6" s="12">
        <f>SUM(B7:B17)</f>
        <v>634</v>
      </c>
      <c r="C6" s="12">
        <f>SUM(C7:C17)</f>
        <v>535</v>
      </c>
      <c r="D6" s="76">
        <f t="shared" si="0"/>
        <v>0.84384858044164035</v>
      </c>
      <c r="E6" s="27"/>
    </row>
    <row r="7" spans="1:5">
      <c r="A7" s="77" t="s">
        <v>57</v>
      </c>
      <c r="B7" s="78">
        <v>579</v>
      </c>
      <c r="C7" s="135">
        <v>500</v>
      </c>
      <c r="D7" s="79">
        <f t="shared" si="0"/>
        <v>0.86355785837651122</v>
      </c>
      <c r="E7" s="78"/>
    </row>
    <row r="8" spans="1:5">
      <c r="A8" s="77" t="s">
        <v>58</v>
      </c>
      <c r="B8" s="78"/>
      <c r="C8" s="135"/>
      <c r="D8" s="79" t="e">
        <f t="shared" si="0"/>
        <v>#DIV/0!</v>
      </c>
      <c r="E8" s="78"/>
    </row>
    <row r="9" spans="1:5">
      <c r="A9" s="80" t="s">
        <v>59</v>
      </c>
      <c r="B9" s="78"/>
      <c r="C9" s="135"/>
      <c r="D9" s="79" t="e">
        <f t="shared" si="0"/>
        <v>#DIV/0!</v>
      </c>
      <c r="E9" s="78"/>
    </row>
    <row r="10" spans="1:5">
      <c r="A10" s="80" t="s">
        <v>60</v>
      </c>
      <c r="B10" s="78">
        <v>35</v>
      </c>
      <c r="C10" s="135">
        <v>35</v>
      </c>
      <c r="D10" s="79">
        <f t="shared" si="0"/>
        <v>1</v>
      </c>
      <c r="E10" s="78"/>
    </row>
    <row r="11" spans="1:5">
      <c r="A11" s="80" t="s">
        <v>61</v>
      </c>
      <c r="B11" s="78"/>
      <c r="C11" s="135"/>
      <c r="D11" s="79" t="e">
        <f t="shared" si="0"/>
        <v>#DIV/0!</v>
      </c>
      <c r="E11" s="78"/>
    </row>
    <row r="12" spans="1:5">
      <c r="A12" s="10" t="s">
        <v>62</v>
      </c>
      <c r="B12" s="78"/>
      <c r="C12" s="135"/>
      <c r="D12" s="79" t="e">
        <f t="shared" si="0"/>
        <v>#DIV/0!</v>
      </c>
      <c r="E12" s="78"/>
    </row>
    <row r="13" spans="1:5">
      <c r="A13" s="10" t="s">
        <v>63</v>
      </c>
      <c r="B13" s="78"/>
      <c r="C13" s="135"/>
      <c r="D13" s="79" t="e">
        <f t="shared" si="0"/>
        <v>#DIV/0!</v>
      </c>
      <c r="E13" s="78"/>
    </row>
    <row r="14" spans="1:5">
      <c r="A14" s="10" t="s">
        <v>64</v>
      </c>
      <c r="B14" s="78"/>
      <c r="C14" s="135"/>
      <c r="D14" s="79" t="e">
        <f t="shared" si="0"/>
        <v>#DIV/0!</v>
      </c>
      <c r="E14" s="78"/>
    </row>
    <row r="15" spans="1:5">
      <c r="A15" s="10" t="s">
        <v>65</v>
      </c>
      <c r="B15" s="78"/>
      <c r="C15" s="135"/>
      <c r="D15" s="79" t="e">
        <f t="shared" si="0"/>
        <v>#DIV/0!</v>
      </c>
      <c r="E15" s="78"/>
    </row>
    <row r="16" spans="1:5">
      <c r="A16" s="10" t="s">
        <v>66</v>
      </c>
      <c r="B16" s="78"/>
      <c r="C16" s="135"/>
      <c r="D16" s="79" t="e">
        <f t="shared" si="0"/>
        <v>#DIV/0!</v>
      </c>
      <c r="E16" s="78"/>
    </row>
    <row r="17" spans="1:5">
      <c r="A17" s="10" t="s">
        <v>67</v>
      </c>
      <c r="B17" s="78">
        <v>20</v>
      </c>
      <c r="C17" s="135"/>
      <c r="D17" s="79">
        <f t="shared" si="0"/>
        <v>0</v>
      </c>
      <c r="E17" s="78"/>
    </row>
    <row r="18" spans="1:5">
      <c r="A18" s="75" t="s">
        <v>68</v>
      </c>
      <c r="B18" s="12">
        <f>SUM(B19:B26)</f>
        <v>409</v>
      </c>
      <c r="C18" s="12">
        <f>SUM(C19:C26)</f>
        <v>320</v>
      </c>
      <c r="D18" s="76">
        <f t="shared" si="0"/>
        <v>0.78239608801955995</v>
      </c>
      <c r="E18" s="27"/>
    </row>
    <row r="19" spans="1:5">
      <c r="A19" s="77" t="s">
        <v>57</v>
      </c>
      <c r="B19" s="78">
        <v>354</v>
      </c>
      <c r="C19" s="135">
        <v>290</v>
      </c>
      <c r="D19" s="79">
        <f t="shared" si="0"/>
        <v>0.8192090395480226</v>
      </c>
      <c r="E19" s="78"/>
    </row>
    <row r="20" spans="1:5">
      <c r="A20" s="77" t="s">
        <v>58</v>
      </c>
      <c r="B20" s="78"/>
      <c r="C20" s="135"/>
      <c r="D20" s="79" t="e">
        <f t="shared" si="0"/>
        <v>#DIV/0!</v>
      </c>
      <c r="E20" s="78"/>
    </row>
    <row r="21" spans="1:5">
      <c r="A21" s="80" t="s">
        <v>59</v>
      </c>
      <c r="B21" s="78"/>
      <c r="C21" s="135"/>
      <c r="D21" s="79" t="e">
        <f t="shared" si="0"/>
        <v>#DIV/0!</v>
      </c>
      <c r="E21" s="78"/>
    </row>
    <row r="22" spans="1:5">
      <c r="A22" s="80" t="s">
        <v>69</v>
      </c>
      <c r="B22" s="78">
        <v>35</v>
      </c>
      <c r="C22" s="135">
        <v>30</v>
      </c>
      <c r="D22" s="79">
        <f t="shared" si="0"/>
        <v>0.8571428571428571</v>
      </c>
      <c r="E22" s="78"/>
    </row>
    <row r="23" spans="1:5">
      <c r="A23" s="80" t="s">
        <v>70</v>
      </c>
      <c r="B23" s="78"/>
      <c r="C23" s="135"/>
      <c r="D23" s="79" t="e">
        <f t="shared" si="0"/>
        <v>#DIV/0!</v>
      </c>
      <c r="E23" s="78"/>
    </row>
    <row r="24" spans="1:5">
      <c r="A24" s="80" t="s">
        <v>71</v>
      </c>
      <c r="B24" s="78"/>
      <c r="C24" s="135"/>
      <c r="D24" s="79" t="e">
        <f t="shared" si="0"/>
        <v>#DIV/0!</v>
      </c>
      <c r="E24" s="78"/>
    </row>
    <row r="25" spans="1:5">
      <c r="A25" s="80" t="s">
        <v>66</v>
      </c>
      <c r="B25" s="78"/>
      <c r="C25" s="135"/>
      <c r="D25" s="79" t="e">
        <f t="shared" si="0"/>
        <v>#DIV/0!</v>
      </c>
      <c r="E25" s="78"/>
    </row>
    <row r="26" spans="1:5">
      <c r="A26" s="80" t="s">
        <v>72</v>
      </c>
      <c r="B26" s="78">
        <v>20</v>
      </c>
      <c r="C26" s="135"/>
      <c r="D26" s="79">
        <f t="shared" si="0"/>
        <v>0</v>
      </c>
      <c r="E26" s="78"/>
    </row>
    <row r="27" spans="1:5">
      <c r="A27" s="75" t="s">
        <v>73</v>
      </c>
      <c r="B27" s="12">
        <f>SUM(B28:B37)</f>
        <v>20143</v>
      </c>
      <c r="C27" s="12">
        <f>SUM(C28:C37)</f>
        <v>16370</v>
      </c>
      <c r="D27" s="76">
        <f t="shared" si="0"/>
        <v>0.81268927170729288</v>
      </c>
      <c r="E27" s="27"/>
    </row>
    <row r="28" spans="1:5">
      <c r="A28" s="77" t="s">
        <v>57</v>
      </c>
      <c r="B28" s="78">
        <v>9322</v>
      </c>
      <c r="C28" s="135">
        <v>8145</v>
      </c>
      <c r="D28" s="79">
        <f t="shared" si="0"/>
        <v>0.87373954087105776</v>
      </c>
      <c r="E28" s="78"/>
    </row>
    <row r="29" spans="1:5">
      <c r="A29" s="77" t="s">
        <v>58</v>
      </c>
      <c r="B29" s="78"/>
      <c r="C29" s="135"/>
      <c r="D29" s="79" t="e">
        <f t="shared" si="0"/>
        <v>#DIV/0!</v>
      </c>
      <c r="E29" s="78"/>
    </row>
    <row r="30" spans="1:5">
      <c r="A30" s="80" t="s">
        <v>59</v>
      </c>
      <c r="B30" s="78"/>
      <c r="C30" s="135"/>
      <c r="D30" s="79" t="e">
        <f t="shared" si="0"/>
        <v>#DIV/0!</v>
      </c>
      <c r="E30" s="78"/>
    </row>
    <row r="31" spans="1:5">
      <c r="A31" s="80" t="s">
        <v>74</v>
      </c>
      <c r="B31" s="78"/>
      <c r="C31" s="135"/>
      <c r="D31" s="79" t="e">
        <f t="shared" si="0"/>
        <v>#DIV/0!</v>
      </c>
      <c r="E31" s="78"/>
    </row>
    <row r="32" spans="1:5">
      <c r="A32" s="80" t="s">
        <v>75</v>
      </c>
      <c r="B32" s="78"/>
      <c r="C32" s="135"/>
      <c r="D32" s="79" t="e">
        <f t="shared" si="0"/>
        <v>#DIV/0!</v>
      </c>
      <c r="E32" s="78"/>
    </row>
    <row r="33" spans="1:5">
      <c r="A33" s="81" t="s">
        <v>76</v>
      </c>
      <c r="B33" s="78"/>
      <c r="C33" s="135"/>
      <c r="D33" s="79" t="e">
        <f t="shared" si="0"/>
        <v>#DIV/0!</v>
      </c>
      <c r="E33" s="78"/>
    </row>
    <row r="34" spans="1:5">
      <c r="A34" s="77" t="s">
        <v>77</v>
      </c>
      <c r="B34" s="78">
        <v>290</v>
      </c>
      <c r="C34" s="135">
        <v>225</v>
      </c>
      <c r="D34" s="79">
        <f t="shared" si="0"/>
        <v>0.77586206896551724</v>
      </c>
      <c r="E34" s="78"/>
    </row>
    <row r="35" spans="1:5">
      <c r="A35" s="80" t="s">
        <v>78</v>
      </c>
      <c r="B35" s="78"/>
      <c r="C35" s="135"/>
      <c r="D35" s="79" t="e">
        <f t="shared" si="0"/>
        <v>#DIV/0!</v>
      </c>
      <c r="E35" s="78"/>
    </row>
    <row r="36" spans="1:5">
      <c r="A36" s="80" t="s">
        <v>66</v>
      </c>
      <c r="B36" s="78"/>
      <c r="C36" s="135"/>
      <c r="D36" s="79" t="e">
        <f t="shared" si="0"/>
        <v>#DIV/0!</v>
      </c>
      <c r="E36" s="78"/>
    </row>
    <row r="37" spans="1:5">
      <c r="A37" s="80" t="s">
        <v>79</v>
      </c>
      <c r="B37" s="78">
        <v>10531</v>
      </c>
      <c r="C37" s="135">
        <v>8000</v>
      </c>
      <c r="D37" s="79">
        <f t="shared" si="0"/>
        <v>0.75966195043205775</v>
      </c>
      <c r="E37" s="78"/>
    </row>
    <row r="38" spans="1:5">
      <c r="A38" s="75" t="s">
        <v>80</v>
      </c>
      <c r="B38" s="12">
        <f>SUM(B39:B48)</f>
        <v>1459</v>
      </c>
      <c r="C38" s="12">
        <f>SUM(C39:C48)</f>
        <v>1220</v>
      </c>
      <c r="D38" s="76">
        <f t="shared" si="0"/>
        <v>0.83618917066483889</v>
      </c>
      <c r="E38" s="27"/>
    </row>
    <row r="39" spans="1:5">
      <c r="A39" s="77" t="s">
        <v>57</v>
      </c>
      <c r="B39" s="78">
        <v>800</v>
      </c>
      <c r="C39" s="135">
        <v>670</v>
      </c>
      <c r="D39" s="79">
        <f t="shared" si="0"/>
        <v>0.83750000000000002</v>
      </c>
      <c r="E39" s="78"/>
    </row>
    <row r="40" spans="1:5">
      <c r="A40" s="77" t="s">
        <v>58</v>
      </c>
      <c r="B40" s="78"/>
      <c r="C40" s="135"/>
      <c r="D40" s="79" t="e">
        <f t="shared" si="0"/>
        <v>#DIV/0!</v>
      </c>
      <c r="E40" s="78"/>
    </row>
    <row r="41" spans="1:5">
      <c r="A41" s="80" t="s">
        <v>59</v>
      </c>
      <c r="B41" s="78"/>
      <c r="C41" s="135"/>
      <c r="D41" s="79" t="e">
        <f t="shared" si="0"/>
        <v>#DIV/0!</v>
      </c>
      <c r="E41" s="78"/>
    </row>
    <row r="42" spans="1:5">
      <c r="A42" s="80" t="s">
        <v>81</v>
      </c>
      <c r="B42" s="78"/>
      <c r="C42" s="135"/>
      <c r="D42" s="79" t="e">
        <f t="shared" si="0"/>
        <v>#DIV/0!</v>
      </c>
      <c r="E42" s="78"/>
    </row>
    <row r="43" spans="1:5">
      <c r="A43" s="80" t="s">
        <v>82</v>
      </c>
      <c r="B43" s="78"/>
      <c r="C43" s="135"/>
      <c r="D43" s="79" t="e">
        <f t="shared" si="0"/>
        <v>#DIV/0!</v>
      </c>
      <c r="E43" s="78"/>
    </row>
    <row r="44" spans="1:5">
      <c r="A44" s="77" t="s">
        <v>83</v>
      </c>
      <c r="B44" s="78"/>
      <c r="C44" s="135"/>
      <c r="D44" s="79" t="e">
        <f t="shared" si="0"/>
        <v>#DIV/0!</v>
      </c>
      <c r="E44" s="78"/>
    </row>
    <row r="45" spans="1:5">
      <c r="A45" s="77" t="s">
        <v>84</v>
      </c>
      <c r="B45" s="78"/>
      <c r="C45" s="135"/>
      <c r="D45" s="79" t="e">
        <f t="shared" si="0"/>
        <v>#DIV/0!</v>
      </c>
      <c r="E45" s="78"/>
    </row>
    <row r="46" spans="1:5">
      <c r="A46" s="77" t="s">
        <v>85</v>
      </c>
      <c r="B46" s="78">
        <v>3</v>
      </c>
      <c r="C46" s="135"/>
      <c r="D46" s="79">
        <f t="shared" si="0"/>
        <v>0</v>
      </c>
      <c r="E46" s="78"/>
    </row>
    <row r="47" spans="1:5">
      <c r="A47" s="77" t="s">
        <v>66</v>
      </c>
      <c r="B47" s="78"/>
      <c r="C47" s="135"/>
      <c r="D47" s="79" t="e">
        <f t="shared" si="0"/>
        <v>#DIV/0!</v>
      </c>
      <c r="E47" s="78"/>
    </row>
    <row r="48" spans="1:5">
      <c r="A48" s="80" t="s">
        <v>86</v>
      </c>
      <c r="B48" s="78">
        <v>656</v>
      </c>
      <c r="C48" s="135">
        <v>550</v>
      </c>
      <c r="D48" s="79">
        <f t="shared" si="0"/>
        <v>0.83841463414634143</v>
      </c>
      <c r="E48" s="78"/>
    </row>
    <row r="49" spans="1:5">
      <c r="A49" s="82" t="s">
        <v>87</v>
      </c>
      <c r="B49" s="12">
        <f>SUM(B50:B59)</f>
        <v>492</v>
      </c>
      <c r="C49" s="12">
        <f>SUM(C50:C59)</f>
        <v>50</v>
      </c>
      <c r="D49" s="76">
        <f t="shared" si="0"/>
        <v>0.1016260162601626</v>
      </c>
      <c r="E49" s="27"/>
    </row>
    <row r="50" spans="1:5">
      <c r="A50" s="80" t="s">
        <v>57</v>
      </c>
      <c r="B50" s="78"/>
      <c r="C50" s="136"/>
      <c r="D50" s="79" t="e">
        <f t="shared" si="0"/>
        <v>#DIV/0!</v>
      </c>
      <c r="E50" s="78"/>
    </row>
    <row r="51" spans="1:5">
      <c r="A51" s="10" t="s">
        <v>58</v>
      </c>
      <c r="B51" s="78"/>
      <c r="C51" s="136"/>
      <c r="D51" s="79" t="e">
        <f t="shared" si="0"/>
        <v>#DIV/0!</v>
      </c>
      <c r="E51" s="78"/>
    </row>
    <row r="52" spans="1:5">
      <c r="A52" s="77" t="s">
        <v>59</v>
      </c>
      <c r="B52" s="78"/>
      <c r="C52" s="136"/>
      <c r="D52" s="79" t="e">
        <f t="shared" si="0"/>
        <v>#DIV/0!</v>
      </c>
      <c r="E52" s="78"/>
    </row>
    <row r="53" spans="1:5">
      <c r="A53" s="77" t="s">
        <v>88</v>
      </c>
      <c r="B53" s="78"/>
      <c r="C53" s="136"/>
      <c r="D53" s="79" t="e">
        <f t="shared" si="0"/>
        <v>#DIV/0!</v>
      </c>
      <c r="E53" s="78"/>
    </row>
    <row r="54" spans="1:5">
      <c r="A54" s="77" t="s">
        <v>89</v>
      </c>
      <c r="B54" s="78"/>
      <c r="C54" s="136"/>
      <c r="D54" s="79" t="e">
        <f t="shared" si="0"/>
        <v>#DIV/0!</v>
      </c>
      <c r="E54" s="78"/>
    </row>
    <row r="55" spans="1:5">
      <c r="A55" s="80" t="s">
        <v>90</v>
      </c>
      <c r="B55" s="78"/>
      <c r="C55" s="136"/>
      <c r="D55" s="79" t="e">
        <f t="shared" si="0"/>
        <v>#DIV/0!</v>
      </c>
      <c r="E55" s="78"/>
    </row>
    <row r="56" spans="1:5">
      <c r="A56" s="80" t="s">
        <v>91</v>
      </c>
      <c r="B56" s="78">
        <v>440</v>
      </c>
      <c r="C56" s="136"/>
      <c r="D56" s="79">
        <f t="shared" si="0"/>
        <v>0</v>
      </c>
      <c r="E56" s="78"/>
    </row>
    <row r="57" spans="1:5">
      <c r="A57" s="80" t="s">
        <v>92</v>
      </c>
      <c r="B57" s="78"/>
      <c r="C57" s="136"/>
      <c r="D57" s="79" t="e">
        <f t="shared" si="0"/>
        <v>#DIV/0!</v>
      </c>
      <c r="E57" s="78"/>
    </row>
    <row r="58" spans="1:5">
      <c r="A58" s="77" t="s">
        <v>66</v>
      </c>
      <c r="B58" s="78"/>
      <c r="C58" s="136"/>
      <c r="D58" s="79" t="e">
        <f t="shared" si="0"/>
        <v>#DIV/0!</v>
      </c>
      <c r="E58" s="78"/>
    </row>
    <row r="59" spans="1:5">
      <c r="A59" s="80" t="s">
        <v>93</v>
      </c>
      <c r="B59" s="78">
        <v>52</v>
      </c>
      <c r="C59" s="135">
        <v>50</v>
      </c>
      <c r="D59" s="79">
        <f t="shared" si="0"/>
        <v>0.96153846153846156</v>
      </c>
      <c r="E59" s="78"/>
    </row>
    <row r="60" spans="1:5">
      <c r="A60" s="83" t="s">
        <v>94</v>
      </c>
      <c r="B60" s="12">
        <f>SUM(B61:B70)</f>
        <v>2517</v>
      </c>
      <c r="C60" s="12">
        <f>SUM(C61:C70)</f>
        <v>2110</v>
      </c>
      <c r="D60" s="76">
        <f t="shared" si="0"/>
        <v>0.83829956297179187</v>
      </c>
      <c r="E60" s="27"/>
    </row>
    <row r="61" spans="1:5">
      <c r="A61" s="80" t="s">
        <v>57</v>
      </c>
      <c r="B61" s="78">
        <v>865</v>
      </c>
      <c r="C61" s="135">
        <v>800</v>
      </c>
      <c r="D61" s="79">
        <f t="shared" si="0"/>
        <v>0.92485549132947975</v>
      </c>
      <c r="E61" s="78"/>
    </row>
    <row r="62" spans="1:5">
      <c r="A62" s="10" t="s">
        <v>58</v>
      </c>
      <c r="B62" s="78"/>
      <c r="C62" s="135"/>
      <c r="D62" s="79" t="e">
        <f t="shared" si="0"/>
        <v>#DIV/0!</v>
      </c>
      <c r="E62" s="78"/>
    </row>
    <row r="63" spans="1:5">
      <c r="A63" s="10" t="s">
        <v>59</v>
      </c>
      <c r="B63" s="78"/>
      <c r="C63" s="135"/>
      <c r="D63" s="79" t="e">
        <f t="shared" si="0"/>
        <v>#DIV/0!</v>
      </c>
      <c r="E63" s="78"/>
    </row>
    <row r="64" spans="1:5">
      <c r="A64" s="10" t="s">
        <v>95</v>
      </c>
      <c r="B64" s="78"/>
      <c r="C64" s="135"/>
      <c r="D64" s="79" t="e">
        <f t="shared" si="0"/>
        <v>#DIV/0!</v>
      </c>
      <c r="E64" s="78"/>
    </row>
    <row r="65" spans="1:5">
      <c r="A65" s="10" t="s">
        <v>96</v>
      </c>
      <c r="B65" s="78"/>
      <c r="C65" s="135"/>
      <c r="D65" s="79" t="e">
        <f t="shared" si="0"/>
        <v>#DIV/0!</v>
      </c>
      <c r="E65" s="78"/>
    </row>
    <row r="66" spans="1:5">
      <c r="A66" s="10" t="s">
        <v>97</v>
      </c>
      <c r="B66" s="78"/>
      <c r="C66" s="135"/>
      <c r="D66" s="79" t="e">
        <f t="shared" si="0"/>
        <v>#DIV/0!</v>
      </c>
      <c r="E66" s="78"/>
    </row>
    <row r="67" spans="1:5">
      <c r="A67" s="77" t="s">
        <v>98</v>
      </c>
      <c r="B67" s="78">
        <v>104</v>
      </c>
      <c r="C67" s="135">
        <v>90</v>
      </c>
      <c r="D67" s="79">
        <f t="shared" si="0"/>
        <v>0.86538461538461542</v>
      </c>
      <c r="E67" s="78"/>
    </row>
    <row r="68" spans="1:5">
      <c r="A68" s="80" t="s">
        <v>99</v>
      </c>
      <c r="B68" s="78">
        <v>694</v>
      </c>
      <c r="C68" s="135">
        <v>360</v>
      </c>
      <c r="D68" s="79">
        <f t="shared" si="0"/>
        <v>0.51873198847262247</v>
      </c>
      <c r="E68" s="78"/>
    </row>
    <row r="69" spans="1:5">
      <c r="A69" s="80" t="s">
        <v>66</v>
      </c>
      <c r="B69" s="78">
        <v>79</v>
      </c>
      <c r="C69" s="135">
        <v>120</v>
      </c>
      <c r="D69" s="79">
        <f t="shared" ref="D69:D132" si="1">C69/B69</f>
        <v>1.518987341772152</v>
      </c>
      <c r="E69" s="78"/>
    </row>
    <row r="70" spans="1:5">
      <c r="A70" s="80" t="s">
        <v>100</v>
      </c>
      <c r="B70" s="78">
        <v>775</v>
      </c>
      <c r="C70" s="135">
        <v>740</v>
      </c>
      <c r="D70" s="79">
        <f t="shared" si="1"/>
        <v>0.95483870967741935</v>
      </c>
      <c r="E70" s="78"/>
    </row>
    <row r="71" spans="1:5">
      <c r="A71" s="75" t="s">
        <v>101</v>
      </c>
      <c r="B71" s="12">
        <f>SUM(B72:B78)</f>
        <v>2228</v>
      </c>
      <c r="C71" s="12">
        <f>SUM(C72:C78)</f>
        <v>1925</v>
      </c>
      <c r="D71" s="76">
        <f t="shared" si="1"/>
        <v>0.8640035906642729</v>
      </c>
      <c r="E71" s="27"/>
    </row>
    <row r="72" spans="1:5">
      <c r="A72" s="77" t="s">
        <v>57</v>
      </c>
      <c r="B72" s="78">
        <v>1063</v>
      </c>
      <c r="C72" s="135">
        <v>1060</v>
      </c>
      <c r="D72" s="79">
        <f t="shared" si="1"/>
        <v>0.99717779868297274</v>
      </c>
      <c r="E72" s="78"/>
    </row>
    <row r="73" spans="1:5">
      <c r="A73" s="77" t="s">
        <v>58</v>
      </c>
      <c r="B73" s="78"/>
      <c r="C73" s="135"/>
      <c r="D73" s="79" t="e">
        <f t="shared" si="1"/>
        <v>#DIV/0!</v>
      </c>
      <c r="E73" s="78"/>
    </row>
    <row r="74" spans="1:5">
      <c r="A74" s="80" t="s">
        <v>59</v>
      </c>
      <c r="B74" s="78"/>
      <c r="C74" s="135"/>
      <c r="D74" s="79" t="e">
        <f t="shared" si="1"/>
        <v>#DIV/0!</v>
      </c>
      <c r="E74" s="78"/>
    </row>
    <row r="75" spans="1:5">
      <c r="A75" s="77" t="s">
        <v>98</v>
      </c>
      <c r="B75" s="78"/>
      <c r="C75" s="135"/>
      <c r="D75" s="79" t="e">
        <f t="shared" si="1"/>
        <v>#DIV/0!</v>
      </c>
      <c r="E75" s="78"/>
    </row>
    <row r="76" spans="1:5">
      <c r="A76" s="80" t="s">
        <v>102</v>
      </c>
      <c r="B76" s="78"/>
      <c r="C76" s="135"/>
      <c r="D76" s="79" t="e">
        <f t="shared" si="1"/>
        <v>#DIV/0!</v>
      </c>
      <c r="E76" s="78"/>
    </row>
    <row r="77" spans="1:5">
      <c r="A77" s="80" t="s">
        <v>66</v>
      </c>
      <c r="B77" s="78"/>
      <c r="C77" s="135"/>
      <c r="D77" s="79" t="e">
        <f t="shared" si="1"/>
        <v>#DIV/0!</v>
      </c>
      <c r="E77" s="78"/>
    </row>
    <row r="78" spans="1:5">
      <c r="A78" s="80" t="s">
        <v>103</v>
      </c>
      <c r="B78" s="78">
        <v>1165</v>
      </c>
      <c r="C78" s="135">
        <v>865</v>
      </c>
      <c r="D78" s="79">
        <f t="shared" si="1"/>
        <v>0.74248927038626611</v>
      </c>
      <c r="E78" s="78"/>
    </row>
    <row r="79" spans="1:5">
      <c r="A79" s="82" t="s">
        <v>104</v>
      </c>
      <c r="B79" s="12">
        <f>SUM(B80:B87)</f>
        <v>406</v>
      </c>
      <c r="C79" s="12">
        <f>SUM(C80:C87)</f>
        <v>285</v>
      </c>
      <c r="D79" s="76">
        <f t="shared" si="1"/>
        <v>0.70197044334975367</v>
      </c>
      <c r="E79" s="27"/>
    </row>
    <row r="80" spans="1:5">
      <c r="A80" s="77" t="s">
        <v>57</v>
      </c>
      <c r="B80" s="78">
        <v>245</v>
      </c>
      <c r="C80" s="135">
        <v>210</v>
      </c>
      <c r="D80" s="79">
        <f t="shared" si="1"/>
        <v>0.8571428571428571</v>
      </c>
      <c r="E80" s="78"/>
    </row>
    <row r="81" spans="1:5">
      <c r="A81" s="77" t="s">
        <v>58</v>
      </c>
      <c r="B81" s="78"/>
      <c r="C81" s="135"/>
      <c r="D81" s="79" t="e">
        <f t="shared" si="1"/>
        <v>#DIV/0!</v>
      </c>
      <c r="E81" s="78"/>
    </row>
    <row r="82" spans="1:5">
      <c r="A82" s="77" t="s">
        <v>59</v>
      </c>
      <c r="B82" s="78"/>
      <c r="C82" s="135"/>
      <c r="D82" s="79" t="e">
        <f t="shared" si="1"/>
        <v>#DIV/0!</v>
      </c>
      <c r="E82" s="78"/>
    </row>
    <row r="83" spans="1:5">
      <c r="A83" s="84" t="s">
        <v>105</v>
      </c>
      <c r="B83" s="78"/>
      <c r="C83" s="135"/>
      <c r="D83" s="79" t="e">
        <f t="shared" si="1"/>
        <v>#DIV/0!</v>
      </c>
      <c r="E83" s="78"/>
    </row>
    <row r="84" spans="1:5">
      <c r="A84" s="80" t="s">
        <v>106</v>
      </c>
      <c r="B84" s="78"/>
      <c r="C84" s="135"/>
      <c r="D84" s="79" t="e">
        <f t="shared" si="1"/>
        <v>#DIV/0!</v>
      </c>
      <c r="E84" s="78"/>
    </row>
    <row r="85" spans="1:5">
      <c r="A85" s="80" t="s">
        <v>98</v>
      </c>
      <c r="B85" s="78"/>
      <c r="C85" s="135"/>
      <c r="D85" s="79" t="e">
        <f t="shared" si="1"/>
        <v>#DIV/0!</v>
      </c>
      <c r="E85" s="78"/>
    </row>
    <row r="86" spans="1:5">
      <c r="A86" s="80" t="s">
        <v>66</v>
      </c>
      <c r="B86" s="78">
        <v>23</v>
      </c>
      <c r="C86" s="135">
        <v>20</v>
      </c>
      <c r="D86" s="79">
        <f t="shared" si="1"/>
        <v>0.86956521739130432</v>
      </c>
      <c r="E86" s="78"/>
    </row>
    <row r="87" spans="1:5">
      <c r="A87" s="10" t="s">
        <v>107</v>
      </c>
      <c r="B87" s="78">
        <v>138</v>
      </c>
      <c r="C87" s="135">
        <v>55</v>
      </c>
      <c r="D87" s="79">
        <f t="shared" si="1"/>
        <v>0.39855072463768115</v>
      </c>
      <c r="E87" s="78"/>
    </row>
    <row r="88" spans="1:5">
      <c r="A88" s="75" t="s">
        <v>108</v>
      </c>
      <c r="B88" s="12">
        <f>SUM(B89:B100)</f>
        <v>0</v>
      </c>
      <c r="C88" s="12">
        <f>SUM(C89:C100)</f>
        <v>0</v>
      </c>
      <c r="D88" s="76" t="e">
        <f t="shared" si="1"/>
        <v>#DIV/0!</v>
      </c>
      <c r="E88" s="27"/>
    </row>
    <row r="89" spans="1:5">
      <c r="A89" s="77" t="s">
        <v>57</v>
      </c>
      <c r="B89" s="78"/>
      <c r="C89" s="78"/>
      <c r="D89" s="79" t="e">
        <f t="shared" si="1"/>
        <v>#DIV/0!</v>
      </c>
      <c r="E89" s="78"/>
    </row>
    <row r="90" spans="1:5">
      <c r="A90" s="80" t="s">
        <v>58</v>
      </c>
      <c r="B90" s="78"/>
      <c r="C90" s="78"/>
      <c r="D90" s="79" t="e">
        <f t="shared" si="1"/>
        <v>#DIV/0!</v>
      </c>
      <c r="E90" s="78"/>
    </row>
    <row r="91" spans="1:5">
      <c r="A91" s="80" t="s">
        <v>59</v>
      </c>
      <c r="B91" s="78"/>
      <c r="C91" s="78"/>
      <c r="D91" s="79" t="e">
        <f t="shared" si="1"/>
        <v>#DIV/0!</v>
      </c>
      <c r="E91" s="78"/>
    </row>
    <row r="92" spans="1:5">
      <c r="A92" s="77" t="s">
        <v>109</v>
      </c>
      <c r="B92" s="78"/>
      <c r="C92" s="78"/>
      <c r="D92" s="79" t="e">
        <f t="shared" si="1"/>
        <v>#DIV/0!</v>
      </c>
      <c r="E92" s="78"/>
    </row>
    <row r="93" spans="1:5">
      <c r="A93" s="77" t="s">
        <v>110</v>
      </c>
      <c r="B93" s="78"/>
      <c r="C93" s="78"/>
      <c r="D93" s="79" t="e">
        <f t="shared" si="1"/>
        <v>#DIV/0!</v>
      </c>
      <c r="E93" s="78"/>
    </row>
    <row r="94" spans="1:5">
      <c r="A94" s="77" t="s">
        <v>98</v>
      </c>
      <c r="B94" s="78"/>
      <c r="C94" s="78"/>
      <c r="D94" s="79" t="e">
        <f t="shared" si="1"/>
        <v>#DIV/0!</v>
      </c>
      <c r="E94" s="78"/>
    </row>
    <row r="95" spans="1:5">
      <c r="A95" s="77" t="s">
        <v>111</v>
      </c>
      <c r="B95" s="78"/>
      <c r="C95" s="78"/>
      <c r="D95" s="79" t="e">
        <f t="shared" si="1"/>
        <v>#DIV/0!</v>
      </c>
      <c r="E95" s="78"/>
    </row>
    <row r="96" spans="1:5">
      <c r="A96" s="77" t="s">
        <v>112</v>
      </c>
      <c r="B96" s="78"/>
      <c r="C96" s="78"/>
      <c r="D96" s="79" t="e">
        <f t="shared" si="1"/>
        <v>#DIV/0!</v>
      </c>
      <c r="E96" s="78"/>
    </row>
    <row r="97" spans="1:5">
      <c r="A97" s="77" t="s">
        <v>113</v>
      </c>
      <c r="B97" s="78"/>
      <c r="C97" s="78"/>
      <c r="D97" s="79" t="e">
        <f t="shared" si="1"/>
        <v>#DIV/0!</v>
      </c>
      <c r="E97" s="78"/>
    </row>
    <row r="98" spans="1:5">
      <c r="A98" s="77" t="s">
        <v>114</v>
      </c>
      <c r="B98" s="78"/>
      <c r="C98" s="78"/>
      <c r="D98" s="79" t="e">
        <f t="shared" si="1"/>
        <v>#DIV/0!</v>
      </c>
      <c r="E98" s="78"/>
    </row>
    <row r="99" spans="1:5">
      <c r="A99" s="80" t="s">
        <v>66</v>
      </c>
      <c r="B99" s="78"/>
      <c r="C99" s="78"/>
      <c r="D99" s="79" t="e">
        <f t="shared" si="1"/>
        <v>#DIV/0!</v>
      </c>
      <c r="E99" s="78"/>
    </row>
    <row r="100" spans="1:5">
      <c r="A100" s="80" t="s">
        <v>115</v>
      </c>
      <c r="B100" s="78"/>
      <c r="C100" s="78"/>
      <c r="D100" s="79" t="e">
        <f t="shared" si="1"/>
        <v>#DIV/0!</v>
      </c>
      <c r="E100" s="78"/>
    </row>
    <row r="101" spans="1:5">
      <c r="A101" s="85" t="s">
        <v>116</v>
      </c>
      <c r="B101" s="12">
        <f>SUM(B102:B109)</f>
        <v>1695</v>
      </c>
      <c r="C101" s="12">
        <f>SUM(C102:C109)</f>
        <v>1595</v>
      </c>
      <c r="D101" s="76">
        <f t="shared" si="1"/>
        <v>0.94100294985250732</v>
      </c>
      <c r="E101" s="27"/>
    </row>
    <row r="102" spans="1:5">
      <c r="A102" s="77" t="s">
        <v>57</v>
      </c>
      <c r="B102" s="78">
        <v>1109</v>
      </c>
      <c r="C102" s="135">
        <v>1020</v>
      </c>
      <c r="D102" s="79">
        <f t="shared" si="1"/>
        <v>0.91974752028854823</v>
      </c>
      <c r="E102" s="78"/>
    </row>
    <row r="103" spans="1:5">
      <c r="A103" s="77" t="s">
        <v>58</v>
      </c>
      <c r="B103" s="78"/>
      <c r="C103" s="135"/>
      <c r="D103" s="79" t="e">
        <f t="shared" si="1"/>
        <v>#DIV/0!</v>
      </c>
      <c r="E103" s="78"/>
    </row>
    <row r="104" spans="1:5">
      <c r="A104" s="77" t="s">
        <v>59</v>
      </c>
      <c r="B104" s="78"/>
      <c r="C104" s="135"/>
      <c r="D104" s="79" t="e">
        <f t="shared" si="1"/>
        <v>#DIV/0!</v>
      </c>
      <c r="E104" s="78"/>
    </row>
    <row r="105" spans="1:5">
      <c r="A105" s="80" t="s">
        <v>117</v>
      </c>
      <c r="B105" s="78"/>
      <c r="C105" s="135"/>
      <c r="D105" s="79" t="e">
        <f t="shared" si="1"/>
        <v>#DIV/0!</v>
      </c>
      <c r="E105" s="78"/>
    </row>
    <row r="106" spans="1:5">
      <c r="A106" s="80" t="s">
        <v>118</v>
      </c>
      <c r="B106" s="78"/>
      <c r="C106" s="135"/>
      <c r="D106" s="79" t="e">
        <f t="shared" si="1"/>
        <v>#DIV/0!</v>
      </c>
      <c r="E106" s="78"/>
    </row>
    <row r="107" spans="1:5">
      <c r="A107" s="80" t="s">
        <v>119</v>
      </c>
      <c r="B107" s="78"/>
      <c r="C107" s="135"/>
      <c r="D107" s="79" t="e">
        <f t="shared" si="1"/>
        <v>#DIV/0!</v>
      </c>
      <c r="E107" s="78"/>
    </row>
    <row r="108" spans="1:5">
      <c r="A108" s="77" t="s">
        <v>66</v>
      </c>
      <c r="B108" s="78"/>
      <c r="C108" s="135"/>
      <c r="D108" s="79" t="e">
        <f t="shared" si="1"/>
        <v>#DIV/0!</v>
      </c>
      <c r="E108" s="78"/>
    </row>
    <row r="109" spans="1:5">
      <c r="A109" s="77" t="s">
        <v>120</v>
      </c>
      <c r="B109" s="78">
        <v>586</v>
      </c>
      <c r="C109" s="135">
        <v>575</v>
      </c>
      <c r="D109" s="79">
        <f t="shared" si="1"/>
        <v>0.98122866894197958</v>
      </c>
      <c r="E109" s="78"/>
    </row>
    <row r="110" spans="1:5">
      <c r="A110" s="12" t="s">
        <v>121</v>
      </c>
      <c r="B110" s="12">
        <f>SUM(B111:B120)</f>
        <v>443</v>
      </c>
      <c r="C110" s="12">
        <f>SUM(C111:C120)</f>
        <v>1605</v>
      </c>
      <c r="D110" s="76">
        <f t="shared" si="1"/>
        <v>3.6230248306997743</v>
      </c>
      <c r="E110" s="27"/>
    </row>
    <row r="111" spans="1:5">
      <c r="A111" s="77" t="s">
        <v>57</v>
      </c>
      <c r="B111" s="78"/>
      <c r="C111" s="137"/>
      <c r="D111" s="79" t="e">
        <f t="shared" si="1"/>
        <v>#DIV/0!</v>
      </c>
      <c r="E111" s="78"/>
    </row>
    <row r="112" spans="1:5">
      <c r="A112" s="77" t="s">
        <v>58</v>
      </c>
      <c r="B112" s="78"/>
      <c r="C112" s="135"/>
      <c r="D112" s="79" t="e">
        <f t="shared" si="1"/>
        <v>#DIV/0!</v>
      </c>
      <c r="E112" s="78"/>
    </row>
    <row r="113" spans="1:5">
      <c r="A113" s="77" t="s">
        <v>59</v>
      </c>
      <c r="B113" s="78"/>
      <c r="C113" s="135"/>
      <c r="D113" s="79" t="e">
        <f t="shared" si="1"/>
        <v>#DIV/0!</v>
      </c>
      <c r="E113" s="78"/>
    </row>
    <row r="114" spans="1:5">
      <c r="A114" s="80" t="s">
        <v>122</v>
      </c>
      <c r="B114" s="78"/>
      <c r="C114" s="135"/>
      <c r="D114" s="79" t="e">
        <f t="shared" si="1"/>
        <v>#DIV/0!</v>
      </c>
      <c r="E114" s="78"/>
    </row>
    <row r="115" spans="1:5">
      <c r="A115" s="80" t="s">
        <v>123</v>
      </c>
      <c r="B115" s="78"/>
      <c r="C115" s="135"/>
      <c r="D115" s="79" t="e">
        <f t="shared" si="1"/>
        <v>#DIV/0!</v>
      </c>
      <c r="E115" s="78"/>
    </row>
    <row r="116" spans="1:5">
      <c r="A116" s="80" t="s">
        <v>124</v>
      </c>
      <c r="B116" s="78"/>
      <c r="C116" s="135"/>
      <c r="D116" s="79" t="e">
        <f t="shared" si="1"/>
        <v>#DIV/0!</v>
      </c>
      <c r="E116" s="78"/>
    </row>
    <row r="117" spans="1:5">
      <c r="A117" s="77" t="s">
        <v>125</v>
      </c>
      <c r="B117" s="78"/>
      <c r="C117" s="135"/>
      <c r="D117" s="79" t="e">
        <f t="shared" si="1"/>
        <v>#DIV/0!</v>
      </c>
      <c r="E117" s="78"/>
    </row>
    <row r="118" spans="1:5">
      <c r="A118" s="77" t="s">
        <v>126</v>
      </c>
      <c r="B118" s="78">
        <v>383</v>
      </c>
      <c r="C118" s="135">
        <v>1545</v>
      </c>
      <c r="D118" s="79">
        <f t="shared" si="1"/>
        <v>4.0339425587467366</v>
      </c>
      <c r="E118" s="78"/>
    </row>
    <row r="119" spans="1:5">
      <c r="A119" s="77" t="s">
        <v>66</v>
      </c>
      <c r="B119" s="78"/>
      <c r="C119" s="135"/>
      <c r="D119" s="79" t="e">
        <f t="shared" si="1"/>
        <v>#DIV/0!</v>
      </c>
      <c r="E119" s="78"/>
    </row>
    <row r="120" spans="1:5">
      <c r="A120" s="80" t="s">
        <v>127</v>
      </c>
      <c r="B120" s="78">
        <v>60</v>
      </c>
      <c r="C120" s="135">
        <v>60</v>
      </c>
      <c r="D120" s="79">
        <f t="shared" si="1"/>
        <v>1</v>
      </c>
      <c r="E120" s="78"/>
    </row>
    <row r="121" spans="1:5">
      <c r="A121" s="82" t="s">
        <v>128</v>
      </c>
      <c r="B121" s="12">
        <f>SUM(B122:B132)</f>
        <v>0</v>
      </c>
      <c r="C121" s="12">
        <f>SUM(C122:C132)</f>
        <v>0</v>
      </c>
      <c r="D121" s="76" t="e">
        <f t="shared" si="1"/>
        <v>#DIV/0!</v>
      </c>
      <c r="E121" s="27"/>
    </row>
    <row r="122" spans="1:5">
      <c r="A122" s="80" t="s">
        <v>57</v>
      </c>
      <c r="B122" s="78"/>
      <c r="C122" s="78"/>
      <c r="D122" s="79" t="e">
        <f t="shared" si="1"/>
        <v>#DIV/0!</v>
      </c>
      <c r="E122" s="78"/>
    </row>
    <row r="123" spans="1:5">
      <c r="A123" s="10" t="s">
        <v>58</v>
      </c>
      <c r="B123" s="78"/>
      <c r="C123" s="78"/>
      <c r="D123" s="79" t="e">
        <f t="shared" si="1"/>
        <v>#DIV/0!</v>
      </c>
      <c r="E123" s="78"/>
    </row>
    <row r="124" spans="1:5">
      <c r="A124" s="77" t="s">
        <v>59</v>
      </c>
      <c r="B124" s="78"/>
      <c r="C124" s="78"/>
      <c r="D124" s="79" t="e">
        <f t="shared" si="1"/>
        <v>#DIV/0!</v>
      </c>
      <c r="E124" s="78"/>
    </row>
    <row r="125" spans="1:5">
      <c r="A125" s="77" t="s">
        <v>129</v>
      </c>
      <c r="B125" s="78"/>
      <c r="C125" s="78"/>
      <c r="D125" s="79" t="e">
        <f t="shared" si="1"/>
        <v>#DIV/0!</v>
      </c>
      <c r="E125" s="78"/>
    </row>
    <row r="126" spans="1:5">
      <c r="A126" s="77" t="s">
        <v>130</v>
      </c>
      <c r="B126" s="78"/>
      <c r="C126" s="78"/>
      <c r="D126" s="79" t="e">
        <f t="shared" si="1"/>
        <v>#DIV/0!</v>
      </c>
      <c r="E126" s="78"/>
    </row>
    <row r="127" spans="1:5">
      <c r="A127" s="80" t="s">
        <v>131</v>
      </c>
      <c r="B127" s="78"/>
      <c r="C127" s="78"/>
      <c r="D127" s="79" t="e">
        <f t="shared" si="1"/>
        <v>#DIV/0!</v>
      </c>
      <c r="E127" s="78"/>
    </row>
    <row r="128" spans="1:5">
      <c r="A128" s="77" t="s">
        <v>132</v>
      </c>
      <c r="B128" s="78"/>
      <c r="C128" s="78"/>
      <c r="D128" s="79" t="e">
        <f t="shared" si="1"/>
        <v>#DIV/0!</v>
      </c>
      <c r="E128" s="78"/>
    </row>
    <row r="129" spans="1:5">
      <c r="A129" s="77" t="s">
        <v>133</v>
      </c>
      <c r="B129" s="78"/>
      <c r="C129" s="78"/>
      <c r="D129" s="79" t="e">
        <f t="shared" si="1"/>
        <v>#DIV/0!</v>
      </c>
      <c r="E129" s="78"/>
    </row>
    <row r="130" spans="1:5">
      <c r="A130" s="77" t="s">
        <v>134</v>
      </c>
      <c r="B130" s="78"/>
      <c r="C130" s="78"/>
      <c r="D130" s="79" t="e">
        <f t="shared" si="1"/>
        <v>#DIV/0!</v>
      </c>
      <c r="E130" s="78"/>
    </row>
    <row r="131" spans="1:5">
      <c r="A131" s="77" t="s">
        <v>66</v>
      </c>
      <c r="B131" s="78"/>
      <c r="C131" s="78"/>
      <c r="D131" s="79" t="e">
        <f t="shared" si="1"/>
        <v>#DIV/0!</v>
      </c>
      <c r="E131" s="78"/>
    </row>
    <row r="132" spans="1:5">
      <c r="A132" s="77" t="s">
        <v>135</v>
      </c>
      <c r="B132" s="78"/>
      <c r="C132" s="78"/>
      <c r="D132" s="79" t="e">
        <f t="shared" si="1"/>
        <v>#DIV/0!</v>
      </c>
      <c r="E132" s="78"/>
    </row>
    <row r="133" spans="1:5">
      <c r="A133" s="75" t="s">
        <v>136</v>
      </c>
      <c r="B133" s="12">
        <f>SUM(B134:B139)</f>
        <v>0</v>
      </c>
      <c r="C133" s="12">
        <f>SUM(C134:C139)</f>
        <v>0</v>
      </c>
      <c r="D133" s="76" t="e">
        <f t="shared" ref="D133:D196" si="2">C133/B133</f>
        <v>#DIV/0!</v>
      </c>
      <c r="E133" s="27"/>
    </row>
    <row r="134" spans="1:5">
      <c r="A134" s="77" t="s">
        <v>57</v>
      </c>
      <c r="B134" s="78"/>
      <c r="C134" s="78"/>
      <c r="D134" s="79" t="e">
        <f t="shared" si="2"/>
        <v>#DIV/0!</v>
      </c>
      <c r="E134" s="78"/>
    </row>
    <row r="135" spans="1:5">
      <c r="A135" s="77" t="s">
        <v>58</v>
      </c>
      <c r="B135" s="78"/>
      <c r="C135" s="78"/>
      <c r="D135" s="79" t="e">
        <f t="shared" si="2"/>
        <v>#DIV/0!</v>
      </c>
      <c r="E135" s="78"/>
    </row>
    <row r="136" spans="1:5">
      <c r="A136" s="80" t="s">
        <v>59</v>
      </c>
      <c r="B136" s="78"/>
      <c r="C136" s="78"/>
      <c r="D136" s="79" t="e">
        <f t="shared" si="2"/>
        <v>#DIV/0!</v>
      </c>
      <c r="E136" s="78"/>
    </row>
    <row r="137" spans="1:5">
      <c r="A137" s="80" t="s">
        <v>137</v>
      </c>
      <c r="B137" s="78"/>
      <c r="C137" s="78"/>
      <c r="D137" s="79" t="e">
        <f t="shared" si="2"/>
        <v>#DIV/0!</v>
      </c>
      <c r="E137" s="78"/>
    </row>
    <row r="138" spans="1:5">
      <c r="A138" s="80" t="s">
        <v>66</v>
      </c>
      <c r="B138" s="78"/>
      <c r="C138" s="78"/>
      <c r="D138" s="79" t="e">
        <f t="shared" si="2"/>
        <v>#DIV/0!</v>
      </c>
      <c r="E138" s="78"/>
    </row>
    <row r="139" spans="1:5">
      <c r="A139" s="10" t="s">
        <v>138</v>
      </c>
      <c r="B139" s="78"/>
      <c r="C139" s="78"/>
      <c r="D139" s="79" t="e">
        <f t="shared" si="2"/>
        <v>#DIV/0!</v>
      </c>
      <c r="E139" s="78"/>
    </row>
    <row r="140" spans="1:5">
      <c r="A140" s="75" t="s">
        <v>139</v>
      </c>
      <c r="B140" s="12">
        <f>SUM(B141:B147)</f>
        <v>0</v>
      </c>
      <c r="C140" s="12">
        <f>SUM(C141:C147)</f>
        <v>0</v>
      </c>
      <c r="D140" s="76" t="e">
        <f t="shared" si="2"/>
        <v>#DIV/0!</v>
      </c>
      <c r="E140" s="27"/>
    </row>
    <row r="141" spans="1:5">
      <c r="A141" s="77" t="s">
        <v>57</v>
      </c>
      <c r="B141" s="78"/>
      <c r="C141" s="78"/>
      <c r="D141" s="79" t="e">
        <f t="shared" si="2"/>
        <v>#DIV/0!</v>
      </c>
      <c r="E141" s="78"/>
    </row>
    <row r="142" spans="1:5">
      <c r="A142" s="80" t="s">
        <v>58</v>
      </c>
      <c r="B142" s="78"/>
      <c r="C142" s="78"/>
      <c r="D142" s="79" t="e">
        <f t="shared" si="2"/>
        <v>#DIV/0!</v>
      </c>
      <c r="E142" s="78"/>
    </row>
    <row r="143" spans="1:5">
      <c r="A143" s="80" t="s">
        <v>59</v>
      </c>
      <c r="B143" s="78"/>
      <c r="C143" s="78"/>
      <c r="D143" s="79" t="e">
        <f t="shared" si="2"/>
        <v>#DIV/0!</v>
      </c>
      <c r="E143" s="78"/>
    </row>
    <row r="144" spans="1:5">
      <c r="A144" s="80" t="s">
        <v>140</v>
      </c>
      <c r="B144" s="78"/>
      <c r="C144" s="78"/>
      <c r="D144" s="79" t="e">
        <f t="shared" si="2"/>
        <v>#DIV/0!</v>
      </c>
      <c r="E144" s="78"/>
    </row>
    <row r="145" spans="1:5">
      <c r="A145" s="10" t="s">
        <v>141</v>
      </c>
      <c r="B145" s="78"/>
      <c r="C145" s="78"/>
      <c r="D145" s="79" t="e">
        <f t="shared" si="2"/>
        <v>#DIV/0!</v>
      </c>
      <c r="E145" s="78"/>
    </row>
    <row r="146" spans="1:5">
      <c r="A146" s="77" t="s">
        <v>66</v>
      </c>
      <c r="B146" s="78"/>
      <c r="C146" s="78"/>
      <c r="D146" s="79" t="e">
        <f t="shared" si="2"/>
        <v>#DIV/0!</v>
      </c>
      <c r="E146" s="78"/>
    </row>
    <row r="147" spans="1:5">
      <c r="A147" s="77" t="s">
        <v>142</v>
      </c>
      <c r="B147" s="78"/>
      <c r="C147" s="78"/>
      <c r="D147" s="79" t="e">
        <f t="shared" si="2"/>
        <v>#DIV/0!</v>
      </c>
      <c r="E147" s="78"/>
    </row>
    <row r="148" spans="1:5">
      <c r="A148" s="82" t="s">
        <v>143</v>
      </c>
      <c r="B148" s="12">
        <f>SUM(B149:B153)</f>
        <v>256</v>
      </c>
      <c r="C148" s="12">
        <f>SUM(C149:C153)</f>
        <v>220</v>
      </c>
      <c r="D148" s="76">
        <f t="shared" si="2"/>
        <v>0.859375</v>
      </c>
      <c r="E148" s="27"/>
    </row>
    <row r="149" spans="1:5">
      <c r="A149" s="80" t="s">
        <v>57</v>
      </c>
      <c r="B149" s="78"/>
      <c r="C149" s="136"/>
      <c r="D149" s="79" t="e">
        <f t="shared" si="2"/>
        <v>#DIV/0!</v>
      </c>
      <c r="E149" s="78"/>
    </row>
    <row r="150" spans="1:5">
      <c r="A150" s="80" t="s">
        <v>58</v>
      </c>
      <c r="B150" s="78"/>
      <c r="C150" s="136"/>
      <c r="D150" s="79" t="e">
        <f t="shared" si="2"/>
        <v>#DIV/0!</v>
      </c>
      <c r="E150" s="78"/>
    </row>
    <row r="151" spans="1:5">
      <c r="A151" s="77" t="s">
        <v>59</v>
      </c>
      <c r="B151" s="78"/>
      <c r="C151" s="136"/>
      <c r="D151" s="79" t="e">
        <f t="shared" si="2"/>
        <v>#DIV/0!</v>
      </c>
      <c r="E151" s="78"/>
    </row>
    <row r="152" spans="1:5">
      <c r="A152" s="81" t="s">
        <v>144</v>
      </c>
      <c r="B152" s="78">
        <v>256</v>
      </c>
      <c r="C152" s="135">
        <v>220</v>
      </c>
      <c r="D152" s="79">
        <f t="shared" si="2"/>
        <v>0.859375</v>
      </c>
      <c r="E152" s="78"/>
    </row>
    <row r="153" spans="1:5">
      <c r="A153" s="77" t="s">
        <v>145</v>
      </c>
      <c r="B153" s="78"/>
      <c r="C153" s="136"/>
      <c r="D153" s="79" t="e">
        <f t="shared" si="2"/>
        <v>#DIV/0!</v>
      </c>
      <c r="E153" s="78"/>
    </row>
    <row r="154" spans="1:5">
      <c r="A154" s="82" t="s">
        <v>146</v>
      </c>
      <c r="B154" s="12">
        <f>SUM(B155:B160)</f>
        <v>50</v>
      </c>
      <c r="C154" s="12">
        <f>SUM(C155:C160)</f>
        <v>40</v>
      </c>
      <c r="D154" s="76">
        <f t="shared" si="2"/>
        <v>0.8</v>
      </c>
      <c r="E154" s="27"/>
    </row>
    <row r="155" spans="1:5">
      <c r="A155" s="80" t="s">
        <v>57</v>
      </c>
      <c r="B155" s="78">
        <v>48</v>
      </c>
      <c r="C155" s="136">
        <v>40</v>
      </c>
      <c r="D155" s="79">
        <f t="shared" si="2"/>
        <v>0.83333333333333337</v>
      </c>
      <c r="E155" s="78"/>
    </row>
    <row r="156" spans="1:5">
      <c r="A156" s="80" t="s">
        <v>58</v>
      </c>
      <c r="B156" s="78"/>
      <c r="C156" s="78"/>
      <c r="D156" s="79" t="e">
        <f t="shared" si="2"/>
        <v>#DIV/0!</v>
      </c>
      <c r="E156" s="78"/>
    </row>
    <row r="157" spans="1:5">
      <c r="A157" s="10" t="s">
        <v>59</v>
      </c>
      <c r="B157" s="78"/>
      <c r="C157" s="78"/>
      <c r="D157" s="79" t="e">
        <f t="shared" si="2"/>
        <v>#DIV/0!</v>
      </c>
      <c r="E157" s="78"/>
    </row>
    <row r="158" spans="1:5">
      <c r="A158" s="77" t="s">
        <v>71</v>
      </c>
      <c r="B158" s="78"/>
      <c r="C158" s="78"/>
      <c r="D158" s="86" t="e">
        <f t="shared" si="2"/>
        <v>#DIV/0!</v>
      </c>
      <c r="E158" s="78"/>
    </row>
    <row r="159" spans="1:5">
      <c r="A159" s="77" t="s">
        <v>66</v>
      </c>
      <c r="B159" s="78"/>
      <c r="C159" s="78"/>
      <c r="D159" s="79" t="e">
        <f t="shared" si="2"/>
        <v>#DIV/0!</v>
      </c>
      <c r="E159" s="78"/>
    </row>
    <row r="160" spans="1:5">
      <c r="A160" s="77" t="s">
        <v>147</v>
      </c>
      <c r="B160" s="78">
        <v>2</v>
      </c>
      <c r="C160" s="78"/>
      <c r="D160" s="79">
        <f t="shared" si="2"/>
        <v>0</v>
      </c>
      <c r="E160" s="78"/>
    </row>
    <row r="161" spans="1:5">
      <c r="A161" s="82" t="s">
        <v>148</v>
      </c>
      <c r="B161" s="12">
        <f>SUM(B162:B167)</f>
        <v>472</v>
      </c>
      <c r="C161" s="12">
        <f>SUM(C162:C167)</f>
        <v>385</v>
      </c>
      <c r="D161" s="76">
        <f t="shared" si="2"/>
        <v>0.81567796610169496</v>
      </c>
      <c r="E161" s="27"/>
    </row>
    <row r="162" spans="1:5">
      <c r="A162" s="80" t="s">
        <v>57</v>
      </c>
      <c r="B162" s="78">
        <v>472</v>
      </c>
      <c r="C162" s="136">
        <v>385</v>
      </c>
      <c r="D162" s="79">
        <f t="shared" si="2"/>
        <v>0.81567796610169496</v>
      </c>
      <c r="E162" s="78"/>
    </row>
    <row r="163" spans="1:5">
      <c r="A163" s="80" t="s">
        <v>58</v>
      </c>
      <c r="B163" s="78"/>
      <c r="C163" s="78"/>
      <c r="D163" s="79" t="e">
        <f t="shared" si="2"/>
        <v>#DIV/0!</v>
      </c>
      <c r="E163" s="78"/>
    </row>
    <row r="164" spans="1:5">
      <c r="A164" s="77" t="s">
        <v>59</v>
      </c>
      <c r="B164" s="78"/>
      <c r="C164" s="78"/>
      <c r="D164" s="79" t="e">
        <f t="shared" si="2"/>
        <v>#DIV/0!</v>
      </c>
      <c r="E164" s="78"/>
    </row>
    <row r="165" spans="1:5">
      <c r="A165" s="77" t="s">
        <v>149</v>
      </c>
      <c r="B165" s="78"/>
      <c r="C165" s="78"/>
      <c r="D165" s="79" t="e">
        <f t="shared" si="2"/>
        <v>#DIV/0!</v>
      </c>
      <c r="E165" s="78"/>
    </row>
    <row r="166" spans="1:5">
      <c r="A166" s="80" t="s">
        <v>66</v>
      </c>
      <c r="B166" s="78"/>
      <c r="C166" s="78"/>
      <c r="D166" s="79" t="e">
        <f t="shared" si="2"/>
        <v>#DIV/0!</v>
      </c>
      <c r="E166" s="78"/>
    </row>
    <row r="167" spans="1:5">
      <c r="A167" s="80" t="s">
        <v>150</v>
      </c>
      <c r="B167" s="78"/>
      <c r="C167" s="78"/>
      <c r="D167" s="79" t="e">
        <f t="shared" si="2"/>
        <v>#DIV/0!</v>
      </c>
      <c r="E167" s="78"/>
    </row>
    <row r="168" spans="1:5">
      <c r="A168" s="82" t="s">
        <v>151</v>
      </c>
      <c r="B168" s="12">
        <f>SUM(B169:B174)</f>
        <v>461</v>
      </c>
      <c r="C168" s="12">
        <f>SUM(C169:C174)</f>
        <v>335</v>
      </c>
      <c r="D168" s="76">
        <f t="shared" si="2"/>
        <v>0.72668112798264639</v>
      </c>
      <c r="E168" s="27"/>
    </row>
    <row r="169" spans="1:5">
      <c r="A169" s="80" t="s">
        <v>57</v>
      </c>
      <c r="B169" s="78">
        <v>403</v>
      </c>
      <c r="C169" s="136">
        <v>330</v>
      </c>
      <c r="D169" s="79">
        <f t="shared" si="2"/>
        <v>0.81885856079404462</v>
      </c>
      <c r="E169" s="78"/>
    </row>
    <row r="170" spans="1:5">
      <c r="A170" s="77" t="s">
        <v>58</v>
      </c>
      <c r="B170" s="78"/>
      <c r="C170" s="136"/>
      <c r="D170" s="79" t="e">
        <f t="shared" si="2"/>
        <v>#DIV/0!</v>
      </c>
      <c r="E170" s="78"/>
    </row>
    <row r="171" spans="1:5">
      <c r="A171" s="77" t="s">
        <v>59</v>
      </c>
      <c r="B171" s="78"/>
      <c r="C171" s="136"/>
      <c r="D171" s="79" t="e">
        <f t="shared" si="2"/>
        <v>#DIV/0!</v>
      </c>
      <c r="E171" s="78"/>
    </row>
    <row r="172" spans="1:5">
      <c r="A172" s="77" t="s">
        <v>152</v>
      </c>
      <c r="B172" s="78"/>
      <c r="C172" s="136"/>
      <c r="D172" s="79" t="e">
        <f t="shared" si="2"/>
        <v>#DIV/0!</v>
      </c>
      <c r="E172" s="78"/>
    </row>
    <row r="173" spans="1:5">
      <c r="A173" s="80" t="s">
        <v>66</v>
      </c>
      <c r="B173" s="78"/>
      <c r="C173" s="136"/>
      <c r="D173" s="79" t="e">
        <f t="shared" si="2"/>
        <v>#DIV/0!</v>
      </c>
      <c r="E173" s="78"/>
    </row>
    <row r="174" spans="1:5">
      <c r="A174" s="80" t="s">
        <v>153</v>
      </c>
      <c r="B174" s="78">
        <v>58</v>
      </c>
      <c r="C174" s="136">
        <v>5</v>
      </c>
      <c r="D174" s="79">
        <f t="shared" si="2"/>
        <v>8.6206896551724144E-2</v>
      </c>
      <c r="E174" s="78"/>
    </row>
    <row r="175" spans="1:5">
      <c r="A175" s="82" t="s">
        <v>154</v>
      </c>
      <c r="B175" s="12">
        <f>SUM(B176:B181)</f>
        <v>1252</v>
      </c>
      <c r="C175" s="12">
        <f>SUM(C176:C181)</f>
        <v>700</v>
      </c>
      <c r="D175" s="76">
        <f t="shared" si="2"/>
        <v>0.5591054313099042</v>
      </c>
      <c r="E175" s="27"/>
    </row>
    <row r="176" spans="1:5">
      <c r="A176" s="77" t="s">
        <v>57</v>
      </c>
      <c r="B176" s="78">
        <v>347</v>
      </c>
      <c r="C176" s="135">
        <v>295</v>
      </c>
      <c r="D176" s="79">
        <f t="shared" si="2"/>
        <v>0.85014409221902021</v>
      </c>
      <c r="E176" s="78"/>
    </row>
    <row r="177" spans="1:5">
      <c r="A177" s="77" t="s">
        <v>58</v>
      </c>
      <c r="B177" s="78"/>
      <c r="C177" s="135"/>
      <c r="D177" s="79" t="e">
        <f t="shared" si="2"/>
        <v>#DIV/0!</v>
      </c>
      <c r="E177" s="78"/>
    </row>
    <row r="178" spans="1:5">
      <c r="A178" s="77" t="s">
        <v>59</v>
      </c>
      <c r="B178" s="78"/>
      <c r="C178" s="135"/>
      <c r="D178" s="79" t="e">
        <f t="shared" si="2"/>
        <v>#DIV/0!</v>
      </c>
      <c r="E178" s="78"/>
    </row>
    <row r="179" spans="1:5">
      <c r="A179" s="77" t="s">
        <v>155</v>
      </c>
      <c r="B179" s="78"/>
      <c r="C179" s="135"/>
      <c r="D179" s="79" t="e">
        <f t="shared" si="2"/>
        <v>#DIV/0!</v>
      </c>
      <c r="E179" s="78"/>
    </row>
    <row r="180" spans="1:5">
      <c r="A180" s="77" t="s">
        <v>66</v>
      </c>
      <c r="B180" s="78">
        <v>93</v>
      </c>
      <c r="C180" s="135"/>
      <c r="D180" s="79">
        <f t="shared" si="2"/>
        <v>0</v>
      </c>
      <c r="E180" s="78"/>
    </row>
    <row r="181" spans="1:5">
      <c r="A181" s="80" t="s">
        <v>156</v>
      </c>
      <c r="B181" s="78">
        <v>812</v>
      </c>
      <c r="C181" s="135">
        <v>405</v>
      </c>
      <c r="D181" s="79">
        <f t="shared" si="2"/>
        <v>0.49876847290640391</v>
      </c>
      <c r="E181" s="78"/>
    </row>
    <row r="182" spans="1:5">
      <c r="A182" s="82" t="s">
        <v>157</v>
      </c>
      <c r="B182" s="12">
        <f>SUM(B183:B188)</f>
        <v>579</v>
      </c>
      <c r="C182" s="12">
        <f>SUM(C183:C188)</f>
        <v>470</v>
      </c>
      <c r="D182" s="76">
        <f t="shared" si="2"/>
        <v>0.81174438687392059</v>
      </c>
      <c r="E182" s="27"/>
    </row>
    <row r="183" spans="1:5">
      <c r="A183" s="10" t="s">
        <v>57</v>
      </c>
      <c r="B183" s="78">
        <v>226</v>
      </c>
      <c r="C183" s="135">
        <v>190</v>
      </c>
      <c r="D183" s="79">
        <f t="shared" si="2"/>
        <v>0.84070796460176989</v>
      </c>
      <c r="E183" s="78"/>
    </row>
    <row r="184" spans="1:5">
      <c r="A184" s="77" t="s">
        <v>58</v>
      </c>
      <c r="B184" s="78"/>
      <c r="C184" s="135"/>
      <c r="D184" s="79" t="e">
        <f t="shared" si="2"/>
        <v>#DIV/0!</v>
      </c>
      <c r="E184" s="78"/>
    </row>
    <row r="185" spans="1:5">
      <c r="A185" s="77" t="s">
        <v>59</v>
      </c>
      <c r="B185" s="78"/>
      <c r="C185" s="135"/>
      <c r="D185" s="79" t="e">
        <f t="shared" si="2"/>
        <v>#DIV/0!</v>
      </c>
      <c r="E185" s="78"/>
    </row>
    <row r="186" spans="1:5">
      <c r="A186" s="77" t="s">
        <v>158</v>
      </c>
      <c r="B186" s="78"/>
      <c r="C186" s="135"/>
      <c r="D186" s="79" t="e">
        <f t="shared" si="2"/>
        <v>#DIV/0!</v>
      </c>
      <c r="E186" s="78"/>
    </row>
    <row r="187" spans="1:5">
      <c r="A187" s="77" t="s">
        <v>66</v>
      </c>
      <c r="B187" s="78">
        <v>37</v>
      </c>
      <c r="C187" s="135"/>
      <c r="D187" s="79">
        <f t="shared" si="2"/>
        <v>0</v>
      </c>
      <c r="E187" s="78"/>
    </row>
    <row r="188" spans="1:5">
      <c r="A188" s="80" t="s">
        <v>159</v>
      </c>
      <c r="B188" s="78">
        <v>316</v>
      </c>
      <c r="C188" s="135">
        <v>280</v>
      </c>
      <c r="D188" s="79">
        <f t="shared" si="2"/>
        <v>0.88607594936708856</v>
      </c>
      <c r="E188" s="78"/>
    </row>
    <row r="189" spans="1:5">
      <c r="A189" s="82" t="s">
        <v>160</v>
      </c>
      <c r="B189" s="12">
        <f>SUM(B190:B196)</f>
        <v>275</v>
      </c>
      <c r="C189" s="12">
        <f>SUM(C190:C196)</f>
        <v>195</v>
      </c>
      <c r="D189" s="76">
        <f t="shared" si="2"/>
        <v>0.70909090909090911</v>
      </c>
      <c r="E189" s="27"/>
    </row>
    <row r="190" spans="1:5">
      <c r="A190" s="80" t="s">
        <v>57</v>
      </c>
      <c r="B190" s="78">
        <v>168</v>
      </c>
      <c r="C190" s="135">
        <v>130</v>
      </c>
      <c r="D190" s="79">
        <f t="shared" si="2"/>
        <v>0.77380952380952384</v>
      </c>
      <c r="E190" s="78"/>
    </row>
    <row r="191" spans="1:5">
      <c r="A191" s="77" t="s">
        <v>58</v>
      </c>
      <c r="B191" s="78"/>
      <c r="C191" s="135"/>
      <c r="D191" s="79" t="e">
        <f t="shared" si="2"/>
        <v>#DIV/0!</v>
      </c>
      <c r="E191" s="78"/>
    </row>
    <row r="192" spans="1:5">
      <c r="A192" s="77" t="s">
        <v>59</v>
      </c>
      <c r="B192" s="78"/>
      <c r="C192" s="135"/>
      <c r="D192" s="79" t="e">
        <f t="shared" si="2"/>
        <v>#DIV/0!</v>
      </c>
      <c r="E192" s="78"/>
    </row>
    <row r="193" spans="1:5">
      <c r="A193" s="77" t="s">
        <v>161</v>
      </c>
      <c r="B193" s="78">
        <v>93</v>
      </c>
      <c r="C193" s="135">
        <v>60</v>
      </c>
      <c r="D193" s="79">
        <f t="shared" si="2"/>
        <v>0.64516129032258063</v>
      </c>
      <c r="E193" s="78"/>
    </row>
    <row r="194" spans="1:5">
      <c r="A194" s="77" t="s">
        <v>162</v>
      </c>
      <c r="B194" s="78"/>
      <c r="C194" s="135"/>
      <c r="D194" s="79" t="e">
        <f t="shared" si="2"/>
        <v>#DIV/0!</v>
      </c>
      <c r="E194" s="78"/>
    </row>
    <row r="195" spans="1:5">
      <c r="A195" s="77" t="s">
        <v>66</v>
      </c>
      <c r="B195" s="78"/>
      <c r="C195" s="135"/>
      <c r="D195" s="86" t="e">
        <f t="shared" si="2"/>
        <v>#DIV/0!</v>
      </c>
      <c r="E195" s="87"/>
    </row>
    <row r="196" spans="1:5">
      <c r="A196" s="80" t="s">
        <v>163</v>
      </c>
      <c r="B196" s="78">
        <v>14</v>
      </c>
      <c r="C196" s="135">
        <v>5</v>
      </c>
      <c r="D196" s="86">
        <f t="shared" si="2"/>
        <v>0.35714285714285715</v>
      </c>
      <c r="E196" s="87"/>
    </row>
    <row r="197" spans="1:5">
      <c r="A197" s="82" t="s">
        <v>164</v>
      </c>
      <c r="B197" s="88">
        <f>SUM(B198:B202)</f>
        <v>0</v>
      </c>
      <c r="C197" s="88">
        <f>SUM(C198:C202)</f>
        <v>0</v>
      </c>
      <c r="D197" s="89" t="e">
        <f t="shared" ref="D197:D260" si="3">C197/B197</f>
        <v>#DIV/0!</v>
      </c>
      <c r="E197" s="90"/>
    </row>
    <row r="198" spans="1:5">
      <c r="A198" s="80" t="s">
        <v>57</v>
      </c>
      <c r="B198" s="78"/>
      <c r="C198" s="78"/>
      <c r="D198" s="79" t="e">
        <f t="shared" si="3"/>
        <v>#DIV/0!</v>
      </c>
      <c r="E198" s="78"/>
    </row>
    <row r="199" spans="1:5">
      <c r="A199" s="10" t="s">
        <v>58</v>
      </c>
      <c r="B199" s="78"/>
      <c r="C199" s="78"/>
      <c r="D199" s="79" t="e">
        <f t="shared" si="3"/>
        <v>#DIV/0!</v>
      </c>
      <c r="E199" s="78"/>
    </row>
    <row r="200" spans="1:5">
      <c r="A200" s="77" t="s">
        <v>59</v>
      </c>
      <c r="B200" s="78"/>
      <c r="C200" s="78"/>
      <c r="D200" s="79" t="e">
        <f t="shared" si="3"/>
        <v>#DIV/0!</v>
      </c>
      <c r="E200" s="78"/>
    </row>
    <row r="201" spans="1:5">
      <c r="A201" s="77" t="s">
        <v>66</v>
      </c>
      <c r="B201" s="78"/>
      <c r="C201" s="78"/>
      <c r="D201" s="79" t="e">
        <f t="shared" si="3"/>
        <v>#DIV/0!</v>
      </c>
      <c r="E201" s="78"/>
    </row>
    <row r="202" spans="1:5">
      <c r="A202" s="77" t="s">
        <v>165</v>
      </c>
      <c r="B202" s="78"/>
      <c r="C202" s="78"/>
      <c r="D202" s="79" t="e">
        <f t="shared" si="3"/>
        <v>#DIV/0!</v>
      </c>
      <c r="E202" s="78"/>
    </row>
    <row r="203" spans="1:5">
      <c r="A203" s="82" t="s">
        <v>166</v>
      </c>
      <c r="B203" s="34">
        <f>SUM(B204:B208)</f>
        <v>1665</v>
      </c>
      <c r="C203" s="34">
        <f>SUM(C204:C208)</f>
        <v>1640</v>
      </c>
      <c r="D203" s="76">
        <f t="shared" si="3"/>
        <v>0.98498498498498499</v>
      </c>
      <c r="E203" s="27"/>
    </row>
    <row r="204" spans="1:5">
      <c r="A204" s="80" t="s">
        <v>57</v>
      </c>
      <c r="B204" s="78">
        <v>855</v>
      </c>
      <c r="C204" s="135">
        <v>755</v>
      </c>
      <c r="D204" s="79">
        <f t="shared" si="3"/>
        <v>0.88304093567251463</v>
      </c>
      <c r="E204" s="78"/>
    </row>
    <row r="205" spans="1:5">
      <c r="A205" s="80" t="s">
        <v>58</v>
      </c>
      <c r="B205" s="78"/>
      <c r="C205" s="135"/>
      <c r="D205" s="79" t="e">
        <f t="shared" si="3"/>
        <v>#DIV/0!</v>
      </c>
      <c r="E205" s="78"/>
    </row>
    <row r="206" spans="1:5">
      <c r="A206" s="77" t="s">
        <v>59</v>
      </c>
      <c r="B206" s="78"/>
      <c r="C206" s="135"/>
      <c r="D206" s="79" t="e">
        <f t="shared" si="3"/>
        <v>#DIV/0!</v>
      </c>
      <c r="E206" s="78"/>
    </row>
    <row r="207" spans="1:5">
      <c r="A207" s="77" t="s">
        <v>66</v>
      </c>
      <c r="B207" s="78">
        <v>78</v>
      </c>
      <c r="C207" s="135">
        <v>70</v>
      </c>
      <c r="D207" s="79">
        <f t="shared" si="3"/>
        <v>0.89743589743589747</v>
      </c>
      <c r="E207" s="78"/>
    </row>
    <row r="208" spans="1:5">
      <c r="A208" s="77" t="s">
        <v>167</v>
      </c>
      <c r="B208" s="78">
        <v>732</v>
      </c>
      <c r="C208" s="135">
        <f>815</f>
        <v>815</v>
      </c>
      <c r="D208" s="79">
        <f t="shared" si="3"/>
        <v>1.1133879781420766</v>
      </c>
      <c r="E208" s="78"/>
    </row>
    <row r="209" spans="1:5">
      <c r="A209" s="75" t="s">
        <v>168</v>
      </c>
      <c r="B209" s="91">
        <f>SUM(B210:B215)</f>
        <v>0</v>
      </c>
      <c r="C209" s="91">
        <f>SUM(C210:C215)</f>
        <v>0</v>
      </c>
      <c r="D209" s="76" t="e">
        <f t="shared" si="3"/>
        <v>#DIV/0!</v>
      </c>
      <c r="E209" s="27"/>
    </row>
    <row r="210" spans="1:5">
      <c r="A210" s="77" t="s">
        <v>57</v>
      </c>
      <c r="B210" s="78"/>
      <c r="C210" s="78"/>
      <c r="D210" s="79" t="e">
        <f t="shared" si="3"/>
        <v>#DIV/0!</v>
      </c>
      <c r="E210" s="78"/>
    </row>
    <row r="211" spans="1:5">
      <c r="A211" s="77" t="s">
        <v>58</v>
      </c>
      <c r="B211" s="78"/>
      <c r="C211" s="78"/>
      <c r="D211" s="79" t="e">
        <f t="shared" si="3"/>
        <v>#DIV/0!</v>
      </c>
      <c r="E211" s="78"/>
    </row>
    <row r="212" spans="1:5">
      <c r="A212" s="77" t="s">
        <v>59</v>
      </c>
      <c r="B212" s="78"/>
      <c r="C212" s="78"/>
      <c r="D212" s="79" t="e">
        <f t="shared" si="3"/>
        <v>#DIV/0!</v>
      </c>
      <c r="E212" s="78"/>
    </row>
    <row r="213" spans="1:5">
      <c r="A213" s="77" t="s">
        <v>169</v>
      </c>
      <c r="B213" s="78"/>
      <c r="C213" s="78"/>
      <c r="D213" s="79" t="e">
        <f t="shared" si="3"/>
        <v>#DIV/0!</v>
      </c>
      <c r="E213" s="78"/>
    </row>
    <row r="214" spans="1:5">
      <c r="A214" s="77" t="s">
        <v>66</v>
      </c>
      <c r="B214" s="78"/>
      <c r="C214" s="78"/>
      <c r="D214" s="79" t="e">
        <f t="shared" si="3"/>
        <v>#DIV/0!</v>
      </c>
      <c r="E214" s="78"/>
    </row>
    <row r="215" spans="1:5">
      <c r="A215" s="77" t="s">
        <v>170</v>
      </c>
      <c r="B215" s="78"/>
      <c r="C215" s="78"/>
      <c r="D215" s="79" t="e">
        <f t="shared" si="3"/>
        <v>#DIV/0!</v>
      </c>
      <c r="E215" s="78"/>
    </row>
    <row r="216" spans="1:5">
      <c r="A216" s="75" t="s">
        <v>171</v>
      </c>
      <c r="B216" s="34">
        <f>SUM(B217:B230)</f>
        <v>72</v>
      </c>
      <c r="C216" s="34">
        <f>SUM(C217:C230)</f>
        <v>0</v>
      </c>
      <c r="D216" s="76">
        <f t="shared" si="3"/>
        <v>0</v>
      </c>
      <c r="E216" s="27"/>
    </row>
    <row r="217" spans="1:5">
      <c r="A217" s="77" t="s">
        <v>57</v>
      </c>
      <c r="B217" s="78"/>
      <c r="C217" s="78"/>
      <c r="D217" s="79" t="e">
        <f t="shared" si="3"/>
        <v>#DIV/0!</v>
      </c>
      <c r="E217" s="78"/>
    </row>
    <row r="218" spans="1:5">
      <c r="A218" s="77" t="s">
        <v>58</v>
      </c>
      <c r="B218" s="78"/>
      <c r="C218" s="78"/>
      <c r="D218" s="79" t="e">
        <f t="shared" si="3"/>
        <v>#DIV/0!</v>
      </c>
      <c r="E218" s="78"/>
    </row>
    <row r="219" spans="1:5">
      <c r="A219" s="77" t="s">
        <v>59</v>
      </c>
      <c r="B219" s="78"/>
      <c r="C219" s="78"/>
      <c r="D219" s="79" t="e">
        <f t="shared" si="3"/>
        <v>#DIV/0!</v>
      </c>
      <c r="E219" s="78"/>
    </row>
    <row r="220" spans="1:5">
      <c r="A220" s="77" t="s">
        <v>172</v>
      </c>
      <c r="B220" s="78"/>
      <c r="C220" s="78"/>
      <c r="D220" s="79" t="e">
        <f t="shared" si="3"/>
        <v>#DIV/0!</v>
      </c>
      <c r="E220" s="78"/>
    </row>
    <row r="221" spans="1:5">
      <c r="A221" s="77" t="s">
        <v>173</v>
      </c>
      <c r="B221" s="78"/>
      <c r="C221" s="78"/>
      <c r="D221" s="79" t="e">
        <f t="shared" si="3"/>
        <v>#DIV/0!</v>
      </c>
      <c r="E221" s="78"/>
    </row>
    <row r="222" spans="1:5">
      <c r="A222" s="77" t="s">
        <v>98</v>
      </c>
      <c r="B222" s="78"/>
      <c r="C222" s="78"/>
      <c r="D222" s="79" t="e">
        <f t="shared" si="3"/>
        <v>#DIV/0!</v>
      </c>
      <c r="E222" s="78"/>
    </row>
    <row r="223" spans="1:5">
      <c r="A223" s="77" t="s">
        <v>174</v>
      </c>
      <c r="B223" s="78"/>
      <c r="C223" s="78"/>
      <c r="D223" s="79" t="e">
        <f t="shared" si="3"/>
        <v>#DIV/0!</v>
      </c>
      <c r="E223" s="78"/>
    </row>
    <row r="224" spans="1:5">
      <c r="A224" s="77" t="s">
        <v>175</v>
      </c>
      <c r="B224" s="78"/>
      <c r="C224" s="78"/>
      <c r="D224" s="79" t="e">
        <f t="shared" si="3"/>
        <v>#DIV/0!</v>
      </c>
      <c r="E224" s="78"/>
    </row>
    <row r="225" spans="1:5">
      <c r="A225" s="77" t="s">
        <v>176</v>
      </c>
      <c r="B225" s="78"/>
      <c r="C225" s="78"/>
      <c r="D225" s="79" t="e">
        <f t="shared" si="3"/>
        <v>#DIV/0!</v>
      </c>
      <c r="E225" s="78"/>
    </row>
    <row r="226" spans="1:5">
      <c r="A226" s="77" t="s">
        <v>177</v>
      </c>
      <c r="B226" s="78"/>
      <c r="C226" s="78"/>
      <c r="D226" s="79" t="e">
        <f t="shared" si="3"/>
        <v>#DIV/0!</v>
      </c>
      <c r="E226" s="78"/>
    </row>
    <row r="227" spans="1:5">
      <c r="A227" s="77" t="s">
        <v>178</v>
      </c>
      <c r="B227" s="78"/>
      <c r="C227" s="78"/>
      <c r="D227" s="79" t="e">
        <f t="shared" si="3"/>
        <v>#DIV/0!</v>
      </c>
      <c r="E227" s="78"/>
    </row>
    <row r="228" spans="1:5">
      <c r="A228" s="77" t="s">
        <v>179</v>
      </c>
      <c r="B228" s="78"/>
      <c r="C228" s="78"/>
      <c r="D228" s="79" t="e">
        <f t="shared" si="3"/>
        <v>#DIV/0!</v>
      </c>
      <c r="E228" s="78"/>
    </row>
    <row r="229" spans="1:5">
      <c r="A229" s="77" t="s">
        <v>66</v>
      </c>
      <c r="B229" s="78"/>
      <c r="C229" s="78"/>
      <c r="D229" s="79" t="e">
        <f t="shared" si="3"/>
        <v>#DIV/0!</v>
      </c>
      <c r="E229" s="78"/>
    </row>
    <row r="230" spans="1:5">
      <c r="A230" s="77" t="s">
        <v>180</v>
      </c>
      <c r="B230" s="78">
        <v>72</v>
      </c>
      <c r="C230" s="78"/>
      <c r="D230" s="79">
        <f t="shared" si="3"/>
        <v>0</v>
      </c>
      <c r="E230" s="78"/>
    </row>
    <row r="231" spans="1:5">
      <c r="A231" s="75" t="s">
        <v>181</v>
      </c>
      <c r="B231" s="12">
        <f>SUM(B232:B233)</f>
        <v>0</v>
      </c>
      <c r="C231" s="12">
        <f>SUM(C232:C233)</f>
        <v>0</v>
      </c>
      <c r="D231" s="76" t="e">
        <f t="shared" si="3"/>
        <v>#DIV/0!</v>
      </c>
      <c r="E231" s="27"/>
    </row>
    <row r="232" spans="1:5">
      <c r="A232" s="80" t="s">
        <v>182</v>
      </c>
      <c r="B232" s="78"/>
      <c r="C232" s="78"/>
      <c r="D232" s="79" t="e">
        <f t="shared" si="3"/>
        <v>#DIV/0!</v>
      </c>
      <c r="E232" s="78"/>
    </row>
    <row r="233" spans="1:5">
      <c r="A233" s="80" t="s">
        <v>183</v>
      </c>
      <c r="B233" s="78"/>
      <c r="C233" s="78"/>
      <c r="D233" s="79" t="e">
        <f t="shared" si="3"/>
        <v>#DIV/0!</v>
      </c>
      <c r="E233" s="78"/>
    </row>
    <row r="234" spans="1:5">
      <c r="A234" s="72" t="s">
        <v>184</v>
      </c>
      <c r="B234" s="72">
        <f>B235+B236+B237</f>
        <v>0</v>
      </c>
      <c r="C234" s="72">
        <f>C235+C236+C237</f>
        <v>0</v>
      </c>
      <c r="D234" s="73" t="e">
        <f t="shared" si="3"/>
        <v>#DIV/0!</v>
      </c>
      <c r="E234" s="74"/>
    </row>
    <row r="235" spans="1:5">
      <c r="A235" s="75" t="s">
        <v>185</v>
      </c>
      <c r="B235" s="78"/>
      <c r="C235" s="78"/>
      <c r="D235" s="76" t="e">
        <f t="shared" si="3"/>
        <v>#DIV/0!</v>
      </c>
      <c r="E235" s="7"/>
    </row>
    <row r="236" spans="1:5">
      <c r="A236" s="75" t="s">
        <v>186</v>
      </c>
      <c r="B236" s="78"/>
      <c r="C236" s="78"/>
      <c r="D236" s="76" t="e">
        <f t="shared" si="3"/>
        <v>#DIV/0!</v>
      </c>
      <c r="E236" s="92"/>
    </row>
    <row r="237" spans="1:5">
      <c r="A237" s="75" t="s">
        <v>187</v>
      </c>
      <c r="B237" s="78"/>
      <c r="C237" s="78"/>
      <c r="D237" s="76" t="e">
        <f t="shared" si="3"/>
        <v>#DIV/0!</v>
      </c>
      <c r="E237" s="7"/>
    </row>
    <row r="238" spans="1:5">
      <c r="A238" s="72" t="s">
        <v>188</v>
      </c>
      <c r="B238" s="72">
        <f>B239+B249</f>
        <v>252</v>
      </c>
      <c r="C238" s="72">
        <f>C239+C249</f>
        <v>200</v>
      </c>
      <c r="D238" s="73">
        <f t="shared" si="3"/>
        <v>0.79365079365079361</v>
      </c>
      <c r="E238" s="74"/>
    </row>
    <row r="239" spans="1:5">
      <c r="A239" s="82" t="s">
        <v>189</v>
      </c>
      <c r="B239" s="12">
        <f>SUM(B240:B248)</f>
        <v>252</v>
      </c>
      <c r="C239" s="12">
        <f>SUM(C240:C248)</f>
        <v>200</v>
      </c>
      <c r="D239" s="76">
        <f t="shared" si="3"/>
        <v>0.79365079365079361</v>
      </c>
      <c r="E239" s="27"/>
    </row>
    <row r="240" spans="1:5">
      <c r="A240" s="80" t="s">
        <v>190</v>
      </c>
      <c r="B240" s="78"/>
      <c r="C240" s="136"/>
      <c r="D240" s="79" t="e">
        <f t="shared" si="3"/>
        <v>#DIV/0!</v>
      </c>
      <c r="E240" s="78"/>
    </row>
    <row r="241" spans="1:5">
      <c r="A241" s="77" t="s">
        <v>191</v>
      </c>
      <c r="B241" s="78"/>
      <c r="C241" s="136"/>
      <c r="D241" s="79" t="e">
        <f t="shared" si="3"/>
        <v>#DIV/0!</v>
      </c>
      <c r="E241" s="78"/>
    </row>
    <row r="242" spans="1:5">
      <c r="A242" s="77" t="s">
        <v>192</v>
      </c>
      <c r="B242" s="78"/>
      <c r="C242" s="136"/>
      <c r="D242" s="79" t="e">
        <f t="shared" si="3"/>
        <v>#DIV/0!</v>
      </c>
      <c r="E242" s="78"/>
    </row>
    <row r="243" spans="1:5">
      <c r="A243" s="77" t="s">
        <v>193</v>
      </c>
      <c r="B243" s="78"/>
      <c r="C243" s="136"/>
      <c r="D243" s="79" t="e">
        <f t="shared" si="3"/>
        <v>#DIV/0!</v>
      </c>
      <c r="E243" s="78"/>
    </row>
    <row r="244" spans="1:5">
      <c r="A244" s="80" t="s">
        <v>194</v>
      </c>
      <c r="B244" s="78"/>
      <c r="C244" s="136"/>
      <c r="D244" s="79" t="e">
        <f t="shared" si="3"/>
        <v>#DIV/0!</v>
      </c>
      <c r="E244" s="78"/>
    </row>
    <row r="245" spans="1:5">
      <c r="A245" s="80" t="s">
        <v>195</v>
      </c>
      <c r="B245" s="78"/>
      <c r="C245" s="136"/>
      <c r="D245" s="79" t="e">
        <f t="shared" si="3"/>
        <v>#DIV/0!</v>
      </c>
      <c r="E245" s="78"/>
    </row>
    <row r="246" spans="1:5">
      <c r="A246" s="80" t="s">
        <v>196</v>
      </c>
      <c r="B246" s="78">
        <v>252</v>
      </c>
      <c r="C246" s="135">
        <v>200</v>
      </c>
      <c r="D246" s="79">
        <f t="shared" si="3"/>
        <v>0.79365079365079361</v>
      </c>
      <c r="E246" s="78"/>
    </row>
    <row r="247" spans="1:5">
      <c r="A247" s="80" t="s">
        <v>197</v>
      </c>
      <c r="B247" s="78"/>
      <c r="C247" s="136"/>
      <c r="D247" s="79" t="e">
        <f t="shared" si="3"/>
        <v>#DIV/0!</v>
      </c>
      <c r="E247" s="78"/>
    </row>
    <row r="248" spans="1:5">
      <c r="A248" s="80" t="s">
        <v>198</v>
      </c>
      <c r="B248" s="78"/>
      <c r="C248" s="136"/>
      <c r="D248" s="79" t="e">
        <f t="shared" si="3"/>
        <v>#DIV/0!</v>
      </c>
      <c r="E248" s="78"/>
    </row>
    <row r="249" spans="1:5">
      <c r="A249" s="82" t="s">
        <v>199</v>
      </c>
      <c r="B249" s="78"/>
      <c r="C249" s="136"/>
      <c r="D249" s="76" t="e">
        <f t="shared" si="3"/>
        <v>#DIV/0!</v>
      </c>
      <c r="E249" s="27"/>
    </row>
    <row r="250" spans="1:5">
      <c r="A250" s="72" t="s">
        <v>200</v>
      </c>
      <c r="B250" s="72">
        <f>B251+B254+B265+B272+B280+B289+B303+B313+B323+B331+B337</f>
        <v>3809</v>
      </c>
      <c r="C250" s="72">
        <f>C251+C254+C265+C272+C280+C289+C303+C313+C323+C331+C337</f>
        <v>3600</v>
      </c>
      <c r="D250" s="73">
        <f t="shared" si="3"/>
        <v>0.94512995536886324</v>
      </c>
      <c r="E250" s="74"/>
    </row>
    <row r="251" spans="1:5">
      <c r="A251" s="75" t="s">
        <v>201</v>
      </c>
      <c r="B251" s="12">
        <f>B252+B253</f>
        <v>0</v>
      </c>
      <c r="C251" s="12">
        <f>C252+C253</f>
        <v>0</v>
      </c>
      <c r="D251" s="76" t="e">
        <f t="shared" si="3"/>
        <v>#DIV/0!</v>
      </c>
      <c r="E251" s="27"/>
    </row>
    <row r="252" spans="1:5">
      <c r="A252" s="77" t="s">
        <v>202</v>
      </c>
      <c r="B252" s="78"/>
      <c r="C252" s="78"/>
      <c r="D252" s="79" t="e">
        <f t="shared" si="3"/>
        <v>#DIV/0!</v>
      </c>
      <c r="E252" s="78"/>
    </row>
    <row r="253" spans="1:5">
      <c r="A253" s="80" t="s">
        <v>203</v>
      </c>
      <c r="B253" s="78"/>
      <c r="C253" s="78"/>
      <c r="D253" s="79" t="e">
        <f t="shared" si="3"/>
        <v>#DIV/0!</v>
      </c>
      <c r="E253" s="78"/>
    </row>
    <row r="254" spans="1:5">
      <c r="A254" s="82" t="s">
        <v>204</v>
      </c>
      <c r="B254" s="12">
        <f>SUM(B255:B264)</f>
        <v>1074</v>
      </c>
      <c r="C254" s="12">
        <f>SUM(C255:C264)</f>
        <v>1200</v>
      </c>
      <c r="D254" s="76">
        <f t="shared" si="3"/>
        <v>1.1173184357541899</v>
      </c>
      <c r="E254" s="27"/>
    </row>
    <row r="255" spans="1:5">
      <c r="A255" s="80" t="s">
        <v>57</v>
      </c>
      <c r="B255" s="78"/>
      <c r="C255" s="78"/>
      <c r="D255" s="79" t="e">
        <f t="shared" si="3"/>
        <v>#DIV/0!</v>
      </c>
      <c r="E255" s="78"/>
    </row>
    <row r="256" spans="1:5">
      <c r="A256" s="80" t="s">
        <v>58</v>
      </c>
      <c r="B256" s="78"/>
      <c r="C256" s="78"/>
      <c r="D256" s="79" t="e">
        <f t="shared" si="3"/>
        <v>#DIV/0!</v>
      </c>
      <c r="E256" s="78"/>
    </row>
    <row r="257" spans="1:5">
      <c r="A257" s="80" t="s">
        <v>59</v>
      </c>
      <c r="B257" s="78"/>
      <c r="C257" s="78"/>
      <c r="D257" s="79" t="e">
        <f t="shared" si="3"/>
        <v>#DIV/0!</v>
      </c>
      <c r="E257" s="78"/>
    </row>
    <row r="258" spans="1:5">
      <c r="A258" s="80" t="s">
        <v>98</v>
      </c>
      <c r="B258" s="78"/>
      <c r="C258" s="78"/>
      <c r="D258" s="79" t="e">
        <f t="shared" si="3"/>
        <v>#DIV/0!</v>
      </c>
      <c r="E258" s="78"/>
    </row>
    <row r="259" spans="1:5">
      <c r="A259" s="80" t="s">
        <v>205</v>
      </c>
      <c r="B259" s="78"/>
      <c r="C259" s="78"/>
      <c r="D259" s="79" t="e">
        <f t="shared" si="3"/>
        <v>#DIV/0!</v>
      </c>
      <c r="E259" s="78"/>
    </row>
    <row r="260" spans="1:5">
      <c r="A260" s="80" t="s">
        <v>206</v>
      </c>
      <c r="B260" s="78"/>
      <c r="C260" s="78"/>
      <c r="D260" s="79" t="e">
        <f t="shared" si="3"/>
        <v>#DIV/0!</v>
      </c>
      <c r="E260" s="78"/>
    </row>
    <row r="261" spans="1:5">
      <c r="A261" s="80" t="s">
        <v>207</v>
      </c>
      <c r="B261" s="78"/>
      <c r="C261" s="78"/>
      <c r="D261" s="79" t="e">
        <f>C261/B261</f>
        <v>#DIV/0!</v>
      </c>
      <c r="E261" s="78"/>
    </row>
    <row r="262" spans="1:5">
      <c r="A262" s="80" t="s">
        <v>208</v>
      </c>
      <c r="B262" s="78"/>
      <c r="C262" s="78"/>
      <c r="D262" s="79" t="e">
        <f t="shared" ref="D262:D325" si="4">C262/B262</f>
        <v>#DIV/0!</v>
      </c>
      <c r="E262" s="78"/>
    </row>
    <row r="263" spans="1:5">
      <c r="A263" s="80" t="s">
        <v>66</v>
      </c>
      <c r="B263" s="78"/>
      <c r="C263" s="78"/>
      <c r="D263" s="79" t="e">
        <f t="shared" si="4"/>
        <v>#DIV/0!</v>
      </c>
      <c r="E263" s="78"/>
    </row>
    <row r="264" spans="1:5">
      <c r="A264" s="80" t="s">
        <v>209</v>
      </c>
      <c r="B264" s="78">
        <v>1074</v>
      </c>
      <c r="C264" s="135">
        <v>1200</v>
      </c>
      <c r="D264" s="79">
        <f t="shared" si="4"/>
        <v>1.1173184357541899</v>
      </c>
      <c r="E264" s="78"/>
    </row>
    <row r="265" spans="1:5">
      <c r="A265" s="75" t="s">
        <v>210</v>
      </c>
      <c r="B265" s="12">
        <f>SUM(B266:B271)</f>
        <v>0</v>
      </c>
      <c r="C265" s="12">
        <f>SUM(C266:C271)</f>
        <v>0</v>
      </c>
      <c r="D265" s="76" t="e">
        <f t="shared" si="4"/>
        <v>#DIV/0!</v>
      </c>
      <c r="E265" s="27"/>
    </row>
    <row r="266" spans="1:5">
      <c r="A266" s="77" t="s">
        <v>57</v>
      </c>
      <c r="B266" s="78"/>
      <c r="C266" s="78"/>
      <c r="D266" s="79" t="e">
        <f t="shared" si="4"/>
        <v>#DIV/0!</v>
      </c>
      <c r="E266" s="78"/>
    </row>
    <row r="267" spans="1:5">
      <c r="A267" s="77" t="s">
        <v>58</v>
      </c>
      <c r="B267" s="78"/>
      <c r="C267" s="78"/>
      <c r="D267" s="79" t="e">
        <f t="shared" si="4"/>
        <v>#DIV/0!</v>
      </c>
      <c r="E267" s="78"/>
    </row>
    <row r="268" spans="1:5">
      <c r="A268" s="80" t="s">
        <v>59</v>
      </c>
      <c r="B268" s="78"/>
      <c r="C268" s="78"/>
      <c r="D268" s="79" t="e">
        <f t="shared" si="4"/>
        <v>#DIV/0!</v>
      </c>
      <c r="E268" s="78"/>
    </row>
    <row r="269" spans="1:5">
      <c r="A269" s="80" t="s">
        <v>211</v>
      </c>
      <c r="B269" s="78"/>
      <c r="C269" s="78"/>
      <c r="D269" s="79" t="e">
        <f t="shared" si="4"/>
        <v>#DIV/0!</v>
      </c>
      <c r="E269" s="78"/>
    </row>
    <row r="270" spans="1:5">
      <c r="A270" s="80" t="s">
        <v>66</v>
      </c>
      <c r="B270" s="78"/>
      <c r="C270" s="78"/>
      <c r="D270" s="79" t="e">
        <f t="shared" si="4"/>
        <v>#DIV/0!</v>
      </c>
      <c r="E270" s="78"/>
    </row>
    <row r="271" spans="1:5">
      <c r="A271" s="10" t="s">
        <v>212</v>
      </c>
      <c r="B271" s="78"/>
      <c r="C271" s="78"/>
      <c r="D271" s="79" t="e">
        <f t="shared" si="4"/>
        <v>#DIV/0!</v>
      </c>
      <c r="E271" s="78"/>
    </row>
    <row r="272" spans="1:5">
      <c r="A272" s="83" t="s">
        <v>213</v>
      </c>
      <c r="B272" s="12">
        <f>SUM(B273:B279)</f>
        <v>148</v>
      </c>
      <c r="C272" s="12">
        <f>SUM(C273:C279)</f>
        <v>148</v>
      </c>
      <c r="D272" s="76">
        <f t="shared" si="4"/>
        <v>1</v>
      </c>
      <c r="E272" s="27"/>
    </row>
    <row r="273" spans="1:5">
      <c r="A273" s="77" t="s">
        <v>57</v>
      </c>
      <c r="B273" s="78">
        <v>145</v>
      </c>
      <c r="C273" s="135">
        <v>148</v>
      </c>
      <c r="D273" s="79">
        <f t="shared" si="4"/>
        <v>1.0206896551724138</v>
      </c>
      <c r="E273" s="78"/>
    </row>
    <row r="274" spans="1:5">
      <c r="A274" s="77" t="s">
        <v>58</v>
      </c>
      <c r="B274" s="78"/>
      <c r="C274" s="78"/>
      <c r="D274" s="79" t="e">
        <f t="shared" si="4"/>
        <v>#DIV/0!</v>
      </c>
      <c r="E274" s="78"/>
    </row>
    <row r="275" spans="1:5">
      <c r="A275" s="80" t="s">
        <v>59</v>
      </c>
      <c r="B275" s="78"/>
      <c r="C275" s="78"/>
      <c r="D275" s="79" t="e">
        <f t="shared" si="4"/>
        <v>#DIV/0!</v>
      </c>
      <c r="E275" s="78"/>
    </row>
    <row r="276" spans="1:5">
      <c r="A276" s="80" t="s">
        <v>214</v>
      </c>
      <c r="B276" s="78"/>
      <c r="C276" s="78"/>
      <c r="D276" s="79" t="e">
        <f t="shared" si="4"/>
        <v>#DIV/0!</v>
      </c>
      <c r="E276" s="78"/>
    </row>
    <row r="277" spans="1:5">
      <c r="A277" s="80" t="s">
        <v>215</v>
      </c>
      <c r="B277" s="78"/>
      <c r="C277" s="78"/>
      <c r="D277" s="79" t="e">
        <f t="shared" si="4"/>
        <v>#DIV/0!</v>
      </c>
      <c r="E277" s="78"/>
    </row>
    <row r="278" spans="1:5">
      <c r="A278" s="80" t="s">
        <v>66</v>
      </c>
      <c r="B278" s="78"/>
      <c r="C278" s="78"/>
      <c r="D278" s="79" t="e">
        <f t="shared" si="4"/>
        <v>#DIV/0!</v>
      </c>
      <c r="E278" s="78"/>
    </row>
    <row r="279" spans="1:5">
      <c r="A279" s="80" t="s">
        <v>216</v>
      </c>
      <c r="B279" s="78">
        <v>3</v>
      </c>
      <c r="C279" s="78"/>
      <c r="D279" s="79">
        <f t="shared" si="4"/>
        <v>0</v>
      </c>
      <c r="E279" s="78"/>
    </row>
    <row r="280" spans="1:5">
      <c r="A280" s="12" t="s">
        <v>217</v>
      </c>
      <c r="B280" s="12">
        <f>SUM(B281:B288)</f>
        <v>298</v>
      </c>
      <c r="C280" s="12">
        <f>SUM(C281:C288)</f>
        <v>298</v>
      </c>
      <c r="D280" s="76">
        <f t="shared" si="4"/>
        <v>1</v>
      </c>
      <c r="E280" s="27"/>
    </row>
    <row r="281" spans="1:5">
      <c r="A281" s="77" t="s">
        <v>57</v>
      </c>
      <c r="B281" s="78">
        <v>284</v>
      </c>
      <c r="C281" s="135">
        <v>280</v>
      </c>
      <c r="D281" s="79">
        <f t="shared" si="4"/>
        <v>0.9859154929577465</v>
      </c>
      <c r="E281" s="78"/>
    </row>
    <row r="282" spans="1:5">
      <c r="A282" s="77" t="s">
        <v>58</v>
      </c>
      <c r="B282" s="78"/>
      <c r="C282" s="135"/>
      <c r="D282" s="79" t="e">
        <f t="shared" si="4"/>
        <v>#DIV/0!</v>
      </c>
      <c r="E282" s="78"/>
    </row>
    <row r="283" spans="1:5">
      <c r="A283" s="77" t="s">
        <v>59</v>
      </c>
      <c r="B283" s="78"/>
      <c r="C283" s="135"/>
      <c r="D283" s="79" t="e">
        <f t="shared" si="4"/>
        <v>#DIV/0!</v>
      </c>
      <c r="E283" s="78"/>
    </row>
    <row r="284" spans="1:5">
      <c r="A284" s="80" t="s">
        <v>218</v>
      </c>
      <c r="B284" s="78"/>
      <c r="C284" s="135"/>
      <c r="D284" s="79" t="e">
        <f t="shared" si="4"/>
        <v>#DIV/0!</v>
      </c>
      <c r="E284" s="78"/>
    </row>
    <row r="285" spans="1:5">
      <c r="A285" s="80" t="s">
        <v>219</v>
      </c>
      <c r="B285" s="78"/>
      <c r="C285" s="135"/>
      <c r="D285" s="79" t="e">
        <f t="shared" si="4"/>
        <v>#DIV/0!</v>
      </c>
      <c r="E285" s="78"/>
    </row>
    <row r="286" spans="1:5">
      <c r="A286" s="80" t="s">
        <v>220</v>
      </c>
      <c r="B286" s="78"/>
      <c r="C286" s="135"/>
      <c r="D286" s="79" t="e">
        <f t="shared" si="4"/>
        <v>#DIV/0!</v>
      </c>
      <c r="E286" s="78"/>
    </row>
    <row r="287" spans="1:5">
      <c r="A287" s="77" t="s">
        <v>66</v>
      </c>
      <c r="B287" s="78"/>
      <c r="C287" s="135"/>
      <c r="D287" s="79" t="e">
        <f t="shared" si="4"/>
        <v>#DIV/0!</v>
      </c>
      <c r="E287" s="78"/>
    </row>
    <row r="288" spans="1:5">
      <c r="A288" s="77" t="s">
        <v>221</v>
      </c>
      <c r="B288" s="78">
        <v>14</v>
      </c>
      <c r="C288" s="135">
        <v>18</v>
      </c>
      <c r="D288" s="79">
        <f t="shared" si="4"/>
        <v>1.2857142857142858</v>
      </c>
      <c r="E288" s="78"/>
    </row>
    <row r="289" spans="1:5">
      <c r="A289" s="75" t="s">
        <v>222</v>
      </c>
      <c r="B289" s="12">
        <f>SUM(B290:B302)</f>
        <v>1741</v>
      </c>
      <c r="C289" s="12">
        <f>SUM(C290:C302)</f>
        <v>1634</v>
      </c>
      <c r="D289" s="76">
        <f t="shared" si="4"/>
        <v>0.93854106835152207</v>
      </c>
      <c r="E289" s="27"/>
    </row>
    <row r="290" spans="1:5">
      <c r="A290" s="80" t="s">
        <v>57</v>
      </c>
      <c r="B290" s="78">
        <v>558</v>
      </c>
      <c r="C290" s="135">
        <v>490</v>
      </c>
      <c r="D290" s="79">
        <f t="shared" si="4"/>
        <v>0.87813620071684584</v>
      </c>
      <c r="E290" s="78"/>
    </row>
    <row r="291" spans="1:5">
      <c r="A291" s="80" t="s">
        <v>58</v>
      </c>
      <c r="B291" s="78"/>
      <c r="C291" s="135"/>
      <c r="D291" s="79" t="e">
        <f t="shared" si="4"/>
        <v>#DIV/0!</v>
      </c>
      <c r="E291" s="78"/>
    </row>
    <row r="292" spans="1:5">
      <c r="A292" s="80" t="s">
        <v>59</v>
      </c>
      <c r="B292" s="78"/>
      <c r="C292" s="135"/>
      <c r="D292" s="79" t="e">
        <f t="shared" si="4"/>
        <v>#DIV/0!</v>
      </c>
      <c r="E292" s="78"/>
    </row>
    <row r="293" spans="1:5">
      <c r="A293" s="10" t="s">
        <v>223</v>
      </c>
      <c r="B293" s="78"/>
      <c r="C293" s="135"/>
      <c r="D293" s="79" t="e">
        <f t="shared" si="4"/>
        <v>#DIV/0!</v>
      </c>
      <c r="E293" s="78"/>
    </row>
    <row r="294" spans="1:5">
      <c r="A294" s="77" t="s">
        <v>224</v>
      </c>
      <c r="B294" s="78"/>
      <c r="C294" s="135"/>
      <c r="D294" s="79" t="e">
        <f t="shared" si="4"/>
        <v>#DIV/0!</v>
      </c>
      <c r="E294" s="78"/>
    </row>
    <row r="295" spans="1:5">
      <c r="A295" s="77" t="s">
        <v>225</v>
      </c>
      <c r="B295" s="78"/>
      <c r="C295" s="135"/>
      <c r="D295" s="79" t="e">
        <f t="shared" si="4"/>
        <v>#DIV/0!</v>
      </c>
      <c r="E295" s="78"/>
    </row>
    <row r="296" spans="1:5">
      <c r="A296" s="81" t="s">
        <v>226</v>
      </c>
      <c r="B296" s="78">
        <v>114</v>
      </c>
      <c r="C296" s="135">
        <v>160</v>
      </c>
      <c r="D296" s="79">
        <f t="shared" si="4"/>
        <v>1.4035087719298245</v>
      </c>
      <c r="E296" s="78"/>
    </row>
    <row r="297" spans="1:5">
      <c r="A297" s="80" t="s">
        <v>227</v>
      </c>
      <c r="B297" s="78"/>
      <c r="C297" s="135"/>
      <c r="D297" s="79" t="e">
        <f t="shared" si="4"/>
        <v>#DIV/0!</v>
      </c>
      <c r="E297" s="78"/>
    </row>
    <row r="298" spans="1:5">
      <c r="A298" s="80" t="s">
        <v>228</v>
      </c>
      <c r="B298" s="78"/>
      <c r="C298" s="135"/>
      <c r="D298" s="79" t="e">
        <f t="shared" si="4"/>
        <v>#DIV/0!</v>
      </c>
      <c r="E298" s="78"/>
    </row>
    <row r="299" spans="1:5">
      <c r="A299" s="80" t="s">
        <v>229</v>
      </c>
      <c r="B299" s="78"/>
      <c r="C299" s="135"/>
      <c r="D299" s="79" t="e">
        <f t="shared" si="4"/>
        <v>#DIV/0!</v>
      </c>
      <c r="E299" s="78"/>
    </row>
    <row r="300" spans="1:5">
      <c r="A300" s="80" t="s">
        <v>98</v>
      </c>
      <c r="B300" s="78"/>
      <c r="C300" s="135"/>
      <c r="D300" s="79" t="e">
        <f t="shared" si="4"/>
        <v>#DIV/0!</v>
      </c>
      <c r="E300" s="78"/>
    </row>
    <row r="301" spans="1:5">
      <c r="A301" s="80" t="s">
        <v>66</v>
      </c>
      <c r="B301" s="78">
        <v>796</v>
      </c>
      <c r="C301" s="135">
        <v>800</v>
      </c>
      <c r="D301" s="79">
        <f t="shared" si="4"/>
        <v>1.0050251256281406</v>
      </c>
      <c r="E301" s="78"/>
    </row>
    <row r="302" spans="1:5">
      <c r="A302" s="77" t="s">
        <v>230</v>
      </c>
      <c r="B302" s="78">
        <v>273</v>
      </c>
      <c r="C302" s="135">
        <v>184</v>
      </c>
      <c r="D302" s="79">
        <f t="shared" si="4"/>
        <v>0.67399267399267404</v>
      </c>
      <c r="E302" s="78"/>
    </row>
    <row r="303" spans="1:5">
      <c r="A303" s="83" t="s">
        <v>231</v>
      </c>
      <c r="B303" s="12">
        <f>SUM(B304:B312)</f>
        <v>0</v>
      </c>
      <c r="C303" s="12">
        <f>SUM(C304:C312)</f>
        <v>0</v>
      </c>
      <c r="D303" s="76" t="e">
        <f t="shared" si="4"/>
        <v>#DIV/0!</v>
      </c>
      <c r="E303" s="27"/>
    </row>
    <row r="304" spans="1:5">
      <c r="A304" s="77" t="s">
        <v>57</v>
      </c>
      <c r="B304" s="78"/>
      <c r="C304" s="78"/>
      <c r="D304" s="79" t="e">
        <f t="shared" si="4"/>
        <v>#DIV/0!</v>
      </c>
      <c r="E304" s="78"/>
    </row>
    <row r="305" spans="1:5">
      <c r="A305" s="80" t="s">
        <v>58</v>
      </c>
      <c r="B305" s="78"/>
      <c r="C305" s="78"/>
      <c r="D305" s="79" t="e">
        <f t="shared" si="4"/>
        <v>#DIV/0!</v>
      </c>
      <c r="E305" s="78"/>
    </row>
    <row r="306" spans="1:5">
      <c r="A306" s="80" t="s">
        <v>59</v>
      </c>
      <c r="B306" s="78"/>
      <c r="C306" s="78"/>
      <c r="D306" s="79" t="e">
        <f t="shared" si="4"/>
        <v>#DIV/0!</v>
      </c>
      <c r="E306" s="78"/>
    </row>
    <row r="307" spans="1:5">
      <c r="A307" s="80" t="s">
        <v>232</v>
      </c>
      <c r="B307" s="78"/>
      <c r="C307" s="78"/>
      <c r="D307" s="79" t="e">
        <f t="shared" si="4"/>
        <v>#DIV/0!</v>
      </c>
      <c r="E307" s="78"/>
    </row>
    <row r="308" spans="1:5">
      <c r="A308" s="10" t="s">
        <v>233</v>
      </c>
      <c r="B308" s="78"/>
      <c r="C308" s="78"/>
      <c r="D308" s="79" t="e">
        <f t="shared" si="4"/>
        <v>#DIV/0!</v>
      </c>
      <c r="E308" s="78"/>
    </row>
    <row r="309" spans="1:5">
      <c r="A309" s="77" t="s">
        <v>234</v>
      </c>
      <c r="B309" s="78"/>
      <c r="C309" s="78"/>
      <c r="D309" s="79" t="e">
        <f t="shared" si="4"/>
        <v>#DIV/0!</v>
      </c>
      <c r="E309" s="78"/>
    </row>
    <row r="310" spans="1:5">
      <c r="A310" s="77" t="s">
        <v>98</v>
      </c>
      <c r="B310" s="78"/>
      <c r="C310" s="78"/>
      <c r="D310" s="79" t="e">
        <f t="shared" si="4"/>
        <v>#DIV/0!</v>
      </c>
      <c r="E310" s="78"/>
    </row>
    <row r="311" spans="1:5">
      <c r="A311" s="77" t="s">
        <v>66</v>
      </c>
      <c r="B311" s="78"/>
      <c r="C311" s="78"/>
      <c r="D311" s="79" t="e">
        <f t="shared" si="4"/>
        <v>#DIV/0!</v>
      </c>
      <c r="E311" s="78"/>
    </row>
    <row r="312" spans="1:5">
      <c r="A312" s="77" t="s">
        <v>235</v>
      </c>
      <c r="B312" s="78"/>
      <c r="C312" s="78"/>
      <c r="D312" s="79" t="e">
        <f t="shared" si="4"/>
        <v>#DIV/0!</v>
      </c>
      <c r="E312" s="78"/>
    </row>
    <row r="313" spans="1:5">
      <c r="A313" s="82" t="s">
        <v>236</v>
      </c>
      <c r="B313" s="12">
        <f>SUM(B314:B322)</f>
        <v>0</v>
      </c>
      <c r="C313" s="12">
        <f>SUM(C314:C322)</f>
        <v>0</v>
      </c>
      <c r="D313" s="76" t="e">
        <f t="shared" si="4"/>
        <v>#DIV/0!</v>
      </c>
      <c r="E313" s="27"/>
    </row>
    <row r="314" spans="1:5">
      <c r="A314" s="80" t="s">
        <v>57</v>
      </c>
      <c r="B314" s="78"/>
      <c r="C314" s="78"/>
      <c r="D314" s="79" t="e">
        <f t="shared" si="4"/>
        <v>#DIV/0!</v>
      </c>
      <c r="E314" s="78"/>
    </row>
    <row r="315" spans="1:5">
      <c r="A315" s="80" t="s">
        <v>58</v>
      </c>
      <c r="B315" s="78"/>
      <c r="C315" s="78"/>
      <c r="D315" s="79" t="e">
        <f t="shared" si="4"/>
        <v>#DIV/0!</v>
      </c>
      <c r="E315" s="78"/>
    </row>
    <row r="316" spans="1:5">
      <c r="A316" s="77" t="s">
        <v>59</v>
      </c>
      <c r="B316" s="78"/>
      <c r="C316" s="78"/>
      <c r="D316" s="79" t="e">
        <f t="shared" si="4"/>
        <v>#DIV/0!</v>
      </c>
      <c r="E316" s="78"/>
    </row>
    <row r="317" spans="1:5">
      <c r="A317" s="77" t="s">
        <v>237</v>
      </c>
      <c r="B317" s="78"/>
      <c r="C317" s="78"/>
      <c r="D317" s="79" t="e">
        <f t="shared" si="4"/>
        <v>#DIV/0!</v>
      </c>
      <c r="E317" s="78"/>
    </row>
    <row r="318" spans="1:5">
      <c r="A318" s="77" t="s">
        <v>238</v>
      </c>
      <c r="B318" s="78"/>
      <c r="C318" s="78"/>
      <c r="D318" s="79" t="e">
        <f t="shared" si="4"/>
        <v>#DIV/0!</v>
      </c>
      <c r="E318" s="78"/>
    </row>
    <row r="319" spans="1:5">
      <c r="A319" s="80" t="s">
        <v>239</v>
      </c>
      <c r="B319" s="78"/>
      <c r="C319" s="78"/>
      <c r="D319" s="79" t="e">
        <f t="shared" si="4"/>
        <v>#DIV/0!</v>
      </c>
      <c r="E319" s="78"/>
    </row>
    <row r="320" spans="1:5">
      <c r="A320" s="80" t="s">
        <v>98</v>
      </c>
      <c r="B320" s="78"/>
      <c r="C320" s="78"/>
      <c r="D320" s="79" t="e">
        <f t="shared" si="4"/>
        <v>#DIV/0!</v>
      </c>
      <c r="E320" s="78"/>
    </row>
    <row r="321" spans="1:5">
      <c r="A321" s="80" t="s">
        <v>66</v>
      </c>
      <c r="B321" s="78"/>
      <c r="C321" s="78"/>
      <c r="D321" s="79" t="e">
        <f t="shared" si="4"/>
        <v>#DIV/0!</v>
      </c>
      <c r="E321" s="78"/>
    </row>
    <row r="322" spans="1:5">
      <c r="A322" s="80" t="s">
        <v>240</v>
      </c>
      <c r="B322" s="78"/>
      <c r="C322" s="78"/>
      <c r="D322" s="79" t="e">
        <f t="shared" si="4"/>
        <v>#DIV/0!</v>
      </c>
      <c r="E322" s="78"/>
    </row>
    <row r="323" spans="1:5">
      <c r="A323" s="12" t="s">
        <v>241</v>
      </c>
      <c r="B323" s="12">
        <f>SUM(B324:B330)</f>
        <v>0</v>
      </c>
      <c r="C323" s="12">
        <f>SUM(C324:C330)</f>
        <v>0</v>
      </c>
      <c r="D323" s="76" t="e">
        <f t="shared" si="4"/>
        <v>#DIV/0!</v>
      </c>
      <c r="E323" s="27"/>
    </row>
    <row r="324" spans="1:5">
      <c r="A324" s="77" t="s">
        <v>57</v>
      </c>
      <c r="B324" s="78"/>
      <c r="C324" s="78"/>
      <c r="D324" s="79" t="e">
        <f t="shared" si="4"/>
        <v>#DIV/0!</v>
      </c>
      <c r="E324" s="78"/>
    </row>
    <row r="325" spans="1:5">
      <c r="A325" s="77" t="s">
        <v>58</v>
      </c>
      <c r="B325" s="78"/>
      <c r="C325" s="78"/>
      <c r="D325" s="79" t="e">
        <f t="shared" si="4"/>
        <v>#DIV/0!</v>
      </c>
      <c r="E325" s="78"/>
    </row>
    <row r="326" spans="1:5">
      <c r="A326" s="81" t="s">
        <v>59</v>
      </c>
      <c r="B326" s="78"/>
      <c r="C326" s="78"/>
      <c r="D326" s="79" t="e">
        <f t="shared" ref="D326:D389" si="5">C326/B326</f>
        <v>#DIV/0!</v>
      </c>
      <c r="E326" s="78"/>
    </row>
    <row r="327" spans="1:5">
      <c r="A327" s="84" t="s">
        <v>242</v>
      </c>
      <c r="B327" s="78"/>
      <c r="C327" s="78"/>
      <c r="D327" s="79" t="e">
        <f t="shared" si="5"/>
        <v>#DIV/0!</v>
      </c>
      <c r="E327" s="78"/>
    </row>
    <row r="328" spans="1:5">
      <c r="A328" s="80" t="s">
        <v>243</v>
      </c>
      <c r="B328" s="78"/>
      <c r="C328" s="78"/>
      <c r="D328" s="79" t="e">
        <f t="shared" si="5"/>
        <v>#DIV/0!</v>
      </c>
      <c r="E328" s="78"/>
    </row>
    <row r="329" spans="1:5">
      <c r="A329" s="80" t="s">
        <v>66</v>
      </c>
      <c r="B329" s="78"/>
      <c r="C329" s="78"/>
      <c r="D329" s="79" t="e">
        <f t="shared" si="5"/>
        <v>#DIV/0!</v>
      </c>
      <c r="E329" s="78"/>
    </row>
    <row r="330" spans="1:5">
      <c r="A330" s="77" t="s">
        <v>244</v>
      </c>
      <c r="B330" s="78"/>
      <c r="C330" s="78"/>
      <c r="D330" s="79" t="e">
        <f t="shared" si="5"/>
        <v>#DIV/0!</v>
      </c>
      <c r="E330" s="78"/>
    </row>
    <row r="331" spans="1:5">
      <c r="A331" s="75" t="s">
        <v>245</v>
      </c>
      <c r="B331" s="12">
        <f>SUM(B332:B336)</f>
        <v>0</v>
      </c>
      <c r="C331" s="12">
        <f>SUM(C332:C336)</f>
        <v>0</v>
      </c>
      <c r="D331" s="76" t="e">
        <f t="shared" si="5"/>
        <v>#DIV/0!</v>
      </c>
      <c r="E331" s="27"/>
    </row>
    <row r="332" spans="1:5">
      <c r="A332" s="77" t="s">
        <v>57</v>
      </c>
      <c r="B332" s="78"/>
      <c r="C332" s="78"/>
      <c r="D332" s="79" t="e">
        <f t="shared" si="5"/>
        <v>#DIV/0!</v>
      </c>
      <c r="E332" s="78"/>
    </row>
    <row r="333" spans="1:5">
      <c r="A333" s="80" t="s">
        <v>58</v>
      </c>
      <c r="B333" s="78"/>
      <c r="C333" s="78"/>
      <c r="D333" s="79" t="e">
        <f t="shared" si="5"/>
        <v>#DIV/0!</v>
      </c>
      <c r="E333" s="78"/>
    </row>
    <row r="334" spans="1:5">
      <c r="A334" s="77" t="s">
        <v>98</v>
      </c>
      <c r="B334" s="78"/>
      <c r="C334" s="78"/>
      <c r="D334" s="79" t="e">
        <f t="shared" si="5"/>
        <v>#DIV/0!</v>
      </c>
      <c r="E334" s="78"/>
    </row>
    <row r="335" spans="1:5">
      <c r="A335" s="80" t="s">
        <v>246</v>
      </c>
      <c r="B335" s="78"/>
      <c r="C335" s="78"/>
      <c r="D335" s="79" t="e">
        <f t="shared" si="5"/>
        <v>#DIV/0!</v>
      </c>
      <c r="E335" s="78"/>
    </row>
    <row r="336" spans="1:5">
      <c r="A336" s="77" t="s">
        <v>247</v>
      </c>
      <c r="B336" s="78"/>
      <c r="C336" s="78"/>
      <c r="D336" s="79" t="e">
        <f t="shared" si="5"/>
        <v>#DIV/0!</v>
      </c>
      <c r="E336" s="78"/>
    </row>
    <row r="337" spans="1:5">
      <c r="A337" s="75" t="s">
        <v>248</v>
      </c>
      <c r="B337" s="12">
        <f>B338+B339</f>
        <v>548</v>
      </c>
      <c r="C337" s="12">
        <f>C338+C339</f>
        <v>320</v>
      </c>
      <c r="D337" s="76">
        <f t="shared" si="5"/>
        <v>0.58394160583941601</v>
      </c>
      <c r="E337" s="27"/>
    </row>
    <row r="338" spans="1:5">
      <c r="A338" s="77" t="s">
        <v>249</v>
      </c>
      <c r="B338" s="78"/>
      <c r="C338" s="78"/>
      <c r="D338" s="79" t="e">
        <f t="shared" si="5"/>
        <v>#DIV/0!</v>
      </c>
      <c r="E338" s="78"/>
    </row>
    <row r="339" spans="1:5">
      <c r="A339" s="77" t="s">
        <v>250</v>
      </c>
      <c r="B339" s="78">
        <v>548</v>
      </c>
      <c r="C339" s="135">
        <v>320</v>
      </c>
      <c r="D339" s="79">
        <f t="shared" si="5"/>
        <v>0.58394160583941601</v>
      </c>
      <c r="E339" s="78"/>
    </row>
    <row r="340" spans="1:5">
      <c r="A340" s="72" t="s">
        <v>251</v>
      </c>
      <c r="B340" s="72">
        <f>B341+B346+B353+B359+B365+B369+B373+B377+B383+B390</f>
        <v>90762</v>
      </c>
      <c r="C340" s="72">
        <f>C341+C346+C353+C359+C365+C369+C373+C377+C383+C390</f>
        <v>76500</v>
      </c>
      <c r="D340" s="73">
        <f t="shared" si="5"/>
        <v>0.84286375355324916</v>
      </c>
      <c r="E340" s="74"/>
    </row>
    <row r="341" spans="1:5">
      <c r="A341" s="82" t="s">
        <v>252</v>
      </c>
      <c r="B341" s="12">
        <f>SUM(B342:B345)</f>
        <v>280</v>
      </c>
      <c r="C341" s="12">
        <f>SUM(C342:C345)</f>
        <v>185</v>
      </c>
      <c r="D341" s="76">
        <f t="shared" si="5"/>
        <v>0.6607142857142857</v>
      </c>
      <c r="E341" s="27"/>
    </row>
    <row r="342" spans="1:5">
      <c r="A342" s="77" t="s">
        <v>57</v>
      </c>
      <c r="B342" s="78">
        <v>280</v>
      </c>
      <c r="C342" s="135">
        <v>140</v>
      </c>
      <c r="D342" s="79">
        <f t="shared" si="5"/>
        <v>0.5</v>
      </c>
      <c r="E342" s="78"/>
    </row>
    <row r="343" spans="1:5">
      <c r="A343" s="77" t="s">
        <v>58</v>
      </c>
      <c r="B343" s="78"/>
      <c r="C343" s="135"/>
      <c r="D343" s="79" t="e">
        <f t="shared" si="5"/>
        <v>#DIV/0!</v>
      </c>
      <c r="E343" s="78"/>
    </row>
    <row r="344" spans="1:5">
      <c r="A344" s="77" t="s">
        <v>59</v>
      </c>
      <c r="B344" s="78"/>
      <c r="C344" s="135"/>
      <c r="D344" s="79" t="e">
        <f t="shared" si="5"/>
        <v>#DIV/0!</v>
      </c>
      <c r="E344" s="78"/>
    </row>
    <row r="345" spans="1:5">
      <c r="A345" s="84" t="s">
        <v>253</v>
      </c>
      <c r="B345" s="78"/>
      <c r="C345" s="135">
        <v>45</v>
      </c>
      <c r="D345" s="79" t="e">
        <f t="shared" si="5"/>
        <v>#DIV/0!</v>
      </c>
      <c r="E345" s="78"/>
    </row>
    <row r="346" spans="1:5">
      <c r="A346" s="75" t="s">
        <v>254</v>
      </c>
      <c r="B346" s="12">
        <f>SUM(B347:B352)</f>
        <v>78699</v>
      </c>
      <c r="C346" s="12">
        <f>SUM(C347:C352)</f>
        <v>69070</v>
      </c>
      <c r="D346" s="76">
        <f t="shared" si="5"/>
        <v>0.87764774647708355</v>
      </c>
      <c r="E346" s="27"/>
    </row>
    <row r="347" spans="1:5">
      <c r="A347" s="77" t="s">
        <v>255</v>
      </c>
      <c r="B347" s="78">
        <v>5424</v>
      </c>
      <c r="C347" s="135">
        <v>850</v>
      </c>
      <c r="D347" s="79">
        <f t="shared" si="5"/>
        <v>0.15671091445427729</v>
      </c>
      <c r="E347" s="78"/>
    </row>
    <row r="348" spans="1:5">
      <c r="A348" s="77" t="s">
        <v>256</v>
      </c>
      <c r="B348" s="78">
        <v>30053</v>
      </c>
      <c r="C348" s="135">
        <v>34330</v>
      </c>
      <c r="D348" s="79">
        <f t="shared" si="5"/>
        <v>1.1423152430705754</v>
      </c>
      <c r="E348" s="78"/>
    </row>
    <row r="349" spans="1:5">
      <c r="A349" s="80" t="s">
        <v>257</v>
      </c>
      <c r="B349" s="78">
        <v>19238</v>
      </c>
      <c r="C349" s="135">
        <v>12420</v>
      </c>
      <c r="D349" s="79">
        <f t="shared" si="5"/>
        <v>0.64559725543195756</v>
      </c>
      <c r="E349" s="78"/>
    </row>
    <row r="350" spans="1:5">
      <c r="A350" s="80" t="s">
        <v>258</v>
      </c>
      <c r="B350" s="78">
        <v>14208</v>
      </c>
      <c r="C350" s="135">
        <v>10070</v>
      </c>
      <c r="D350" s="79">
        <f t="shared" si="5"/>
        <v>0.70875563063063063</v>
      </c>
      <c r="E350" s="78"/>
    </row>
    <row r="351" spans="1:5">
      <c r="A351" s="80" t="s">
        <v>259</v>
      </c>
      <c r="B351" s="78"/>
      <c r="C351" s="135"/>
      <c r="D351" s="79" t="e">
        <f t="shared" si="5"/>
        <v>#DIV/0!</v>
      </c>
      <c r="E351" s="78"/>
    </row>
    <row r="352" spans="1:5">
      <c r="A352" s="77" t="s">
        <v>260</v>
      </c>
      <c r="B352" s="78">
        <v>9776</v>
      </c>
      <c r="C352" s="135">
        <v>11400</v>
      </c>
      <c r="D352" s="79">
        <f t="shared" si="5"/>
        <v>1.1661211129296236</v>
      </c>
      <c r="E352" s="78"/>
    </row>
    <row r="353" spans="1:5">
      <c r="A353" s="75" t="s">
        <v>261</v>
      </c>
      <c r="B353" s="12">
        <f>SUM(B354:B358)</f>
        <v>2064</v>
      </c>
      <c r="C353" s="12">
        <f>SUM(C354:C358)</f>
        <v>1400</v>
      </c>
      <c r="D353" s="76">
        <f t="shared" si="5"/>
        <v>0.67829457364341084</v>
      </c>
      <c r="E353" s="27"/>
    </row>
    <row r="354" spans="1:5">
      <c r="A354" s="77" t="s">
        <v>262</v>
      </c>
      <c r="B354" s="78"/>
      <c r="C354" s="78"/>
      <c r="D354" s="79" t="e">
        <f t="shared" si="5"/>
        <v>#DIV/0!</v>
      </c>
      <c r="E354" s="78"/>
    </row>
    <row r="355" spans="1:5">
      <c r="A355" s="77" t="s">
        <v>263</v>
      </c>
      <c r="B355" s="78">
        <v>2064</v>
      </c>
      <c r="C355" s="135">
        <v>1400</v>
      </c>
      <c r="D355" s="79">
        <f t="shared" si="5"/>
        <v>0.67829457364341084</v>
      </c>
      <c r="E355" s="78"/>
    </row>
    <row r="356" spans="1:5">
      <c r="A356" s="77" t="s">
        <v>264</v>
      </c>
      <c r="B356" s="78"/>
      <c r="C356" s="78"/>
      <c r="D356" s="79" t="e">
        <f t="shared" si="5"/>
        <v>#DIV/0!</v>
      </c>
      <c r="E356" s="78"/>
    </row>
    <row r="357" spans="1:5">
      <c r="A357" s="80" t="s">
        <v>265</v>
      </c>
      <c r="B357" s="78"/>
      <c r="C357" s="78"/>
      <c r="D357" s="79" t="e">
        <f t="shared" si="5"/>
        <v>#DIV/0!</v>
      </c>
      <c r="E357" s="78"/>
    </row>
    <row r="358" spans="1:5">
      <c r="A358" s="80" t="s">
        <v>266</v>
      </c>
      <c r="B358" s="78"/>
      <c r="C358" s="78"/>
      <c r="D358" s="79" t="e">
        <f t="shared" si="5"/>
        <v>#DIV/0!</v>
      </c>
      <c r="E358" s="78"/>
    </row>
    <row r="359" spans="1:5">
      <c r="A359" s="12" t="s">
        <v>267</v>
      </c>
      <c r="B359" s="12">
        <f>SUM(B360:B364)</f>
        <v>0</v>
      </c>
      <c r="C359" s="12">
        <f>SUM(C360:C364)</f>
        <v>0</v>
      </c>
      <c r="D359" s="76" t="e">
        <f t="shared" si="5"/>
        <v>#DIV/0!</v>
      </c>
      <c r="E359" s="27"/>
    </row>
    <row r="360" spans="1:5">
      <c r="A360" s="77" t="s">
        <v>268</v>
      </c>
      <c r="B360" s="78"/>
      <c r="C360" s="78"/>
      <c r="D360" s="79" t="e">
        <f t="shared" si="5"/>
        <v>#DIV/0!</v>
      </c>
      <c r="E360" s="78"/>
    </row>
    <row r="361" spans="1:5">
      <c r="A361" s="77" t="s">
        <v>269</v>
      </c>
      <c r="B361" s="78"/>
      <c r="C361" s="78"/>
      <c r="D361" s="79" t="e">
        <f t="shared" si="5"/>
        <v>#DIV/0!</v>
      </c>
      <c r="E361" s="78"/>
    </row>
    <row r="362" spans="1:5">
      <c r="A362" s="77" t="s">
        <v>270</v>
      </c>
      <c r="B362" s="78"/>
      <c r="C362" s="78"/>
      <c r="D362" s="79" t="e">
        <f t="shared" si="5"/>
        <v>#DIV/0!</v>
      </c>
      <c r="E362" s="78"/>
    </row>
    <row r="363" spans="1:5">
      <c r="A363" s="80" t="s">
        <v>271</v>
      </c>
      <c r="B363" s="78"/>
      <c r="C363" s="78"/>
      <c r="D363" s="79" t="e">
        <f t="shared" si="5"/>
        <v>#DIV/0!</v>
      </c>
      <c r="E363" s="78"/>
    </row>
    <row r="364" spans="1:5">
      <c r="A364" s="80" t="s">
        <v>272</v>
      </c>
      <c r="B364" s="78"/>
      <c r="C364" s="78"/>
      <c r="D364" s="79" t="e">
        <f t="shared" si="5"/>
        <v>#DIV/0!</v>
      </c>
      <c r="E364" s="78"/>
    </row>
    <row r="365" spans="1:5">
      <c r="A365" s="82" t="s">
        <v>273</v>
      </c>
      <c r="B365" s="12">
        <f>SUM(B366:B368)</f>
        <v>0</v>
      </c>
      <c r="C365" s="12">
        <f>SUM(C366:C368)</f>
        <v>0</v>
      </c>
      <c r="D365" s="76" t="e">
        <f t="shared" si="5"/>
        <v>#DIV/0!</v>
      </c>
      <c r="E365" s="27"/>
    </row>
    <row r="366" spans="1:5">
      <c r="A366" s="77" t="s">
        <v>274</v>
      </c>
      <c r="B366" s="78"/>
      <c r="C366" s="78"/>
      <c r="D366" s="79" t="e">
        <f t="shared" si="5"/>
        <v>#DIV/0!</v>
      </c>
      <c r="E366" s="78"/>
    </row>
    <row r="367" spans="1:5">
      <c r="A367" s="77" t="s">
        <v>275</v>
      </c>
      <c r="B367" s="78"/>
      <c r="C367" s="78"/>
      <c r="D367" s="79" t="e">
        <f t="shared" si="5"/>
        <v>#DIV/0!</v>
      </c>
      <c r="E367" s="78"/>
    </row>
    <row r="368" spans="1:5">
      <c r="A368" s="77" t="s">
        <v>276</v>
      </c>
      <c r="B368" s="78"/>
      <c r="C368" s="78"/>
      <c r="D368" s="79" t="e">
        <f t="shared" si="5"/>
        <v>#DIV/0!</v>
      </c>
      <c r="E368" s="78"/>
    </row>
    <row r="369" spans="1:5">
      <c r="A369" s="82" t="s">
        <v>277</v>
      </c>
      <c r="B369" s="12">
        <f>SUM(B370:B372)</f>
        <v>0</v>
      </c>
      <c r="C369" s="12">
        <f>SUM(C370:C372)</f>
        <v>0</v>
      </c>
      <c r="D369" s="76" t="e">
        <f t="shared" si="5"/>
        <v>#DIV/0!</v>
      </c>
      <c r="E369" s="27"/>
    </row>
    <row r="370" spans="1:5">
      <c r="A370" s="80" t="s">
        <v>278</v>
      </c>
      <c r="B370" s="78"/>
      <c r="C370" s="78"/>
      <c r="D370" s="79" t="e">
        <f t="shared" si="5"/>
        <v>#DIV/0!</v>
      </c>
      <c r="E370" s="78"/>
    </row>
    <row r="371" spans="1:5">
      <c r="A371" s="80" t="s">
        <v>279</v>
      </c>
      <c r="B371" s="78"/>
      <c r="C371" s="78"/>
      <c r="D371" s="79" t="e">
        <f t="shared" si="5"/>
        <v>#DIV/0!</v>
      </c>
      <c r="E371" s="78"/>
    </row>
    <row r="372" spans="1:5">
      <c r="A372" s="10" t="s">
        <v>280</v>
      </c>
      <c r="B372" s="78"/>
      <c r="C372" s="78"/>
      <c r="D372" s="79" t="e">
        <f t="shared" si="5"/>
        <v>#DIV/0!</v>
      </c>
      <c r="E372" s="78"/>
    </row>
    <row r="373" spans="1:5">
      <c r="A373" s="75" t="s">
        <v>281</v>
      </c>
      <c r="B373" s="12">
        <f>SUM(B374:B376)</f>
        <v>535</v>
      </c>
      <c r="C373" s="12">
        <f>SUM(C374:C376)</f>
        <v>370</v>
      </c>
      <c r="D373" s="76">
        <f t="shared" si="5"/>
        <v>0.69158878504672894</v>
      </c>
      <c r="E373" s="27"/>
    </row>
    <row r="374" spans="1:5">
      <c r="A374" s="77" t="s">
        <v>282</v>
      </c>
      <c r="B374" s="78">
        <v>535</v>
      </c>
      <c r="C374" s="135">
        <v>370</v>
      </c>
      <c r="D374" s="79">
        <f t="shared" si="5"/>
        <v>0.69158878504672894</v>
      </c>
      <c r="E374" s="78"/>
    </row>
    <row r="375" spans="1:5">
      <c r="A375" s="77" t="s">
        <v>283</v>
      </c>
      <c r="B375" s="78"/>
      <c r="C375" s="78"/>
      <c r="D375" s="79" t="e">
        <f t="shared" si="5"/>
        <v>#DIV/0!</v>
      </c>
      <c r="E375" s="78"/>
    </row>
    <row r="376" spans="1:5">
      <c r="A376" s="80" t="s">
        <v>284</v>
      </c>
      <c r="B376" s="78"/>
      <c r="C376" s="78"/>
      <c r="D376" s="79" t="e">
        <f t="shared" si="5"/>
        <v>#DIV/0!</v>
      </c>
      <c r="E376" s="78"/>
    </row>
    <row r="377" spans="1:5">
      <c r="A377" s="82" t="s">
        <v>285</v>
      </c>
      <c r="B377" s="12">
        <f>SUM(B378:B382)</f>
        <v>3208</v>
      </c>
      <c r="C377" s="12">
        <f>SUM(C378:C382)</f>
        <v>2705</v>
      </c>
      <c r="D377" s="76">
        <f t="shared" si="5"/>
        <v>0.84320448877805487</v>
      </c>
      <c r="E377" s="27"/>
    </row>
    <row r="378" spans="1:5">
      <c r="A378" s="80" t="s">
        <v>286</v>
      </c>
      <c r="B378" s="78">
        <v>972</v>
      </c>
      <c r="C378" s="135">
        <v>605</v>
      </c>
      <c r="D378" s="79">
        <f t="shared" si="5"/>
        <v>0.62242798353909468</v>
      </c>
      <c r="E378" s="78"/>
    </row>
    <row r="379" spans="1:5">
      <c r="A379" s="77" t="s">
        <v>287</v>
      </c>
      <c r="B379" s="78">
        <v>2236</v>
      </c>
      <c r="C379" s="135">
        <v>2100</v>
      </c>
      <c r="D379" s="79">
        <f t="shared" si="5"/>
        <v>0.93917710196779969</v>
      </c>
      <c r="E379" s="78"/>
    </row>
    <row r="380" spans="1:5">
      <c r="A380" s="77" t="s">
        <v>288</v>
      </c>
      <c r="B380" s="78"/>
      <c r="C380" s="78"/>
      <c r="D380" s="79" t="e">
        <f t="shared" si="5"/>
        <v>#DIV/0!</v>
      </c>
      <c r="E380" s="78"/>
    </row>
    <row r="381" spans="1:5">
      <c r="A381" s="77" t="s">
        <v>289</v>
      </c>
      <c r="B381" s="78"/>
      <c r="C381" s="78"/>
      <c r="D381" s="79" t="e">
        <f t="shared" si="5"/>
        <v>#DIV/0!</v>
      </c>
      <c r="E381" s="78"/>
    </row>
    <row r="382" spans="1:5">
      <c r="A382" s="77" t="s">
        <v>290</v>
      </c>
      <c r="B382" s="78"/>
      <c r="C382" s="78"/>
      <c r="D382" s="79" t="e">
        <f t="shared" si="5"/>
        <v>#DIV/0!</v>
      </c>
      <c r="E382" s="78"/>
    </row>
    <row r="383" spans="1:5">
      <c r="A383" s="75" t="s">
        <v>291</v>
      </c>
      <c r="B383" s="12">
        <f>SUM(B384:B389)</f>
        <v>3204</v>
      </c>
      <c r="C383" s="12">
        <f>SUM(C384:C389)</f>
        <v>1370</v>
      </c>
      <c r="D383" s="76">
        <f t="shared" si="5"/>
        <v>0.42759051186017477</v>
      </c>
      <c r="E383" s="27"/>
    </row>
    <row r="384" spans="1:5">
      <c r="A384" s="80" t="s">
        <v>292</v>
      </c>
      <c r="B384" s="78"/>
      <c r="C384" s="78"/>
      <c r="D384" s="79" t="e">
        <f t="shared" si="5"/>
        <v>#DIV/0!</v>
      </c>
      <c r="E384" s="78"/>
    </row>
    <row r="385" spans="1:5">
      <c r="A385" s="80" t="s">
        <v>293</v>
      </c>
      <c r="B385" s="78"/>
      <c r="C385" s="78"/>
      <c r="D385" s="79" t="e">
        <f t="shared" si="5"/>
        <v>#DIV/0!</v>
      </c>
      <c r="E385" s="78"/>
    </row>
    <row r="386" spans="1:5">
      <c r="A386" s="80" t="s">
        <v>294</v>
      </c>
      <c r="B386" s="78"/>
      <c r="C386" s="78"/>
      <c r="D386" s="79" t="e">
        <f t="shared" si="5"/>
        <v>#DIV/0!</v>
      </c>
      <c r="E386" s="78"/>
    </row>
    <row r="387" spans="1:5">
      <c r="A387" s="10" t="s">
        <v>295</v>
      </c>
      <c r="B387" s="78"/>
      <c r="C387" s="78"/>
      <c r="D387" s="79" t="e">
        <f t="shared" si="5"/>
        <v>#DIV/0!</v>
      </c>
      <c r="E387" s="78"/>
    </row>
    <row r="388" spans="1:5">
      <c r="A388" s="77" t="s">
        <v>296</v>
      </c>
      <c r="B388" s="78"/>
      <c r="C388" s="135"/>
      <c r="D388" s="79" t="e">
        <f t="shared" si="5"/>
        <v>#DIV/0!</v>
      </c>
      <c r="E388" s="78"/>
    </row>
    <row r="389" spans="1:5">
      <c r="A389" s="77" t="s">
        <v>297</v>
      </c>
      <c r="B389" s="78">
        <v>3204</v>
      </c>
      <c r="C389" s="135">
        <v>1370</v>
      </c>
      <c r="D389" s="79">
        <f t="shared" si="5"/>
        <v>0.42759051186017477</v>
      </c>
      <c r="E389" s="78"/>
    </row>
    <row r="390" spans="1:5">
      <c r="A390" s="75" t="s">
        <v>298</v>
      </c>
      <c r="B390" s="78">
        <v>2772</v>
      </c>
      <c r="C390" s="135">
        <v>1400</v>
      </c>
      <c r="D390" s="76">
        <f t="shared" ref="D390:D415" si="6">C390/B390</f>
        <v>0.50505050505050508</v>
      </c>
      <c r="E390" s="27"/>
    </row>
    <row r="391" spans="1:5">
      <c r="A391" s="72" t="s">
        <v>299</v>
      </c>
      <c r="B391" s="72">
        <f>B392+B397+B406+B412+B417+B422+B427+B434+B438+B442</f>
        <v>2613</v>
      </c>
      <c r="C391" s="72">
        <f>C392+C397+C406+C412+C417+C422+C427+C434+C438+C442</f>
        <v>1000</v>
      </c>
      <c r="D391" s="73">
        <f t="shared" si="6"/>
        <v>0.38270187523918869</v>
      </c>
      <c r="E391" s="74"/>
    </row>
    <row r="392" spans="1:5">
      <c r="A392" s="82" t="s">
        <v>300</v>
      </c>
      <c r="B392" s="12">
        <f>SUM(B393:B396)</f>
        <v>108</v>
      </c>
      <c r="C392" s="12">
        <f>SUM(C393:C396)</f>
        <v>100</v>
      </c>
      <c r="D392" s="76">
        <f t="shared" si="6"/>
        <v>0.92592592592592593</v>
      </c>
      <c r="E392" s="27"/>
    </row>
    <row r="393" spans="1:5">
      <c r="A393" s="77" t="s">
        <v>57</v>
      </c>
      <c r="B393" s="78">
        <v>108</v>
      </c>
      <c r="C393" s="135">
        <v>100</v>
      </c>
      <c r="D393" s="79">
        <f t="shared" si="6"/>
        <v>0.92592592592592593</v>
      </c>
      <c r="E393" s="78"/>
    </row>
    <row r="394" spans="1:5">
      <c r="A394" s="77" t="s">
        <v>58</v>
      </c>
      <c r="B394" s="78"/>
      <c r="C394" s="78"/>
      <c r="D394" s="79" t="e">
        <f t="shared" si="6"/>
        <v>#DIV/0!</v>
      </c>
      <c r="E394" s="78"/>
    </row>
    <row r="395" spans="1:5">
      <c r="A395" s="77" t="s">
        <v>59</v>
      </c>
      <c r="B395" s="78"/>
      <c r="C395" s="78"/>
      <c r="D395" s="79" t="e">
        <f t="shared" si="6"/>
        <v>#DIV/0!</v>
      </c>
      <c r="E395" s="78"/>
    </row>
    <row r="396" spans="1:5">
      <c r="A396" s="80" t="s">
        <v>301</v>
      </c>
      <c r="B396" s="78"/>
      <c r="C396" s="78"/>
      <c r="D396" s="79" t="e">
        <f t="shared" si="6"/>
        <v>#DIV/0!</v>
      </c>
      <c r="E396" s="78"/>
    </row>
    <row r="397" spans="1:5">
      <c r="A397" s="75" t="s">
        <v>302</v>
      </c>
      <c r="B397" s="12">
        <f>SUM(B398:B405)</f>
        <v>0</v>
      </c>
      <c r="C397" s="12">
        <f>SUM(C398:C405)</f>
        <v>0</v>
      </c>
      <c r="D397" s="76" t="e">
        <f t="shared" si="6"/>
        <v>#DIV/0!</v>
      </c>
      <c r="E397" s="27"/>
    </row>
    <row r="398" spans="1:5">
      <c r="A398" s="77" t="s">
        <v>303</v>
      </c>
      <c r="B398" s="78"/>
      <c r="C398" s="78"/>
      <c r="D398" s="79" t="e">
        <f t="shared" si="6"/>
        <v>#DIV/0!</v>
      </c>
      <c r="E398" s="78"/>
    </row>
    <row r="399" spans="1:5">
      <c r="A399" s="10" t="s">
        <v>304</v>
      </c>
      <c r="B399" s="78"/>
      <c r="C399" s="78"/>
      <c r="D399" s="79" t="e">
        <f t="shared" si="6"/>
        <v>#DIV/0!</v>
      </c>
      <c r="E399" s="78"/>
    </row>
    <row r="400" spans="1:5">
      <c r="A400" s="77" t="s">
        <v>305</v>
      </c>
      <c r="B400" s="78"/>
      <c r="C400" s="78"/>
      <c r="D400" s="79" t="e">
        <f t="shared" si="6"/>
        <v>#DIV/0!</v>
      </c>
      <c r="E400" s="78"/>
    </row>
    <row r="401" spans="1:5">
      <c r="A401" s="77" t="s">
        <v>306</v>
      </c>
      <c r="B401" s="78"/>
      <c r="C401" s="78"/>
      <c r="D401" s="79" t="e">
        <f t="shared" si="6"/>
        <v>#DIV/0!</v>
      </c>
      <c r="E401" s="78"/>
    </row>
    <row r="402" spans="1:5">
      <c r="A402" s="77" t="s">
        <v>307</v>
      </c>
      <c r="B402" s="78"/>
      <c r="C402" s="78"/>
      <c r="D402" s="79" t="e">
        <f t="shared" si="6"/>
        <v>#DIV/0!</v>
      </c>
      <c r="E402" s="78"/>
    </row>
    <row r="403" spans="1:5">
      <c r="A403" s="80" t="s">
        <v>308</v>
      </c>
      <c r="B403" s="78"/>
      <c r="C403" s="78"/>
      <c r="D403" s="79" t="e">
        <f t="shared" si="6"/>
        <v>#DIV/0!</v>
      </c>
      <c r="E403" s="78"/>
    </row>
    <row r="404" spans="1:5">
      <c r="A404" s="80" t="s">
        <v>309</v>
      </c>
      <c r="B404" s="78"/>
      <c r="C404" s="78"/>
      <c r="D404" s="79" t="e">
        <f t="shared" si="6"/>
        <v>#DIV/0!</v>
      </c>
      <c r="E404" s="78"/>
    </row>
    <row r="405" spans="1:5">
      <c r="A405" s="80" t="s">
        <v>310</v>
      </c>
      <c r="B405" s="78"/>
      <c r="C405" s="78"/>
      <c r="D405" s="79" t="e">
        <f t="shared" si="6"/>
        <v>#DIV/0!</v>
      </c>
      <c r="E405" s="78"/>
    </row>
    <row r="406" spans="1:5">
      <c r="A406" s="82" t="s">
        <v>311</v>
      </c>
      <c r="B406" s="12">
        <f>SUM(B407:B411)</f>
        <v>0</v>
      </c>
      <c r="C406" s="12">
        <f>SUM(C407:C411)</f>
        <v>0</v>
      </c>
      <c r="D406" s="76" t="e">
        <f t="shared" si="6"/>
        <v>#DIV/0!</v>
      </c>
      <c r="E406" s="27"/>
    </row>
    <row r="407" spans="1:5">
      <c r="A407" s="77" t="s">
        <v>303</v>
      </c>
      <c r="B407" s="78"/>
      <c r="C407" s="78"/>
      <c r="D407" s="79" t="e">
        <f t="shared" si="6"/>
        <v>#DIV/0!</v>
      </c>
      <c r="E407" s="78"/>
    </row>
    <row r="408" spans="1:5">
      <c r="A408" s="77" t="s">
        <v>312</v>
      </c>
      <c r="B408" s="78"/>
      <c r="C408" s="78"/>
      <c r="D408" s="79" t="e">
        <f t="shared" si="6"/>
        <v>#DIV/0!</v>
      </c>
      <c r="E408" s="78"/>
    </row>
    <row r="409" spans="1:5">
      <c r="A409" s="77" t="s">
        <v>313</v>
      </c>
      <c r="B409" s="78"/>
      <c r="C409" s="78"/>
      <c r="D409" s="79" t="e">
        <f t="shared" si="6"/>
        <v>#DIV/0!</v>
      </c>
      <c r="E409" s="78"/>
    </row>
    <row r="410" spans="1:5">
      <c r="A410" s="80" t="s">
        <v>314</v>
      </c>
      <c r="B410" s="78"/>
      <c r="C410" s="78"/>
      <c r="D410" s="79" t="e">
        <f t="shared" si="6"/>
        <v>#DIV/0!</v>
      </c>
      <c r="E410" s="78"/>
    </row>
    <row r="411" spans="1:5">
      <c r="A411" s="80" t="s">
        <v>315</v>
      </c>
      <c r="B411" s="78"/>
      <c r="C411" s="78"/>
      <c r="D411" s="79" t="e">
        <f t="shared" si="6"/>
        <v>#DIV/0!</v>
      </c>
      <c r="E411" s="78"/>
    </row>
    <row r="412" spans="1:5">
      <c r="A412" s="82" t="s">
        <v>316</v>
      </c>
      <c r="B412" s="12">
        <f>SUM(B413:B416)</f>
        <v>45</v>
      </c>
      <c r="C412" s="12">
        <f>SUM(C413:C416)</f>
        <v>0</v>
      </c>
      <c r="D412" s="76">
        <f t="shared" si="6"/>
        <v>0</v>
      </c>
      <c r="E412" s="27"/>
    </row>
    <row r="413" spans="1:5">
      <c r="A413" s="10" t="s">
        <v>303</v>
      </c>
      <c r="B413" s="78"/>
      <c r="C413" s="78"/>
      <c r="D413" s="79" t="e">
        <f t="shared" si="6"/>
        <v>#DIV/0!</v>
      </c>
      <c r="E413" s="78"/>
    </row>
    <row r="414" spans="1:5">
      <c r="A414" s="77" t="s">
        <v>317</v>
      </c>
      <c r="B414" s="78"/>
      <c r="C414" s="78"/>
      <c r="D414" s="79" t="e">
        <f t="shared" si="6"/>
        <v>#DIV/0!</v>
      </c>
      <c r="E414" s="78"/>
    </row>
    <row r="415" spans="1:5">
      <c r="A415" s="93" t="s">
        <v>318</v>
      </c>
      <c r="B415" s="78"/>
      <c r="C415" s="78"/>
      <c r="D415" s="79" t="e">
        <f t="shared" si="6"/>
        <v>#DIV/0!</v>
      </c>
      <c r="E415" s="94"/>
    </row>
    <row r="416" spans="1:5">
      <c r="A416" s="80" t="s">
        <v>319</v>
      </c>
      <c r="B416" s="78">
        <v>45</v>
      </c>
      <c r="C416" s="78"/>
      <c r="D416" s="79">
        <f t="shared" ref="D416:D454" si="7">C416/B416</f>
        <v>0</v>
      </c>
      <c r="E416" s="78"/>
    </row>
    <row r="417" spans="1:5">
      <c r="A417" s="82" t="s">
        <v>320</v>
      </c>
      <c r="B417" s="12">
        <f>SUM(B418:B421)</f>
        <v>2099</v>
      </c>
      <c r="C417" s="12">
        <f>SUM(C418:C421)</f>
        <v>0</v>
      </c>
      <c r="D417" s="76">
        <f t="shared" si="7"/>
        <v>0</v>
      </c>
      <c r="E417" s="27"/>
    </row>
    <row r="418" spans="1:5">
      <c r="A418" s="80" t="s">
        <v>303</v>
      </c>
      <c r="B418" s="78"/>
      <c r="C418" s="78"/>
      <c r="D418" s="79" t="e">
        <f t="shared" si="7"/>
        <v>#DIV/0!</v>
      </c>
      <c r="E418" s="78"/>
    </row>
    <row r="419" spans="1:5">
      <c r="A419" s="77" t="s">
        <v>321</v>
      </c>
      <c r="B419" s="78">
        <v>1699</v>
      </c>
      <c r="C419" s="78"/>
      <c r="D419" s="79">
        <f t="shared" si="7"/>
        <v>0</v>
      </c>
      <c r="E419" s="78"/>
    </row>
    <row r="420" spans="1:5">
      <c r="A420" s="77" t="s">
        <v>322</v>
      </c>
      <c r="B420" s="78"/>
      <c r="C420" s="78"/>
      <c r="D420" s="79" t="e">
        <f t="shared" si="7"/>
        <v>#DIV/0!</v>
      </c>
      <c r="E420" s="78"/>
    </row>
    <row r="421" spans="1:5">
      <c r="A421" s="77" t="s">
        <v>323</v>
      </c>
      <c r="B421" s="78">
        <v>400</v>
      </c>
      <c r="C421" s="78"/>
      <c r="D421" s="79">
        <f t="shared" si="7"/>
        <v>0</v>
      </c>
      <c r="E421" s="78"/>
    </row>
    <row r="422" spans="1:5">
      <c r="A422" s="82" t="s">
        <v>324</v>
      </c>
      <c r="B422" s="12">
        <f>SUM(B423:B426)</f>
        <v>0</v>
      </c>
      <c r="C422" s="12">
        <f>SUM(C423:C426)</f>
        <v>0</v>
      </c>
      <c r="D422" s="76" t="e">
        <f t="shared" si="7"/>
        <v>#DIV/0!</v>
      </c>
      <c r="E422" s="27"/>
    </row>
    <row r="423" spans="1:5">
      <c r="A423" s="80" t="s">
        <v>325</v>
      </c>
      <c r="B423" s="78"/>
      <c r="C423" s="78"/>
      <c r="D423" s="79" t="e">
        <f t="shared" si="7"/>
        <v>#DIV/0!</v>
      </c>
      <c r="E423" s="78"/>
    </row>
    <row r="424" spans="1:5">
      <c r="A424" s="80" t="s">
        <v>326</v>
      </c>
      <c r="B424" s="78"/>
      <c r="C424" s="78"/>
      <c r="D424" s="79" t="e">
        <f t="shared" si="7"/>
        <v>#DIV/0!</v>
      </c>
      <c r="E424" s="78"/>
    </row>
    <row r="425" spans="1:5">
      <c r="A425" s="80" t="s">
        <v>327</v>
      </c>
      <c r="B425" s="78"/>
      <c r="C425" s="78"/>
      <c r="D425" s="79" t="e">
        <f t="shared" si="7"/>
        <v>#DIV/0!</v>
      </c>
      <c r="E425" s="78"/>
    </row>
    <row r="426" spans="1:5">
      <c r="A426" s="80" t="s">
        <v>328</v>
      </c>
      <c r="B426" s="78"/>
      <c r="C426" s="78"/>
      <c r="D426" s="79" t="e">
        <f t="shared" si="7"/>
        <v>#DIV/0!</v>
      </c>
      <c r="E426" s="78"/>
    </row>
    <row r="427" spans="1:5">
      <c r="A427" s="75" t="s">
        <v>329</v>
      </c>
      <c r="B427" s="12">
        <f>SUM(B428:B433)</f>
        <v>185</v>
      </c>
      <c r="C427" s="12">
        <f>SUM(C428:C433)</f>
        <v>250</v>
      </c>
      <c r="D427" s="76">
        <f t="shared" si="7"/>
        <v>1.3513513513513513</v>
      </c>
      <c r="E427" s="27"/>
    </row>
    <row r="428" spans="1:5">
      <c r="A428" s="77" t="s">
        <v>303</v>
      </c>
      <c r="B428" s="78">
        <v>45</v>
      </c>
      <c r="C428" s="135">
        <v>50</v>
      </c>
      <c r="D428" s="79">
        <f t="shared" si="7"/>
        <v>1.1111111111111112</v>
      </c>
      <c r="E428" s="78"/>
    </row>
    <row r="429" spans="1:5">
      <c r="A429" s="80" t="s">
        <v>330</v>
      </c>
      <c r="B429" s="78">
        <v>11</v>
      </c>
      <c r="C429" s="135"/>
      <c r="D429" s="79">
        <f t="shared" si="7"/>
        <v>0</v>
      </c>
      <c r="E429" s="78"/>
    </row>
    <row r="430" spans="1:5">
      <c r="A430" s="80" t="s">
        <v>331</v>
      </c>
      <c r="B430" s="78"/>
      <c r="C430" s="135"/>
      <c r="D430" s="79" t="e">
        <f t="shared" si="7"/>
        <v>#DIV/0!</v>
      </c>
      <c r="E430" s="78"/>
    </row>
    <row r="431" spans="1:5">
      <c r="A431" s="80" t="s">
        <v>332</v>
      </c>
      <c r="B431" s="78"/>
      <c r="C431" s="135"/>
      <c r="D431" s="79" t="e">
        <f t="shared" si="7"/>
        <v>#DIV/0!</v>
      </c>
      <c r="E431" s="78"/>
    </row>
    <row r="432" spans="1:5">
      <c r="A432" s="77" t="s">
        <v>333</v>
      </c>
      <c r="B432" s="78">
        <v>113</v>
      </c>
      <c r="C432" s="135">
        <v>150</v>
      </c>
      <c r="D432" s="79">
        <f t="shared" si="7"/>
        <v>1.3274336283185841</v>
      </c>
      <c r="E432" s="78"/>
    </row>
    <row r="433" spans="1:5">
      <c r="A433" s="77" t="s">
        <v>334</v>
      </c>
      <c r="B433" s="78">
        <v>16</v>
      </c>
      <c r="C433" s="135">
        <v>50</v>
      </c>
      <c r="D433" s="79">
        <f t="shared" si="7"/>
        <v>3.125</v>
      </c>
      <c r="E433" s="78"/>
    </row>
    <row r="434" spans="1:5">
      <c r="A434" s="75" t="s">
        <v>335</v>
      </c>
      <c r="B434" s="12">
        <f>SUM(B435:B437)</f>
        <v>0</v>
      </c>
      <c r="C434" s="12">
        <f>SUM(C435:C437)</f>
        <v>0</v>
      </c>
      <c r="D434" s="76" t="e">
        <f t="shared" si="7"/>
        <v>#DIV/0!</v>
      </c>
      <c r="E434" s="27"/>
    </row>
    <row r="435" spans="1:5">
      <c r="A435" s="80" t="s">
        <v>336</v>
      </c>
      <c r="B435" s="78"/>
      <c r="C435" s="78"/>
      <c r="D435" s="79" t="e">
        <f t="shared" si="7"/>
        <v>#DIV/0!</v>
      </c>
      <c r="E435" s="78"/>
    </row>
    <row r="436" spans="1:5">
      <c r="A436" s="80" t="s">
        <v>337</v>
      </c>
      <c r="B436" s="78"/>
      <c r="C436" s="78"/>
      <c r="D436" s="79" t="e">
        <f t="shared" si="7"/>
        <v>#DIV/0!</v>
      </c>
      <c r="E436" s="78"/>
    </row>
    <row r="437" spans="1:5">
      <c r="A437" s="80" t="s">
        <v>338</v>
      </c>
      <c r="B437" s="78"/>
      <c r="C437" s="78"/>
      <c r="D437" s="79" t="e">
        <f t="shared" si="7"/>
        <v>#DIV/0!</v>
      </c>
      <c r="E437" s="78"/>
    </row>
    <row r="438" spans="1:5">
      <c r="A438" s="12" t="s">
        <v>339</v>
      </c>
      <c r="B438" s="12">
        <f>SUM(B439:B441)</f>
        <v>0</v>
      </c>
      <c r="C438" s="12">
        <f>SUM(C439:C441)</f>
        <v>0</v>
      </c>
      <c r="D438" s="76" t="e">
        <f t="shared" si="7"/>
        <v>#DIV/0!</v>
      </c>
      <c r="E438" s="27"/>
    </row>
    <row r="439" spans="1:5">
      <c r="A439" s="80" t="s">
        <v>340</v>
      </c>
      <c r="B439" s="78"/>
      <c r="C439" s="78"/>
      <c r="D439" s="79" t="e">
        <f t="shared" si="7"/>
        <v>#DIV/0!</v>
      </c>
      <c r="E439" s="78"/>
    </row>
    <row r="440" spans="1:5">
      <c r="A440" s="80" t="s">
        <v>341</v>
      </c>
      <c r="B440" s="78"/>
      <c r="C440" s="78"/>
      <c r="D440" s="79" t="e">
        <f t="shared" si="7"/>
        <v>#DIV/0!</v>
      </c>
      <c r="E440" s="78"/>
    </row>
    <row r="441" spans="1:5">
      <c r="A441" s="80" t="s">
        <v>342</v>
      </c>
      <c r="B441" s="78"/>
      <c r="C441" s="78"/>
      <c r="D441" s="79" t="e">
        <f t="shared" si="7"/>
        <v>#DIV/0!</v>
      </c>
      <c r="E441" s="78"/>
    </row>
    <row r="442" spans="1:5">
      <c r="A442" s="75" t="s">
        <v>343</v>
      </c>
      <c r="B442" s="12">
        <f>SUM(B443:B446)</f>
        <v>176</v>
      </c>
      <c r="C442" s="12">
        <f>SUM(C443:C446)</f>
        <v>650</v>
      </c>
      <c r="D442" s="76">
        <f t="shared" si="7"/>
        <v>3.6931818181818183</v>
      </c>
      <c r="E442" s="27"/>
    </row>
    <row r="443" spans="1:5">
      <c r="A443" s="77" t="s">
        <v>344</v>
      </c>
      <c r="B443" s="78"/>
      <c r="C443" s="78"/>
      <c r="D443" s="79" t="e">
        <f t="shared" si="7"/>
        <v>#DIV/0!</v>
      </c>
      <c r="E443" s="78"/>
    </row>
    <row r="444" spans="1:5">
      <c r="A444" s="80" t="s">
        <v>345</v>
      </c>
      <c r="B444" s="78"/>
      <c r="C444" s="78"/>
      <c r="D444" s="79" t="e">
        <f t="shared" si="7"/>
        <v>#DIV/0!</v>
      </c>
      <c r="E444" s="78"/>
    </row>
    <row r="445" spans="1:5">
      <c r="A445" s="80" t="s">
        <v>346</v>
      </c>
      <c r="B445" s="78"/>
      <c r="C445" s="78"/>
      <c r="D445" s="79" t="e">
        <f t="shared" si="7"/>
        <v>#DIV/0!</v>
      </c>
      <c r="E445" s="78"/>
    </row>
    <row r="446" spans="1:5">
      <c r="A446" s="80" t="s">
        <v>347</v>
      </c>
      <c r="B446" s="78">
        <v>176</v>
      </c>
      <c r="C446" s="135">
        <v>650</v>
      </c>
      <c r="D446" s="79">
        <f t="shared" si="7"/>
        <v>3.6931818181818183</v>
      </c>
      <c r="E446" s="78"/>
    </row>
    <row r="447" spans="1:5">
      <c r="A447" s="72" t="s">
        <v>348</v>
      </c>
      <c r="B447" s="72">
        <f>B448+B464+B472+B483+B492+B500</f>
        <v>4689</v>
      </c>
      <c r="C447" s="72">
        <f>C448+C464+C472+C483+C492+C500</f>
        <v>4700</v>
      </c>
      <c r="D447" s="73">
        <f t="shared" si="7"/>
        <v>1.002345915973555</v>
      </c>
      <c r="E447" s="74"/>
    </row>
    <row r="448" spans="1:5">
      <c r="A448" s="12" t="s">
        <v>349</v>
      </c>
      <c r="B448" s="12">
        <f>SUM(B449:B463)</f>
        <v>2600</v>
      </c>
      <c r="C448" s="12">
        <f>SUM(C449:C463)</f>
        <v>2920</v>
      </c>
      <c r="D448" s="76">
        <f t="shared" si="7"/>
        <v>1.1230769230769231</v>
      </c>
      <c r="E448" s="27"/>
    </row>
    <row r="449" spans="1:5">
      <c r="A449" s="10" t="s">
        <v>57</v>
      </c>
      <c r="B449" s="78">
        <v>695</v>
      </c>
      <c r="C449" s="135">
        <v>650</v>
      </c>
      <c r="D449" s="79">
        <f t="shared" si="7"/>
        <v>0.93525179856115104</v>
      </c>
      <c r="E449" s="78"/>
    </row>
    <row r="450" spans="1:5">
      <c r="A450" s="10" t="s">
        <v>58</v>
      </c>
      <c r="B450" s="78"/>
      <c r="C450" s="135"/>
      <c r="D450" s="79" t="e">
        <f t="shared" si="7"/>
        <v>#DIV/0!</v>
      </c>
      <c r="E450" s="78"/>
    </row>
    <row r="451" spans="1:5">
      <c r="A451" s="10" t="s">
        <v>59</v>
      </c>
      <c r="B451" s="78"/>
      <c r="C451" s="135"/>
      <c r="D451" s="79" t="e">
        <f t="shared" si="7"/>
        <v>#DIV/0!</v>
      </c>
      <c r="E451" s="78"/>
    </row>
    <row r="452" spans="1:5">
      <c r="A452" s="10" t="s">
        <v>350</v>
      </c>
      <c r="B452" s="78">
        <v>137</v>
      </c>
      <c r="C452" s="135">
        <v>150</v>
      </c>
      <c r="D452" s="79">
        <f t="shared" si="7"/>
        <v>1.0948905109489051</v>
      </c>
      <c r="E452" s="78"/>
    </row>
    <row r="453" spans="1:5">
      <c r="A453" s="10" t="s">
        <v>351</v>
      </c>
      <c r="B453" s="78"/>
      <c r="C453" s="135"/>
      <c r="D453" s="79" t="e">
        <f t="shared" si="7"/>
        <v>#DIV/0!</v>
      </c>
      <c r="E453" s="78"/>
    </row>
    <row r="454" spans="1:5">
      <c r="A454" s="10" t="s">
        <v>352</v>
      </c>
      <c r="B454" s="78"/>
      <c r="C454" s="135"/>
      <c r="D454" s="79" t="e">
        <f t="shared" si="7"/>
        <v>#DIV/0!</v>
      </c>
      <c r="E454" s="78"/>
    </row>
    <row r="455" spans="1:5">
      <c r="A455" s="10" t="s">
        <v>353</v>
      </c>
      <c r="B455" s="78">
        <v>275</v>
      </c>
      <c r="C455" s="135">
        <v>300</v>
      </c>
      <c r="D455" s="79">
        <f t="shared" ref="D455:D518" si="8">C455/B455</f>
        <v>1.0909090909090908</v>
      </c>
      <c r="E455" s="78"/>
    </row>
    <row r="456" spans="1:5">
      <c r="A456" s="10" t="s">
        <v>354</v>
      </c>
      <c r="B456" s="78">
        <v>39</v>
      </c>
      <c r="C456" s="135"/>
      <c r="D456" s="79">
        <f t="shared" si="8"/>
        <v>0</v>
      </c>
      <c r="E456" s="78"/>
    </row>
    <row r="457" spans="1:5">
      <c r="A457" s="10" t="s">
        <v>355</v>
      </c>
      <c r="B457" s="78">
        <v>176</v>
      </c>
      <c r="C457" s="135">
        <v>160</v>
      </c>
      <c r="D457" s="79">
        <f t="shared" si="8"/>
        <v>0.90909090909090906</v>
      </c>
      <c r="E457" s="78"/>
    </row>
    <row r="458" spans="1:5">
      <c r="A458" s="10" t="s">
        <v>356</v>
      </c>
      <c r="B458" s="78"/>
      <c r="C458" s="135"/>
      <c r="D458" s="79" t="e">
        <f t="shared" si="8"/>
        <v>#DIV/0!</v>
      </c>
      <c r="E458" s="78"/>
    </row>
    <row r="459" spans="1:5">
      <c r="A459" s="10" t="s">
        <v>357</v>
      </c>
      <c r="B459" s="78"/>
      <c r="C459" s="135"/>
      <c r="D459" s="79" t="e">
        <f t="shared" si="8"/>
        <v>#DIV/0!</v>
      </c>
      <c r="E459" s="78"/>
    </row>
    <row r="460" spans="1:5">
      <c r="A460" s="10" t="s">
        <v>358</v>
      </c>
      <c r="B460" s="78">
        <v>139</v>
      </c>
      <c r="C460" s="135">
        <v>130</v>
      </c>
      <c r="D460" s="79">
        <f t="shared" si="8"/>
        <v>0.93525179856115104</v>
      </c>
      <c r="E460" s="78"/>
    </row>
    <row r="461" spans="1:5">
      <c r="A461" s="10" t="s">
        <v>359</v>
      </c>
      <c r="B461" s="78"/>
      <c r="C461" s="135"/>
      <c r="D461" s="79" t="e">
        <f t="shared" si="8"/>
        <v>#DIV/0!</v>
      </c>
      <c r="E461" s="78"/>
    </row>
    <row r="462" spans="1:5">
      <c r="A462" s="10" t="s">
        <v>360</v>
      </c>
      <c r="B462" s="78"/>
      <c r="C462" s="135"/>
      <c r="D462" s="79" t="e">
        <f t="shared" si="8"/>
        <v>#DIV/0!</v>
      </c>
      <c r="E462" s="78"/>
    </row>
    <row r="463" spans="1:5">
      <c r="A463" s="10" t="s">
        <v>361</v>
      </c>
      <c r="B463" s="78">
        <v>1139</v>
      </c>
      <c r="C463" s="135">
        <v>1530</v>
      </c>
      <c r="D463" s="79">
        <f t="shared" si="8"/>
        <v>1.3432835820895523</v>
      </c>
      <c r="E463" s="78"/>
    </row>
    <row r="464" spans="1:5">
      <c r="A464" s="12" t="s">
        <v>362</v>
      </c>
      <c r="B464" s="12">
        <f>SUM(B465:B471)</f>
        <v>88</v>
      </c>
      <c r="C464" s="12">
        <f>SUM(C465:C471)</f>
        <v>120</v>
      </c>
      <c r="D464" s="76">
        <f t="shared" si="8"/>
        <v>1.3636363636363635</v>
      </c>
      <c r="E464" s="27"/>
    </row>
    <row r="465" spans="1:5">
      <c r="A465" s="10" t="s">
        <v>57</v>
      </c>
      <c r="B465" s="78"/>
      <c r="C465" s="78"/>
      <c r="D465" s="79" t="e">
        <f t="shared" si="8"/>
        <v>#DIV/0!</v>
      </c>
      <c r="E465" s="78"/>
    </row>
    <row r="466" spans="1:5">
      <c r="A466" s="10" t="s">
        <v>58</v>
      </c>
      <c r="B466" s="78"/>
      <c r="C466" s="78"/>
      <c r="D466" s="79" t="e">
        <f t="shared" si="8"/>
        <v>#DIV/0!</v>
      </c>
      <c r="E466" s="78"/>
    </row>
    <row r="467" spans="1:5">
      <c r="A467" s="10" t="s">
        <v>59</v>
      </c>
      <c r="B467" s="78"/>
      <c r="C467" s="78"/>
      <c r="D467" s="79" t="e">
        <f t="shared" si="8"/>
        <v>#DIV/0!</v>
      </c>
      <c r="E467" s="78"/>
    </row>
    <row r="468" spans="1:5">
      <c r="A468" s="10" t="s">
        <v>363</v>
      </c>
      <c r="B468" s="78">
        <v>10</v>
      </c>
      <c r="C468" s="78"/>
      <c r="D468" s="79">
        <f t="shared" si="8"/>
        <v>0</v>
      </c>
      <c r="E468" s="78"/>
    </row>
    <row r="469" spans="1:5">
      <c r="A469" s="10" t="s">
        <v>364</v>
      </c>
      <c r="B469" s="78">
        <v>15</v>
      </c>
      <c r="C469" s="78"/>
      <c r="D469" s="79">
        <f t="shared" si="8"/>
        <v>0</v>
      </c>
      <c r="E469" s="78"/>
    </row>
    <row r="470" spans="1:5">
      <c r="A470" s="10" t="s">
        <v>365</v>
      </c>
      <c r="B470" s="78"/>
      <c r="C470" s="78"/>
      <c r="D470" s="79" t="e">
        <f t="shared" si="8"/>
        <v>#DIV/0!</v>
      </c>
      <c r="E470" s="78"/>
    </row>
    <row r="471" spans="1:5">
      <c r="A471" s="10" t="s">
        <v>366</v>
      </c>
      <c r="B471" s="78">
        <v>63</v>
      </c>
      <c r="C471" s="135">
        <v>120</v>
      </c>
      <c r="D471" s="79">
        <f t="shared" si="8"/>
        <v>1.9047619047619047</v>
      </c>
      <c r="E471" s="78"/>
    </row>
    <row r="472" spans="1:5">
      <c r="A472" s="12" t="s">
        <v>367</v>
      </c>
      <c r="B472" s="12">
        <f>SUM(B473:B482)</f>
        <v>168</v>
      </c>
      <c r="C472" s="12">
        <f>SUM(C473:C482)</f>
        <v>160</v>
      </c>
      <c r="D472" s="76">
        <f t="shared" si="8"/>
        <v>0.95238095238095233</v>
      </c>
      <c r="E472" s="27"/>
    </row>
    <row r="473" spans="1:5">
      <c r="A473" s="10" t="s">
        <v>57</v>
      </c>
      <c r="B473" s="78"/>
      <c r="C473" s="136"/>
      <c r="D473" s="79" t="e">
        <f t="shared" si="8"/>
        <v>#DIV/0!</v>
      </c>
      <c r="E473" s="78"/>
    </row>
    <row r="474" spans="1:5">
      <c r="A474" s="10" t="s">
        <v>58</v>
      </c>
      <c r="B474" s="78"/>
      <c r="C474" s="136"/>
      <c r="D474" s="79" t="e">
        <f t="shared" si="8"/>
        <v>#DIV/0!</v>
      </c>
      <c r="E474" s="78"/>
    </row>
    <row r="475" spans="1:5">
      <c r="A475" s="10" t="s">
        <v>59</v>
      </c>
      <c r="B475" s="78"/>
      <c r="C475" s="136"/>
      <c r="D475" s="79" t="e">
        <f t="shared" si="8"/>
        <v>#DIV/0!</v>
      </c>
      <c r="E475" s="78"/>
    </row>
    <row r="476" spans="1:5">
      <c r="A476" s="10" t="s">
        <v>368</v>
      </c>
      <c r="B476" s="78"/>
      <c r="C476" s="136"/>
      <c r="D476" s="79" t="e">
        <f t="shared" si="8"/>
        <v>#DIV/0!</v>
      </c>
      <c r="E476" s="78"/>
    </row>
    <row r="477" spans="1:5">
      <c r="A477" s="10" t="s">
        <v>369</v>
      </c>
      <c r="B477" s="78"/>
      <c r="C477" s="136"/>
      <c r="D477" s="79" t="e">
        <f t="shared" si="8"/>
        <v>#DIV/0!</v>
      </c>
      <c r="E477" s="78"/>
    </row>
    <row r="478" spans="1:5">
      <c r="A478" s="10" t="s">
        <v>370</v>
      </c>
      <c r="B478" s="78"/>
      <c r="C478" s="136"/>
      <c r="D478" s="79" t="e">
        <f t="shared" si="8"/>
        <v>#DIV/0!</v>
      </c>
      <c r="E478" s="78"/>
    </row>
    <row r="479" spans="1:5">
      <c r="A479" s="10" t="s">
        <v>371</v>
      </c>
      <c r="B479" s="78"/>
      <c r="C479" s="136"/>
      <c r="D479" s="79" t="e">
        <f t="shared" si="8"/>
        <v>#DIV/0!</v>
      </c>
      <c r="E479" s="78"/>
    </row>
    <row r="480" spans="1:5">
      <c r="A480" s="10" t="s">
        <v>372</v>
      </c>
      <c r="B480" s="78">
        <v>106</v>
      </c>
      <c r="C480" s="135">
        <v>80</v>
      </c>
      <c r="D480" s="79">
        <f t="shared" si="8"/>
        <v>0.75471698113207553</v>
      </c>
      <c r="E480" s="78"/>
    </row>
    <row r="481" spans="1:5">
      <c r="A481" s="10" t="s">
        <v>373</v>
      </c>
      <c r="B481" s="78"/>
      <c r="C481" s="135"/>
      <c r="D481" s="79" t="e">
        <f t="shared" si="8"/>
        <v>#DIV/0!</v>
      </c>
      <c r="E481" s="78"/>
    </row>
    <row r="482" spans="1:5">
      <c r="A482" s="10" t="s">
        <v>374</v>
      </c>
      <c r="B482" s="78">
        <v>62</v>
      </c>
      <c r="C482" s="135">
        <v>80</v>
      </c>
      <c r="D482" s="79">
        <f t="shared" si="8"/>
        <v>1.2903225806451613</v>
      </c>
      <c r="E482" s="78"/>
    </row>
    <row r="483" spans="1:5">
      <c r="A483" s="12" t="s">
        <v>375</v>
      </c>
      <c r="B483" s="12">
        <f>SUM(B484:B491)</f>
        <v>0</v>
      </c>
      <c r="C483" s="12">
        <f>SUM(C484:C491)</f>
        <v>0</v>
      </c>
      <c r="D483" s="76" t="e">
        <f t="shared" si="8"/>
        <v>#DIV/0!</v>
      </c>
      <c r="E483" s="27"/>
    </row>
    <row r="484" spans="1:5">
      <c r="A484" s="10" t="s">
        <v>57</v>
      </c>
      <c r="B484" s="78"/>
      <c r="C484" s="78"/>
      <c r="D484" s="79" t="e">
        <f t="shared" si="8"/>
        <v>#DIV/0!</v>
      </c>
      <c r="E484" s="78"/>
    </row>
    <row r="485" spans="1:5">
      <c r="A485" s="10" t="s">
        <v>58</v>
      </c>
      <c r="B485" s="78"/>
      <c r="C485" s="78"/>
      <c r="D485" s="79" t="e">
        <f t="shared" si="8"/>
        <v>#DIV/0!</v>
      </c>
      <c r="E485" s="78"/>
    </row>
    <row r="486" spans="1:5">
      <c r="A486" s="10" t="s">
        <v>59</v>
      </c>
      <c r="B486" s="78"/>
      <c r="C486" s="78"/>
      <c r="D486" s="79" t="e">
        <f t="shared" si="8"/>
        <v>#DIV/0!</v>
      </c>
      <c r="E486" s="78"/>
    </row>
    <row r="487" spans="1:5">
      <c r="A487" s="10" t="s">
        <v>376</v>
      </c>
      <c r="B487" s="78"/>
      <c r="C487" s="78"/>
      <c r="D487" s="79" t="e">
        <f t="shared" si="8"/>
        <v>#DIV/0!</v>
      </c>
      <c r="E487" s="78"/>
    </row>
    <row r="488" spans="1:5">
      <c r="A488" s="10" t="s">
        <v>377</v>
      </c>
      <c r="B488" s="78"/>
      <c r="C488" s="78"/>
      <c r="D488" s="79" t="e">
        <f t="shared" si="8"/>
        <v>#DIV/0!</v>
      </c>
      <c r="E488" s="78"/>
    </row>
    <row r="489" spans="1:5">
      <c r="A489" s="10" t="s">
        <v>378</v>
      </c>
      <c r="B489" s="78"/>
      <c r="C489" s="78"/>
      <c r="D489" s="79" t="e">
        <f t="shared" si="8"/>
        <v>#DIV/0!</v>
      </c>
      <c r="E489" s="78"/>
    </row>
    <row r="490" spans="1:5">
      <c r="A490" s="10" t="s">
        <v>379</v>
      </c>
      <c r="B490" s="78"/>
      <c r="C490" s="78"/>
      <c r="D490" s="79" t="e">
        <f t="shared" si="8"/>
        <v>#DIV/0!</v>
      </c>
      <c r="E490" s="78"/>
    </row>
    <row r="491" spans="1:5">
      <c r="A491" s="10" t="s">
        <v>380</v>
      </c>
      <c r="B491" s="78"/>
      <c r="C491" s="78"/>
      <c r="D491" s="79" t="e">
        <f t="shared" si="8"/>
        <v>#DIV/0!</v>
      </c>
      <c r="E491" s="78"/>
    </row>
    <row r="492" spans="1:5">
      <c r="A492" s="12" t="s">
        <v>381</v>
      </c>
      <c r="B492" s="12">
        <f>SUM(B493:B499)</f>
        <v>1806</v>
      </c>
      <c r="C492" s="12">
        <f>SUM(C493:C499)</f>
        <v>1500</v>
      </c>
      <c r="D492" s="76">
        <f t="shared" si="8"/>
        <v>0.83056478405315615</v>
      </c>
      <c r="E492" s="27"/>
    </row>
    <row r="493" spans="1:5">
      <c r="A493" s="10" t="s">
        <v>57</v>
      </c>
      <c r="B493" s="78"/>
      <c r="C493" s="78"/>
      <c r="D493" s="79" t="e">
        <f t="shared" si="8"/>
        <v>#DIV/0!</v>
      </c>
      <c r="E493" s="78"/>
    </row>
    <row r="494" spans="1:5">
      <c r="A494" s="10" t="s">
        <v>58</v>
      </c>
      <c r="B494" s="78"/>
      <c r="C494" s="78"/>
      <c r="D494" s="79" t="e">
        <f t="shared" si="8"/>
        <v>#DIV/0!</v>
      </c>
      <c r="E494" s="78"/>
    </row>
    <row r="495" spans="1:5">
      <c r="A495" s="10" t="s">
        <v>59</v>
      </c>
      <c r="B495" s="78"/>
      <c r="C495" s="78"/>
      <c r="D495" s="79" t="e">
        <f t="shared" si="8"/>
        <v>#DIV/0!</v>
      </c>
      <c r="E495" s="78"/>
    </row>
    <row r="496" spans="1:5">
      <c r="A496" s="10" t="s">
        <v>382</v>
      </c>
      <c r="B496" s="78"/>
      <c r="C496" s="78"/>
      <c r="D496" s="79" t="e">
        <f t="shared" si="8"/>
        <v>#DIV/0!</v>
      </c>
      <c r="E496" s="78"/>
    </row>
    <row r="497" spans="1:5">
      <c r="A497" s="10" t="s">
        <v>383</v>
      </c>
      <c r="B497" s="78"/>
      <c r="C497" s="78"/>
      <c r="D497" s="79" t="e">
        <f t="shared" si="8"/>
        <v>#DIV/0!</v>
      </c>
      <c r="E497" s="78"/>
    </row>
    <row r="498" spans="1:5">
      <c r="A498" s="10" t="s">
        <v>384</v>
      </c>
      <c r="B498" s="78">
        <v>1806</v>
      </c>
      <c r="C498" s="135">
        <v>1500</v>
      </c>
      <c r="D498" s="79">
        <f t="shared" si="8"/>
        <v>0.83056478405315615</v>
      </c>
      <c r="E498" s="78"/>
    </row>
    <row r="499" spans="1:5">
      <c r="A499" s="10" t="s">
        <v>385</v>
      </c>
      <c r="B499" s="78"/>
      <c r="C499" s="78"/>
      <c r="D499" s="79" t="e">
        <f t="shared" si="8"/>
        <v>#DIV/0!</v>
      </c>
      <c r="E499" s="78"/>
    </row>
    <row r="500" spans="1:5">
      <c r="A500" s="12" t="s">
        <v>386</v>
      </c>
      <c r="B500" s="12">
        <f>SUM(B501:B503)</f>
        <v>27</v>
      </c>
      <c r="C500" s="12">
        <f>SUM(C501:C503)</f>
        <v>0</v>
      </c>
      <c r="D500" s="76">
        <f t="shared" si="8"/>
        <v>0</v>
      </c>
      <c r="E500" s="27"/>
    </row>
    <row r="501" spans="1:5">
      <c r="A501" s="10" t="s">
        <v>387</v>
      </c>
      <c r="B501" s="78"/>
      <c r="C501" s="78"/>
      <c r="D501" s="79" t="e">
        <f t="shared" si="8"/>
        <v>#DIV/0!</v>
      </c>
      <c r="E501" s="78"/>
    </row>
    <row r="502" spans="1:5">
      <c r="A502" s="10" t="s">
        <v>388</v>
      </c>
      <c r="B502" s="78"/>
      <c r="C502" s="78"/>
      <c r="D502" s="79" t="e">
        <f t="shared" si="8"/>
        <v>#DIV/0!</v>
      </c>
      <c r="E502" s="78"/>
    </row>
    <row r="503" spans="1:5">
      <c r="A503" s="10" t="s">
        <v>389</v>
      </c>
      <c r="B503" s="78">
        <v>27</v>
      </c>
      <c r="C503" s="78"/>
      <c r="D503" s="79">
        <f t="shared" si="8"/>
        <v>0</v>
      </c>
      <c r="E503" s="78"/>
    </row>
    <row r="504" spans="1:5">
      <c r="A504" s="72" t="s">
        <v>390</v>
      </c>
      <c r="B504" s="72">
        <f>B505+B524+B532+B543+B547+B557+B565+B572+B580+B589+B594+B597+B600+B603+B606+B609+B613+B617+B625+B628+B534</f>
        <v>55746</v>
      </c>
      <c r="C504" s="72">
        <f>C505+C524+C532+C543+C547+C557+C565+C572+C580+C589+C594+C597+C600+C603+C606+C609+C613+C617+C625+C628+C534</f>
        <v>44700</v>
      </c>
      <c r="D504" s="73">
        <f t="shared" si="8"/>
        <v>0.80185125390162526</v>
      </c>
      <c r="E504" s="74"/>
    </row>
    <row r="505" spans="1:5">
      <c r="A505" s="12" t="s">
        <v>391</v>
      </c>
      <c r="B505" s="12">
        <f>SUM(B506:B523)</f>
        <v>2406</v>
      </c>
      <c r="C505" s="12">
        <f>SUM(C506:C523)</f>
        <v>3665</v>
      </c>
      <c r="D505" s="76">
        <f t="shared" si="8"/>
        <v>1.5232751454696591</v>
      </c>
      <c r="E505" s="27"/>
    </row>
    <row r="506" spans="1:5">
      <c r="A506" s="10" t="s">
        <v>57</v>
      </c>
      <c r="B506" s="78">
        <v>458</v>
      </c>
      <c r="C506" s="135">
        <v>390</v>
      </c>
      <c r="D506" s="79">
        <f t="shared" si="8"/>
        <v>0.85152838427947597</v>
      </c>
      <c r="E506" s="78"/>
    </row>
    <row r="507" spans="1:5">
      <c r="A507" s="10" t="s">
        <v>58</v>
      </c>
      <c r="B507" s="78"/>
      <c r="C507" s="135"/>
      <c r="D507" s="79" t="e">
        <f t="shared" si="8"/>
        <v>#DIV/0!</v>
      </c>
      <c r="E507" s="78"/>
    </row>
    <row r="508" spans="1:5">
      <c r="A508" s="10" t="s">
        <v>59</v>
      </c>
      <c r="B508" s="78"/>
      <c r="C508" s="135"/>
      <c r="D508" s="79" t="e">
        <f t="shared" si="8"/>
        <v>#DIV/0!</v>
      </c>
      <c r="E508" s="78"/>
    </row>
    <row r="509" spans="1:5">
      <c r="A509" s="10" t="s">
        <v>392</v>
      </c>
      <c r="B509" s="78"/>
      <c r="C509" s="135"/>
      <c r="D509" s="79" t="e">
        <f t="shared" si="8"/>
        <v>#DIV/0!</v>
      </c>
      <c r="E509" s="78"/>
    </row>
    <row r="510" spans="1:5">
      <c r="A510" s="10" t="s">
        <v>393</v>
      </c>
      <c r="B510" s="78">
        <v>138</v>
      </c>
      <c r="C510" s="135">
        <v>125</v>
      </c>
      <c r="D510" s="79">
        <f t="shared" si="8"/>
        <v>0.90579710144927539</v>
      </c>
      <c r="E510" s="78"/>
    </row>
    <row r="511" spans="1:5">
      <c r="A511" s="10" t="s">
        <v>394</v>
      </c>
      <c r="B511" s="78">
        <v>431</v>
      </c>
      <c r="C511" s="135">
        <v>400</v>
      </c>
      <c r="D511" s="79">
        <f t="shared" si="8"/>
        <v>0.92807424593967514</v>
      </c>
      <c r="E511" s="78"/>
    </row>
    <row r="512" spans="1:5">
      <c r="A512" s="10" t="s">
        <v>395</v>
      </c>
      <c r="B512" s="78"/>
      <c r="C512" s="135"/>
      <c r="D512" s="79" t="e">
        <f t="shared" si="8"/>
        <v>#DIV/0!</v>
      </c>
      <c r="E512" s="78"/>
    </row>
    <row r="513" spans="1:5">
      <c r="A513" s="10" t="s">
        <v>98</v>
      </c>
      <c r="B513" s="78"/>
      <c r="C513" s="135"/>
      <c r="D513" s="79" t="e">
        <f t="shared" si="8"/>
        <v>#DIV/0!</v>
      </c>
      <c r="E513" s="78"/>
    </row>
    <row r="514" spans="1:5">
      <c r="A514" s="10" t="s">
        <v>396</v>
      </c>
      <c r="B514" s="78">
        <v>710</v>
      </c>
      <c r="C514" s="135">
        <v>2200</v>
      </c>
      <c r="D514" s="79">
        <f t="shared" si="8"/>
        <v>3.0985915492957745</v>
      </c>
      <c r="E514" s="78"/>
    </row>
    <row r="515" spans="1:5">
      <c r="A515" s="10" t="s">
        <v>397</v>
      </c>
      <c r="B515" s="78"/>
      <c r="C515" s="135"/>
      <c r="D515" s="79" t="e">
        <f t="shared" si="8"/>
        <v>#DIV/0!</v>
      </c>
      <c r="E515" s="78"/>
    </row>
    <row r="516" spans="1:5">
      <c r="A516" s="10" t="s">
        <v>398</v>
      </c>
      <c r="B516" s="78"/>
      <c r="C516" s="135"/>
      <c r="D516" s="79" t="e">
        <f t="shared" si="8"/>
        <v>#DIV/0!</v>
      </c>
      <c r="E516" s="78"/>
    </row>
    <row r="517" spans="1:5">
      <c r="A517" s="10" t="s">
        <v>399</v>
      </c>
      <c r="B517" s="78">
        <v>55</v>
      </c>
      <c r="C517" s="135">
        <v>50</v>
      </c>
      <c r="D517" s="79">
        <f t="shared" si="8"/>
        <v>0.90909090909090906</v>
      </c>
      <c r="E517" s="78"/>
    </row>
    <row r="518" spans="1:5">
      <c r="A518" s="10" t="s">
        <v>400</v>
      </c>
      <c r="B518" s="78"/>
      <c r="C518" s="135"/>
      <c r="D518" s="79" t="e">
        <f t="shared" si="8"/>
        <v>#DIV/0!</v>
      </c>
      <c r="E518" s="78"/>
    </row>
    <row r="519" spans="1:5">
      <c r="A519" s="10" t="s">
        <v>401</v>
      </c>
      <c r="B519" s="78"/>
      <c r="C519" s="135"/>
      <c r="D519" s="79" t="e">
        <f t="shared" ref="D519:D541" si="9">C519/B519</f>
        <v>#DIV/0!</v>
      </c>
      <c r="E519" s="78"/>
    </row>
    <row r="520" spans="1:5">
      <c r="A520" s="10" t="s">
        <v>402</v>
      </c>
      <c r="B520" s="78"/>
      <c r="C520" s="135"/>
      <c r="D520" s="79" t="e">
        <f t="shared" si="9"/>
        <v>#DIV/0!</v>
      </c>
      <c r="E520" s="78"/>
    </row>
    <row r="521" spans="1:5">
      <c r="A521" s="10" t="s">
        <v>403</v>
      </c>
      <c r="B521" s="78"/>
      <c r="C521" s="135"/>
      <c r="D521" s="79" t="e">
        <f t="shared" si="9"/>
        <v>#DIV/0!</v>
      </c>
      <c r="E521" s="78"/>
    </row>
    <row r="522" spans="1:5">
      <c r="A522" s="10" t="s">
        <v>66</v>
      </c>
      <c r="B522" s="78">
        <v>139</v>
      </c>
      <c r="C522" s="135">
        <v>125</v>
      </c>
      <c r="D522" s="79">
        <f t="shared" si="9"/>
        <v>0.89928057553956831</v>
      </c>
      <c r="E522" s="78"/>
    </row>
    <row r="523" spans="1:5">
      <c r="A523" s="10" t="s">
        <v>404</v>
      </c>
      <c r="B523" s="78">
        <v>475</v>
      </c>
      <c r="C523" s="135">
        <v>375</v>
      </c>
      <c r="D523" s="79">
        <f t="shared" si="9"/>
        <v>0.78947368421052633</v>
      </c>
      <c r="E523" s="78"/>
    </row>
    <row r="524" spans="1:5">
      <c r="A524" s="12" t="s">
        <v>405</v>
      </c>
      <c r="B524" s="12">
        <f>SUM(B525:B531)</f>
        <v>2203</v>
      </c>
      <c r="C524" s="12">
        <f>SUM(C525:C531)</f>
        <v>1975</v>
      </c>
      <c r="D524" s="76">
        <f t="shared" si="9"/>
        <v>0.89650476622787112</v>
      </c>
      <c r="E524" s="27"/>
    </row>
    <row r="525" spans="1:5">
      <c r="A525" s="10" t="s">
        <v>57</v>
      </c>
      <c r="B525" s="78">
        <v>223</v>
      </c>
      <c r="C525" s="135">
        <v>205</v>
      </c>
      <c r="D525" s="79">
        <f t="shared" si="9"/>
        <v>0.91928251121076232</v>
      </c>
      <c r="E525" s="78"/>
    </row>
    <row r="526" spans="1:5">
      <c r="A526" s="10" t="s">
        <v>58</v>
      </c>
      <c r="B526" s="78"/>
      <c r="C526" s="135"/>
      <c r="D526" s="79" t="e">
        <f t="shared" si="9"/>
        <v>#DIV/0!</v>
      </c>
      <c r="E526" s="78"/>
    </row>
    <row r="527" spans="1:5">
      <c r="A527" s="10" t="s">
        <v>59</v>
      </c>
      <c r="B527" s="78"/>
      <c r="C527" s="135"/>
      <c r="D527" s="79" t="e">
        <f t="shared" si="9"/>
        <v>#DIV/0!</v>
      </c>
      <c r="E527" s="78"/>
    </row>
    <row r="528" spans="1:5">
      <c r="A528" s="10" t="s">
        <v>406</v>
      </c>
      <c r="B528" s="78"/>
      <c r="C528" s="135"/>
      <c r="D528" s="79" t="e">
        <f t="shared" si="9"/>
        <v>#DIV/0!</v>
      </c>
      <c r="E528" s="78"/>
    </row>
    <row r="529" spans="1:5">
      <c r="A529" s="10" t="s">
        <v>407</v>
      </c>
      <c r="B529" s="78"/>
      <c r="C529" s="135"/>
      <c r="D529" s="79" t="e">
        <f t="shared" si="9"/>
        <v>#DIV/0!</v>
      </c>
      <c r="E529" s="78"/>
    </row>
    <row r="530" spans="1:5">
      <c r="A530" s="10" t="s">
        <v>408</v>
      </c>
      <c r="B530" s="78">
        <v>921</v>
      </c>
      <c r="C530" s="135">
        <v>860</v>
      </c>
      <c r="D530" s="79">
        <f t="shared" si="9"/>
        <v>0.93376764386536371</v>
      </c>
      <c r="E530" s="78"/>
    </row>
    <row r="531" spans="1:5">
      <c r="A531" s="10" t="s">
        <v>409</v>
      </c>
      <c r="B531" s="78">
        <v>1059</v>
      </c>
      <c r="C531" s="135">
        <v>910</v>
      </c>
      <c r="D531" s="79">
        <f t="shared" si="9"/>
        <v>0.85930122757318228</v>
      </c>
      <c r="E531" s="78"/>
    </row>
    <row r="532" spans="1:5">
      <c r="A532" s="12" t="s">
        <v>410</v>
      </c>
      <c r="B532" s="12">
        <f>B533</f>
        <v>0</v>
      </c>
      <c r="C532" s="12">
        <f>C533</f>
        <v>0</v>
      </c>
      <c r="D532" s="76" t="e">
        <f t="shared" si="9"/>
        <v>#DIV/0!</v>
      </c>
      <c r="E532" s="27"/>
    </row>
    <row r="533" spans="1:5">
      <c r="A533" s="10" t="s">
        <v>411</v>
      </c>
      <c r="B533" s="78"/>
      <c r="C533" s="78"/>
      <c r="D533" s="79" t="e">
        <f t="shared" si="9"/>
        <v>#DIV/0!</v>
      </c>
      <c r="E533" s="78"/>
    </row>
    <row r="534" spans="1:5">
      <c r="A534" s="95" t="s">
        <v>412</v>
      </c>
      <c r="B534" s="91">
        <f>SUM(B535:B542)</f>
        <v>10896</v>
      </c>
      <c r="C534" s="91">
        <f>SUM(C535:C542)</f>
        <v>8560</v>
      </c>
      <c r="D534" s="76">
        <f t="shared" si="9"/>
        <v>0.78560939794419971</v>
      </c>
      <c r="E534" s="96"/>
    </row>
    <row r="535" spans="1:5">
      <c r="A535" s="10" t="s">
        <v>413</v>
      </c>
      <c r="B535" s="78"/>
      <c r="C535" s="78"/>
      <c r="D535" s="79" t="e">
        <f t="shared" si="9"/>
        <v>#DIV/0!</v>
      </c>
      <c r="E535" s="78"/>
    </row>
    <row r="536" spans="1:5">
      <c r="A536" s="10" t="s">
        <v>414</v>
      </c>
      <c r="B536" s="78"/>
      <c r="C536" s="78"/>
      <c r="D536" s="79" t="e">
        <f t="shared" si="9"/>
        <v>#DIV/0!</v>
      </c>
      <c r="E536" s="78"/>
    </row>
    <row r="537" spans="1:5">
      <c r="A537" s="10" t="s">
        <v>415</v>
      </c>
      <c r="B537" s="78">
        <v>25</v>
      </c>
      <c r="C537" s="78"/>
      <c r="D537" s="79">
        <f t="shared" si="9"/>
        <v>0</v>
      </c>
      <c r="E537" s="78"/>
    </row>
    <row r="538" spans="1:5">
      <c r="A538" s="10" t="s">
        <v>416</v>
      </c>
      <c r="B538" s="78"/>
      <c r="C538" s="135">
        <v>950</v>
      </c>
      <c r="D538" s="79" t="e">
        <f t="shared" si="9"/>
        <v>#DIV/0!</v>
      </c>
      <c r="E538" s="78"/>
    </row>
    <row r="539" spans="1:5">
      <c r="A539" s="10" t="s">
        <v>417</v>
      </c>
      <c r="B539" s="78">
        <v>1293</v>
      </c>
      <c r="C539" s="135">
        <v>1640</v>
      </c>
      <c r="D539" s="79">
        <f t="shared" si="9"/>
        <v>1.2683681361175561</v>
      </c>
      <c r="E539" s="78"/>
    </row>
    <row r="540" spans="1:5">
      <c r="A540" s="10" t="s">
        <v>418</v>
      </c>
      <c r="B540" s="78">
        <v>9518</v>
      </c>
      <c r="C540" s="135">
        <v>5970</v>
      </c>
      <c r="D540" s="79">
        <f t="shared" si="9"/>
        <v>0.62723261189325485</v>
      </c>
      <c r="E540" s="78"/>
    </row>
    <row r="541" spans="1:5">
      <c r="A541" s="97" t="s">
        <v>419</v>
      </c>
      <c r="B541" s="78"/>
      <c r="C541" s="78"/>
      <c r="D541" s="79" t="e">
        <f t="shared" si="9"/>
        <v>#DIV/0!</v>
      </c>
      <c r="E541" s="96"/>
    </row>
    <row r="542" spans="1:5">
      <c r="A542" s="10" t="s">
        <v>420</v>
      </c>
      <c r="B542" s="78">
        <v>60</v>
      </c>
      <c r="C542" s="78"/>
      <c r="D542" s="79">
        <f t="shared" ref="D542:D583" si="10">C542/B542</f>
        <v>0</v>
      </c>
      <c r="E542" s="78"/>
    </row>
    <row r="543" spans="1:5">
      <c r="A543" s="12" t="s">
        <v>421</v>
      </c>
      <c r="B543" s="12">
        <f>SUM(B544:B546)</f>
        <v>145</v>
      </c>
      <c r="C543" s="12">
        <f>SUM(C544:C546)</f>
        <v>0</v>
      </c>
      <c r="D543" s="76">
        <f t="shared" si="10"/>
        <v>0</v>
      </c>
      <c r="E543" s="27"/>
    </row>
    <row r="544" spans="1:5">
      <c r="A544" s="10" t="s">
        <v>422</v>
      </c>
      <c r="B544" s="78"/>
      <c r="C544" s="78"/>
      <c r="D544" s="79" t="e">
        <f t="shared" si="10"/>
        <v>#DIV/0!</v>
      </c>
      <c r="E544" s="78"/>
    </row>
    <row r="545" spans="1:5">
      <c r="A545" s="10" t="s">
        <v>423</v>
      </c>
      <c r="B545" s="78">
        <v>145</v>
      </c>
      <c r="C545" s="78"/>
      <c r="D545" s="79">
        <f t="shared" si="10"/>
        <v>0</v>
      </c>
      <c r="E545" s="78"/>
    </row>
    <row r="546" spans="1:5">
      <c r="A546" s="10" t="s">
        <v>424</v>
      </c>
      <c r="B546" s="78"/>
      <c r="C546" s="78"/>
      <c r="D546" s="79" t="e">
        <f t="shared" si="10"/>
        <v>#DIV/0!</v>
      </c>
      <c r="E546" s="78"/>
    </row>
    <row r="547" spans="1:5">
      <c r="A547" s="12" t="s">
        <v>425</v>
      </c>
      <c r="B547" s="12">
        <f>SUM(B548:B556)</f>
        <v>5448</v>
      </c>
      <c r="C547" s="12">
        <f>SUM(C548:C556)</f>
        <v>5360</v>
      </c>
      <c r="D547" s="76">
        <f t="shared" si="10"/>
        <v>0.98384728340675476</v>
      </c>
      <c r="E547" s="27"/>
    </row>
    <row r="548" spans="1:5">
      <c r="A548" s="10" t="s">
        <v>426</v>
      </c>
      <c r="B548" s="78">
        <v>13</v>
      </c>
      <c r="C548" s="135">
        <v>10</v>
      </c>
      <c r="D548" s="79">
        <f t="shared" si="10"/>
        <v>0.76923076923076927</v>
      </c>
      <c r="E548" s="78"/>
    </row>
    <row r="549" spans="1:5">
      <c r="A549" s="10" t="s">
        <v>427</v>
      </c>
      <c r="B549" s="78"/>
      <c r="C549" s="135"/>
      <c r="D549" s="79" t="e">
        <f t="shared" si="10"/>
        <v>#DIV/0!</v>
      </c>
      <c r="E549" s="78"/>
    </row>
    <row r="550" spans="1:5">
      <c r="A550" s="10" t="s">
        <v>428</v>
      </c>
      <c r="B550" s="78">
        <v>699</v>
      </c>
      <c r="C550" s="135">
        <v>620</v>
      </c>
      <c r="D550" s="79">
        <f t="shared" si="10"/>
        <v>0.88698140200286124</v>
      </c>
      <c r="E550" s="78"/>
    </row>
    <row r="551" spans="1:5">
      <c r="A551" s="10" t="s">
        <v>429</v>
      </c>
      <c r="B551" s="78">
        <v>1647</v>
      </c>
      <c r="C551" s="135">
        <v>1650</v>
      </c>
      <c r="D551" s="79">
        <f t="shared" si="10"/>
        <v>1.0018214936247722</v>
      </c>
      <c r="E551" s="78"/>
    </row>
    <row r="552" spans="1:5">
      <c r="A552" s="10" t="s">
        <v>430</v>
      </c>
      <c r="B552" s="78"/>
      <c r="C552" s="135"/>
      <c r="D552" s="79" t="e">
        <f t="shared" si="10"/>
        <v>#DIV/0!</v>
      </c>
      <c r="E552" s="78"/>
    </row>
    <row r="553" spans="1:5">
      <c r="A553" s="10" t="s">
        <v>431</v>
      </c>
      <c r="B553" s="78"/>
      <c r="C553" s="135"/>
      <c r="D553" s="79" t="e">
        <f t="shared" si="10"/>
        <v>#DIV/0!</v>
      </c>
      <c r="E553" s="78"/>
    </row>
    <row r="554" spans="1:5">
      <c r="A554" s="10" t="s">
        <v>432</v>
      </c>
      <c r="B554" s="78"/>
      <c r="C554" s="135"/>
      <c r="D554" s="79" t="e">
        <f t="shared" si="10"/>
        <v>#DIV/0!</v>
      </c>
      <c r="E554" s="78"/>
    </row>
    <row r="555" spans="1:5">
      <c r="A555" s="10" t="s">
        <v>433</v>
      </c>
      <c r="B555" s="78"/>
      <c r="C555" s="135"/>
      <c r="D555" s="79" t="e">
        <f t="shared" si="10"/>
        <v>#DIV/0!</v>
      </c>
      <c r="E555" s="78"/>
    </row>
    <row r="556" spans="1:5">
      <c r="A556" s="10" t="s">
        <v>434</v>
      </c>
      <c r="B556" s="78">
        <v>3089</v>
      </c>
      <c r="C556" s="135">
        <v>3080</v>
      </c>
      <c r="D556" s="79">
        <f t="shared" si="10"/>
        <v>0.99708643573972155</v>
      </c>
      <c r="E556" s="78"/>
    </row>
    <row r="557" spans="1:5">
      <c r="A557" s="12" t="s">
        <v>435</v>
      </c>
      <c r="B557" s="12">
        <f>SUM(B558:B564)</f>
        <v>5127</v>
      </c>
      <c r="C557" s="12">
        <f>SUM(C558:C564)</f>
        <v>3285</v>
      </c>
      <c r="D557" s="76">
        <f t="shared" si="10"/>
        <v>0.64072557050906964</v>
      </c>
      <c r="E557" s="27"/>
    </row>
    <row r="558" spans="1:5">
      <c r="A558" s="10" t="s">
        <v>436</v>
      </c>
      <c r="B558" s="78"/>
      <c r="C558" s="135"/>
      <c r="D558" s="79" t="e">
        <f t="shared" si="10"/>
        <v>#DIV/0!</v>
      </c>
      <c r="E558" s="78"/>
    </row>
    <row r="559" spans="1:5">
      <c r="A559" s="10" t="s">
        <v>437</v>
      </c>
      <c r="B559" s="78"/>
      <c r="C559" s="135"/>
      <c r="D559" s="79" t="e">
        <f t="shared" si="10"/>
        <v>#DIV/0!</v>
      </c>
      <c r="E559" s="78"/>
    </row>
    <row r="560" spans="1:5">
      <c r="A560" s="10" t="s">
        <v>438</v>
      </c>
      <c r="B560" s="78">
        <v>249</v>
      </c>
      <c r="C560" s="135">
        <v>245</v>
      </c>
      <c r="D560" s="79">
        <f t="shared" si="10"/>
        <v>0.98393574297188757</v>
      </c>
      <c r="E560" s="78"/>
    </row>
    <row r="561" spans="1:5">
      <c r="A561" s="10" t="s">
        <v>439</v>
      </c>
      <c r="B561" s="78"/>
      <c r="C561" s="135"/>
      <c r="D561" s="79" t="e">
        <f t="shared" si="10"/>
        <v>#DIV/0!</v>
      </c>
      <c r="E561" s="78"/>
    </row>
    <row r="562" spans="1:5">
      <c r="A562" s="10" t="s">
        <v>440</v>
      </c>
      <c r="B562" s="78">
        <v>3439</v>
      </c>
      <c r="C562" s="135">
        <v>1770</v>
      </c>
      <c r="D562" s="79">
        <f t="shared" si="10"/>
        <v>0.51468450130851995</v>
      </c>
      <c r="E562" s="78"/>
    </row>
    <row r="563" spans="1:5">
      <c r="A563" s="10" t="s">
        <v>441</v>
      </c>
      <c r="B563" s="78"/>
      <c r="C563" s="135"/>
      <c r="D563" s="79" t="e">
        <f t="shared" si="10"/>
        <v>#DIV/0!</v>
      </c>
      <c r="E563" s="78"/>
    </row>
    <row r="564" spans="1:5">
      <c r="A564" s="10" t="s">
        <v>442</v>
      </c>
      <c r="B564" s="78">
        <v>1439</v>
      </c>
      <c r="C564" s="135">
        <f>1270</f>
        <v>1270</v>
      </c>
      <c r="D564" s="79">
        <f t="shared" si="10"/>
        <v>0.88255733148019455</v>
      </c>
      <c r="E564" s="78"/>
    </row>
    <row r="565" spans="1:5">
      <c r="A565" s="12" t="s">
        <v>443</v>
      </c>
      <c r="B565" s="98">
        <f>SUM(B566:B571)</f>
        <v>910</v>
      </c>
      <c r="C565" s="98">
        <f>SUM(C566:C571)</f>
        <v>775</v>
      </c>
      <c r="D565" s="99">
        <f t="shared" si="10"/>
        <v>0.85164835164835162</v>
      </c>
      <c r="E565" s="100"/>
    </row>
    <row r="566" spans="1:5">
      <c r="A566" s="10" t="s">
        <v>444</v>
      </c>
      <c r="B566" s="78">
        <v>194</v>
      </c>
      <c r="C566" s="135">
        <v>185</v>
      </c>
      <c r="D566" s="101">
        <f t="shared" si="10"/>
        <v>0.95360824742268047</v>
      </c>
      <c r="E566" s="102"/>
    </row>
    <row r="567" spans="1:5">
      <c r="A567" s="10" t="s">
        <v>445</v>
      </c>
      <c r="B567" s="78">
        <v>110</v>
      </c>
      <c r="C567" s="135"/>
      <c r="D567" s="79">
        <f t="shared" si="10"/>
        <v>0</v>
      </c>
      <c r="E567" s="78"/>
    </row>
    <row r="568" spans="1:5">
      <c r="A568" s="10" t="s">
        <v>446</v>
      </c>
      <c r="B568" s="78"/>
      <c r="C568" s="135"/>
      <c r="D568" s="79" t="e">
        <f t="shared" si="10"/>
        <v>#DIV/0!</v>
      </c>
      <c r="E568" s="78"/>
    </row>
    <row r="569" spans="1:5">
      <c r="A569" s="10" t="s">
        <v>447</v>
      </c>
      <c r="B569" s="78">
        <v>17</v>
      </c>
      <c r="C569" s="135"/>
      <c r="D569" s="79">
        <f t="shared" si="10"/>
        <v>0</v>
      </c>
      <c r="E569" s="78"/>
    </row>
    <row r="570" spans="1:5">
      <c r="A570" s="10" t="s">
        <v>448</v>
      </c>
      <c r="B570" s="78">
        <v>1</v>
      </c>
      <c r="C570" s="135"/>
      <c r="D570" s="79">
        <f t="shared" si="10"/>
        <v>0</v>
      </c>
      <c r="E570" s="78"/>
    </row>
    <row r="571" spans="1:5">
      <c r="A571" s="10" t="s">
        <v>449</v>
      </c>
      <c r="B571" s="78">
        <v>588</v>
      </c>
      <c r="C571" s="135">
        <v>590</v>
      </c>
      <c r="D571" s="79">
        <f t="shared" si="10"/>
        <v>1.0034013605442176</v>
      </c>
      <c r="E571" s="78"/>
    </row>
    <row r="572" spans="1:5">
      <c r="A572" s="12" t="s">
        <v>450</v>
      </c>
      <c r="B572" s="103">
        <f>SUM(B573:B579)</f>
        <v>2884</v>
      </c>
      <c r="C572" s="103">
        <f>SUM(C573:C579)</f>
        <v>2310</v>
      </c>
      <c r="D572" s="99">
        <f t="shared" si="10"/>
        <v>0.80097087378640774</v>
      </c>
      <c r="E572" s="100"/>
    </row>
    <row r="573" spans="1:5">
      <c r="A573" s="10" t="s">
        <v>451</v>
      </c>
      <c r="B573" s="78">
        <v>30</v>
      </c>
      <c r="C573" s="135">
        <v>20</v>
      </c>
      <c r="D573" s="101">
        <f t="shared" si="10"/>
        <v>0.66666666666666663</v>
      </c>
      <c r="E573" s="102"/>
    </row>
    <row r="574" spans="1:5">
      <c r="A574" s="10" t="s">
        <v>452</v>
      </c>
      <c r="B574" s="78">
        <v>668</v>
      </c>
      <c r="C574" s="135">
        <v>500</v>
      </c>
      <c r="D574" s="101">
        <f t="shared" si="10"/>
        <v>0.74850299401197606</v>
      </c>
      <c r="E574" s="102"/>
    </row>
    <row r="575" spans="1:5">
      <c r="A575" s="10" t="s">
        <v>453</v>
      </c>
      <c r="B575" s="78"/>
      <c r="C575" s="135"/>
      <c r="D575" s="79" t="e">
        <f t="shared" si="10"/>
        <v>#DIV/0!</v>
      </c>
      <c r="E575" s="78"/>
    </row>
    <row r="576" spans="1:5">
      <c r="A576" s="10" t="s">
        <v>454</v>
      </c>
      <c r="B576" s="78">
        <v>673</v>
      </c>
      <c r="C576" s="135">
        <v>630</v>
      </c>
      <c r="D576" s="79">
        <f t="shared" si="10"/>
        <v>0.93610698365527489</v>
      </c>
      <c r="E576" s="78"/>
    </row>
    <row r="577" spans="1:5">
      <c r="A577" s="10" t="s">
        <v>455</v>
      </c>
      <c r="B577" s="78">
        <v>1194</v>
      </c>
      <c r="C577" s="135">
        <f>620+230</f>
        <v>850</v>
      </c>
      <c r="D577" s="79">
        <f t="shared" si="10"/>
        <v>0.71189279731993305</v>
      </c>
      <c r="E577" s="78"/>
    </row>
    <row r="578" spans="1:5">
      <c r="A578" s="10" t="s">
        <v>456</v>
      </c>
      <c r="B578" s="78">
        <v>307</v>
      </c>
      <c r="C578" s="135">
        <v>310</v>
      </c>
      <c r="D578" s="79">
        <f t="shared" si="10"/>
        <v>1.009771986970684</v>
      </c>
      <c r="E578" s="78"/>
    </row>
    <row r="579" spans="1:5">
      <c r="A579" s="10" t="s">
        <v>457</v>
      </c>
      <c r="B579" s="78">
        <v>12</v>
      </c>
      <c r="C579" s="135"/>
      <c r="D579" s="79">
        <f t="shared" si="10"/>
        <v>0</v>
      </c>
      <c r="E579" s="78"/>
    </row>
    <row r="580" spans="1:5">
      <c r="A580" s="12" t="s">
        <v>458</v>
      </c>
      <c r="B580" s="12">
        <f>SUM(B581:B588)</f>
        <v>2449</v>
      </c>
      <c r="C580" s="12">
        <f>SUM(C581:C588)</f>
        <v>1555</v>
      </c>
      <c r="D580" s="76">
        <f t="shared" si="10"/>
        <v>0.63495304205798286</v>
      </c>
      <c r="E580" s="27"/>
    </row>
    <row r="581" spans="1:5">
      <c r="A581" s="10" t="s">
        <v>57</v>
      </c>
      <c r="B581" s="78">
        <v>35</v>
      </c>
      <c r="C581" s="135">
        <v>30</v>
      </c>
      <c r="D581" s="79">
        <f t="shared" si="10"/>
        <v>0.8571428571428571</v>
      </c>
      <c r="E581" s="78"/>
    </row>
    <row r="582" spans="1:5">
      <c r="A582" s="10" t="s">
        <v>58</v>
      </c>
      <c r="B582" s="78"/>
      <c r="C582" s="135"/>
      <c r="D582" s="79" t="e">
        <f t="shared" si="10"/>
        <v>#DIV/0!</v>
      </c>
      <c r="E582" s="78"/>
    </row>
    <row r="583" spans="1:5">
      <c r="A583" s="10" t="s">
        <v>59</v>
      </c>
      <c r="B583" s="78"/>
      <c r="C583" s="135"/>
      <c r="D583" s="79" t="e">
        <f t="shared" si="10"/>
        <v>#DIV/0!</v>
      </c>
      <c r="E583" s="78"/>
    </row>
    <row r="584" spans="1:5">
      <c r="A584" s="10" t="s">
        <v>459</v>
      </c>
      <c r="B584" s="78">
        <v>161</v>
      </c>
      <c r="C584" s="135">
        <v>40</v>
      </c>
      <c r="D584" s="79">
        <f t="shared" ref="D584:D646" si="11">C584/B584</f>
        <v>0.2484472049689441</v>
      </c>
      <c r="E584" s="78"/>
    </row>
    <row r="585" spans="1:5">
      <c r="A585" s="10" t="s">
        <v>460</v>
      </c>
      <c r="B585" s="78">
        <v>359</v>
      </c>
      <c r="C585" s="135">
        <v>140</v>
      </c>
      <c r="D585" s="79">
        <f t="shared" si="11"/>
        <v>0.38997214484679665</v>
      </c>
      <c r="E585" s="78"/>
    </row>
    <row r="586" spans="1:5">
      <c r="A586" s="10" t="s">
        <v>461</v>
      </c>
      <c r="B586" s="78"/>
      <c r="C586" s="135"/>
      <c r="D586" s="79" t="e">
        <f t="shared" si="11"/>
        <v>#DIV/0!</v>
      </c>
      <c r="E586" s="78"/>
    </row>
    <row r="587" spans="1:5">
      <c r="A587" s="10" t="s">
        <v>462</v>
      </c>
      <c r="B587" s="78">
        <v>1388</v>
      </c>
      <c r="C587" s="135">
        <v>1055</v>
      </c>
      <c r="D587" s="79">
        <f t="shared" si="11"/>
        <v>0.76008645533141206</v>
      </c>
      <c r="E587" s="78"/>
    </row>
    <row r="588" spans="1:5">
      <c r="A588" s="10" t="s">
        <v>463</v>
      </c>
      <c r="B588" s="78">
        <v>506</v>
      </c>
      <c r="C588" s="135">
        <v>290</v>
      </c>
      <c r="D588" s="79">
        <f t="shared" si="11"/>
        <v>0.5731225296442688</v>
      </c>
      <c r="E588" s="78"/>
    </row>
    <row r="589" spans="1:5">
      <c r="A589" s="12" t="s">
        <v>464</v>
      </c>
      <c r="B589" s="12">
        <f>SUM(B590:B593)</f>
        <v>37</v>
      </c>
      <c r="C589" s="12">
        <f>SUM(C590:C593)</f>
        <v>30</v>
      </c>
      <c r="D589" s="76">
        <f t="shared" si="11"/>
        <v>0.81081081081081086</v>
      </c>
      <c r="E589" s="27"/>
    </row>
    <row r="590" spans="1:5">
      <c r="A590" s="10" t="s">
        <v>57</v>
      </c>
      <c r="B590" s="78">
        <v>11</v>
      </c>
      <c r="C590" s="135">
        <v>10</v>
      </c>
      <c r="D590" s="79">
        <f t="shared" si="11"/>
        <v>0.90909090909090906</v>
      </c>
      <c r="E590" s="78"/>
    </row>
    <row r="591" spans="1:5">
      <c r="A591" s="10" t="s">
        <v>58</v>
      </c>
      <c r="B591" s="78"/>
      <c r="C591" s="135"/>
      <c r="D591" s="79" t="e">
        <f t="shared" si="11"/>
        <v>#DIV/0!</v>
      </c>
      <c r="E591" s="78"/>
    </row>
    <row r="592" spans="1:5">
      <c r="A592" s="10" t="s">
        <v>59</v>
      </c>
      <c r="B592" s="78"/>
      <c r="C592" s="135"/>
      <c r="D592" s="79" t="e">
        <f t="shared" si="11"/>
        <v>#DIV/0!</v>
      </c>
      <c r="E592" s="78"/>
    </row>
    <row r="593" spans="1:5">
      <c r="A593" s="10" t="s">
        <v>465</v>
      </c>
      <c r="B593" s="78">
        <v>26</v>
      </c>
      <c r="C593" s="135">
        <v>20</v>
      </c>
      <c r="D593" s="79">
        <f t="shared" si="11"/>
        <v>0.76923076923076927</v>
      </c>
      <c r="E593" s="78"/>
    </row>
    <row r="594" spans="1:5">
      <c r="A594" s="12" t="s">
        <v>466</v>
      </c>
      <c r="B594" s="12">
        <f>B595+B596</f>
        <v>8075</v>
      </c>
      <c r="C594" s="12">
        <f>C595+C596</f>
        <v>5560</v>
      </c>
      <c r="D594" s="76">
        <f t="shared" si="11"/>
        <v>0.68854489164086685</v>
      </c>
      <c r="E594" s="27"/>
    </row>
    <row r="595" spans="1:5">
      <c r="A595" s="10" t="s">
        <v>467</v>
      </c>
      <c r="B595" s="78">
        <v>4592</v>
      </c>
      <c r="C595" s="135">
        <v>2980</v>
      </c>
      <c r="D595" s="79">
        <f t="shared" si="11"/>
        <v>0.64895470383275267</v>
      </c>
      <c r="E595" s="78"/>
    </row>
    <row r="596" spans="1:5">
      <c r="A596" s="10" t="s">
        <v>468</v>
      </c>
      <c r="B596" s="78">
        <v>3483</v>
      </c>
      <c r="C596" s="135">
        <v>2580</v>
      </c>
      <c r="D596" s="79">
        <f t="shared" si="11"/>
        <v>0.7407407407407407</v>
      </c>
      <c r="E596" s="78"/>
    </row>
    <row r="597" spans="1:5">
      <c r="A597" s="12" t="s">
        <v>469</v>
      </c>
      <c r="B597" s="12">
        <f>B598+B599</f>
        <v>1506</v>
      </c>
      <c r="C597" s="12">
        <f>C598+C599</f>
        <v>1250</v>
      </c>
      <c r="D597" s="76">
        <f t="shared" si="11"/>
        <v>0.83001328021248344</v>
      </c>
      <c r="E597" s="27"/>
    </row>
    <row r="598" spans="1:5">
      <c r="A598" s="10" t="s">
        <v>470</v>
      </c>
      <c r="B598" s="78">
        <v>1380</v>
      </c>
      <c r="C598" s="135">
        <f>1025+145</f>
        <v>1170</v>
      </c>
      <c r="D598" s="79">
        <f t="shared" si="11"/>
        <v>0.84782608695652173</v>
      </c>
      <c r="E598" s="78"/>
    </row>
    <row r="599" spans="1:5">
      <c r="A599" s="10" t="s">
        <v>471</v>
      </c>
      <c r="B599" s="78">
        <v>126</v>
      </c>
      <c r="C599" s="135">
        <v>80</v>
      </c>
      <c r="D599" s="79">
        <f t="shared" si="11"/>
        <v>0.63492063492063489</v>
      </c>
      <c r="E599" s="78"/>
    </row>
    <row r="600" spans="1:5">
      <c r="A600" s="12" t="s">
        <v>472</v>
      </c>
      <c r="B600" s="12">
        <f>B601+B602</f>
        <v>2806</v>
      </c>
      <c r="C600" s="12">
        <f>C601+C602</f>
        <v>1550</v>
      </c>
      <c r="D600" s="76">
        <f t="shared" si="11"/>
        <v>0.55238774055595152</v>
      </c>
      <c r="E600" s="27"/>
    </row>
    <row r="601" spans="1:5">
      <c r="A601" s="10" t="s">
        <v>473</v>
      </c>
      <c r="B601" s="78">
        <v>0</v>
      </c>
      <c r="C601" s="78"/>
      <c r="D601" s="79" t="e">
        <f t="shared" si="11"/>
        <v>#DIV/0!</v>
      </c>
      <c r="E601" s="78"/>
    </row>
    <row r="602" spans="1:5">
      <c r="A602" s="10" t="s">
        <v>474</v>
      </c>
      <c r="B602" s="78">
        <v>2806</v>
      </c>
      <c r="C602" s="135">
        <v>1550</v>
      </c>
      <c r="D602" s="79">
        <f t="shared" si="11"/>
        <v>0.55238774055595152</v>
      </c>
      <c r="E602" s="78"/>
    </row>
    <row r="603" spans="1:5">
      <c r="A603" s="12" t="s">
        <v>475</v>
      </c>
      <c r="B603" s="12">
        <f>B604+B605</f>
        <v>0</v>
      </c>
      <c r="C603" s="12">
        <f>C604+C605</f>
        <v>0</v>
      </c>
      <c r="D603" s="76" t="e">
        <f t="shared" si="11"/>
        <v>#DIV/0!</v>
      </c>
      <c r="E603" s="27"/>
    </row>
    <row r="604" spans="1:5">
      <c r="A604" s="10" t="s">
        <v>476</v>
      </c>
      <c r="B604" s="78"/>
      <c r="C604" s="78"/>
      <c r="D604" s="79" t="e">
        <f t="shared" si="11"/>
        <v>#DIV/0!</v>
      </c>
      <c r="E604" s="78"/>
    </row>
    <row r="605" spans="1:5">
      <c r="A605" s="10" t="s">
        <v>477</v>
      </c>
      <c r="B605" s="78"/>
      <c r="C605" s="78"/>
      <c r="D605" s="79" t="e">
        <f t="shared" si="11"/>
        <v>#DIV/0!</v>
      </c>
      <c r="E605" s="78"/>
    </row>
    <row r="606" spans="1:5">
      <c r="A606" s="12" t="s">
        <v>478</v>
      </c>
      <c r="B606" s="12">
        <f>B607+B608</f>
        <v>1121</v>
      </c>
      <c r="C606" s="12">
        <f>C607+C608</f>
        <v>950</v>
      </c>
      <c r="D606" s="76">
        <f t="shared" si="11"/>
        <v>0.84745762711864403</v>
      </c>
      <c r="E606" s="27"/>
    </row>
    <row r="607" spans="1:5">
      <c r="A607" s="10" t="s">
        <v>479</v>
      </c>
      <c r="B607" s="78">
        <v>884</v>
      </c>
      <c r="C607" s="135">
        <f>190+630</f>
        <v>820</v>
      </c>
      <c r="D607" s="79">
        <f t="shared" si="11"/>
        <v>0.92760180995475117</v>
      </c>
      <c r="E607" s="78"/>
    </row>
    <row r="608" spans="1:5">
      <c r="A608" s="10" t="s">
        <v>480</v>
      </c>
      <c r="B608" s="78">
        <v>237</v>
      </c>
      <c r="C608" s="135">
        <v>130</v>
      </c>
      <c r="D608" s="79">
        <f t="shared" si="11"/>
        <v>0.54852320675105481</v>
      </c>
      <c r="E608" s="78"/>
    </row>
    <row r="609" spans="1:5">
      <c r="A609" s="12" t="s">
        <v>481</v>
      </c>
      <c r="B609" s="12">
        <f>SUM(B610:B612)</f>
        <v>8854</v>
      </c>
      <c r="C609" s="12">
        <f>SUM(C610:C612)</f>
        <v>7160</v>
      </c>
      <c r="D609" s="76">
        <f t="shared" si="11"/>
        <v>0.80867404562909417</v>
      </c>
      <c r="E609" s="27"/>
    </row>
    <row r="610" spans="1:5">
      <c r="A610" s="10" t="s">
        <v>482</v>
      </c>
      <c r="B610" s="78">
        <v>1592</v>
      </c>
      <c r="C610" s="78"/>
      <c r="D610" s="79">
        <f t="shared" si="11"/>
        <v>0</v>
      </c>
      <c r="E610" s="78"/>
    </row>
    <row r="611" spans="1:5">
      <c r="A611" s="10" t="s">
        <v>483</v>
      </c>
      <c r="B611" s="78">
        <v>7262</v>
      </c>
      <c r="C611" s="135">
        <v>7160</v>
      </c>
      <c r="D611" s="79">
        <f t="shared" si="11"/>
        <v>0.98595428256678597</v>
      </c>
      <c r="E611" s="78"/>
    </row>
    <row r="612" spans="1:5">
      <c r="A612" s="10" t="s">
        <v>484</v>
      </c>
      <c r="B612" s="78"/>
      <c r="C612" s="78"/>
      <c r="D612" s="79" t="e">
        <f t="shared" si="11"/>
        <v>#DIV/0!</v>
      </c>
      <c r="E612" s="78"/>
    </row>
    <row r="613" spans="1:5">
      <c r="A613" s="12" t="s">
        <v>485</v>
      </c>
      <c r="B613" s="12">
        <f>SUM(B614:B616)</f>
        <v>0</v>
      </c>
      <c r="C613" s="12">
        <f>SUM(C614:C616)</f>
        <v>0</v>
      </c>
      <c r="D613" s="76" t="e">
        <f t="shared" si="11"/>
        <v>#DIV/0!</v>
      </c>
      <c r="E613" s="27"/>
    </row>
    <row r="614" spans="1:5">
      <c r="A614" s="10" t="s">
        <v>486</v>
      </c>
      <c r="B614" s="78"/>
      <c r="C614" s="78"/>
      <c r="D614" s="79" t="e">
        <f t="shared" si="11"/>
        <v>#DIV/0!</v>
      </c>
      <c r="E614" s="78"/>
    </row>
    <row r="615" spans="1:5">
      <c r="A615" s="10" t="s">
        <v>487</v>
      </c>
      <c r="B615" s="78"/>
      <c r="C615" s="78"/>
      <c r="D615" s="79" t="e">
        <f t="shared" si="11"/>
        <v>#DIV/0!</v>
      </c>
      <c r="E615" s="78"/>
    </row>
    <row r="616" spans="1:5">
      <c r="A616" s="10" t="s">
        <v>488</v>
      </c>
      <c r="B616" s="78"/>
      <c r="C616" s="78"/>
      <c r="D616" s="79" t="e">
        <f t="shared" si="11"/>
        <v>#DIV/0!</v>
      </c>
      <c r="E616" s="78"/>
    </row>
    <row r="617" spans="1:5">
      <c r="A617" s="95" t="s">
        <v>489</v>
      </c>
      <c r="B617" s="12">
        <f>SUM(B618:B624)</f>
        <v>858</v>
      </c>
      <c r="C617" s="12">
        <f>SUM(C618:C624)</f>
        <v>715</v>
      </c>
      <c r="D617" s="76">
        <f t="shared" si="11"/>
        <v>0.83333333333333337</v>
      </c>
      <c r="E617" s="27"/>
    </row>
    <row r="618" spans="1:5">
      <c r="A618" s="10" t="s">
        <v>57</v>
      </c>
      <c r="B618" s="78">
        <v>125</v>
      </c>
      <c r="C618" s="135">
        <v>110</v>
      </c>
      <c r="D618" s="101">
        <f t="shared" si="11"/>
        <v>0.88</v>
      </c>
      <c r="E618" s="102"/>
    </row>
    <row r="619" spans="1:5">
      <c r="A619" s="10" t="s">
        <v>58</v>
      </c>
      <c r="B619" s="78"/>
      <c r="C619" s="135"/>
      <c r="D619" s="79" t="e">
        <f t="shared" si="11"/>
        <v>#DIV/0!</v>
      </c>
      <c r="E619" s="78"/>
    </row>
    <row r="620" spans="1:5">
      <c r="A620" s="10" t="s">
        <v>59</v>
      </c>
      <c r="B620" s="78"/>
      <c r="C620" s="135"/>
      <c r="D620" s="79" t="e">
        <f t="shared" si="11"/>
        <v>#DIV/0!</v>
      </c>
      <c r="E620" s="78"/>
    </row>
    <row r="621" spans="1:5">
      <c r="A621" s="10" t="s">
        <v>490</v>
      </c>
      <c r="B621" s="78">
        <v>20</v>
      </c>
      <c r="C621" s="135">
        <v>15</v>
      </c>
      <c r="D621" s="79">
        <f t="shared" si="11"/>
        <v>0.75</v>
      </c>
      <c r="E621" s="78"/>
    </row>
    <row r="622" spans="1:5">
      <c r="A622" s="10" t="s">
        <v>491</v>
      </c>
      <c r="B622" s="78"/>
      <c r="C622" s="135"/>
      <c r="D622" s="79" t="e">
        <f t="shared" si="11"/>
        <v>#DIV/0!</v>
      </c>
      <c r="E622" s="78"/>
    </row>
    <row r="623" spans="1:5">
      <c r="A623" s="10" t="s">
        <v>66</v>
      </c>
      <c r="B623" s="78">
        <v>79</v>
      </c>
      <c r="C623" s="135">
        <v>70</v>
      </c>
      <c r="D623" s="79">
        <f t="shared" si="11"/>
        <v>0.88607594936708856</v>
      </c>
      <c r="E623" s="78"/>
    </row>
    <row r="624" spans="1:5">
      <c r="A624" s="10" t="s">
        <v>492</v>
      </c>
      <c r="B624" s="78">
        <v>634</v>
      </c>
      <c r="C624" s="135">
        <v>520</v>
      </c>
      <c r="D624" s="79">
        <f t="shared" si="11"/>
        <v>0.82018927444794953</v>
      </c>
      <c r="E624" s="78"/>
    </row>
    <row r="625" spans="1:5">
      <c r="A625" s="12" t="s">
        <v>493</v>
      </c>
      <c r="B625" s="12">
        <f>B626+B627</f>
        <v>0</v>
      </c>
      <c r="C625" s="12">
        <f>C626+C627</f>
        <v>0</v>
      </c>
      <c r="D625" s="76" t="e">
        <f t="shared" si="11"/>
        <v>#DIV/0!</v>
      </c>
      <c r="E625" s="27"/>
    </row>
    <row r="626" spans="1:5">
      <c r="A626" s="10" t="s">
        <v>494</v>
      </c>
      <c r="B626" s="78"/>
      <c r="C626" s="78"/>
      <c r="D626" s="79" t="e">
        <f t="shared" si="11"/>
        <v>#DIV/0!</v>
      </c>
      <c r="E626" s="78"/>
    </row>
    <row r="627" spans="1:5">
      <c r="A627" s="10" t="s">
        <v>495</v>
      </c>
      <c r="B627" s="78"/>
      <c r="C627" s="78"/>
      <c r="D627" s="79" t="e">
        <f t="shared" si="11"/>
        <v>#DIV/0!</v>
      </c>
      <c r="E627" s="78"/>
    </row>
    <row r="628" spans="1:5">
      <c r="A628" s="12" t="s">
        <v>496</v>
      </c>
      <c r="B628" s="78">
        <v>21</v>
      </c>
      <c r="C628" s="78"/>
      <c r="D628" s="76">
        <f t="shared" si="11"/>
        <v>0</v>
      </c>
      <c r="E628" s="27"/>
    </row>
    <row r="629" spans="1:5">
      <c r="A629" s="72" t="s">
        <v>497</v>
      </c>
      <c r="B629" s="72">
        <f>B630+B635+B649+B653+B665+B668+B672+B677+B681+B685+B688+B697+B698</f>
        <v>37668</v>
      </c>
      <c r="C629" s="72">
        <f>C630+C635+C649+C653+C665+C668+C672+C677+C681+C685+C688+C697+C698</f>
        <v>26000</v>
      </c>
      <c r="D629" s="73">
        <f t="shared" si="11"/>
        <v>0.69024105341403841</v>
      </c>
      <c r="E629" s="74"/>
    </row>
    <row r="630" spans="1:5">
      <c r="A630" s="12" t="s">
        <v>498</v>
      </c>
      <c r="B630" s="12">
        <f>SUM(B631:B634)</f>
        <v>934</v>
      </c>
      <c r="C630" s="12">
        <f>SUM(C631:C634)</f>
        <v>1010</v>
      </c>
      <c r="D630" s="76">
        <f t="shared" si="11"/>
        <v>1.0813704496788008</v>
      </c>
      <c r="E630" s="27"/>
    </row>
    <row r="631" spans="1:5">
      <c r="A631" s="10" t="s">
        <v>57</v>
      </c>
      <c r="B631" s="78">
        <v>430</v>
      </c>
      <c r="C631" s="135">
        <v>410</v>
      </c>
      <c r="D631" s="79">
        <f t="shared" si="11"/>
        <v>0.95348837209302328</v>
      </c>
      <c r="E631" s="78"/>
    </row>
    <row r="632" spans="1:5">
      <c r="A632" s="10" t="s">
        <v>58</v>
      </c>
      <c r="B632" s="78"/>
      <c r="C632" s="135"/>
      <c r="D632" s="79" t="e">
        <f t="shared" si="11"/>
        <v>#DIV/0!</v>
      </c>
      <c r="E632" s="78"/>
    </row>
    <row r="633" spans="1:5">
      <c r="A633" s="10" t="s">
        <v>59</v>
      </c>
      <c r="B633" s="78"/>
      <c r="C633" s="135"/>
      <c r="D633" s="79" t="e">
        <f t="shared" si="11"/>
        <v>#DIV/0!</v>
      </c>
      <c r="E633" s="78"/>
    </row>
    <row r="634" spans="1:5">
      <c r="A634" s="10" t="s">
        <v>499</v>
      </c>
      <c r="B634" s="78">
        <v>504</v>
      </c>
      <c r="C634" s="135">
        <v>600</v>
      </c>
      <c r="D634" s="79">
        <f t="shared" si="11"/>
        <v>1.1904761904761905</v>
      </c>
      <c r="E634" s="78"/>
    </row>
    <row r="635" spans="1:5">
      <c r="A635" s="12" t="s">
        <v>500</v>
      </c>
      <c r="B635" s="12">
        <f>SUM(B636:B648)</f>
        <v>7449</v>
      </c>
      <c r="C635" s="12">
        <f>SUM(C636:C648)</f>
        <v>7200</v>
      </c>
      <c r="D635" s="76">
        <f t="shared" si="11"/>
        <v>0.96657269432138537</v>
      </c>
      <c r="E635" s="27"/>
    </row>
    <row r="636" spans="1:5">
      <c r="A636" s="10" t="s">
        <v>501</v>
      </c>
      <c r="B636" s="78">
        <v>5820</v>
      </c>
      <c r="C636" s="135">
        <v>5800</v>
      </c>
      <c r="D636" s="79">
        <f t="shared" si="11"/>
        <v>0.99656357388316152</v>
      </c>
      <c r="E636" s="78"/>
    </row>
    <row r="637" spans="1:5">
      <c r="A637" s="10" t="s">
        <v>502</v>
      </c>
      <c r="B637" s="78">
        <v>1119</v>
      </c>
      <c r="C637" s="135">
        <v>1200</v>
      </c>
      <c r="D637" s="79">
        <f t="shared" si="11"/>
        <v>1.0723860589812333</v>
      </c>
      <c r="E637" s="78"/>
    </row>
    <row r="638" spans="1:5">
      <c r="A638" s="10" t="s">
        <v>503</v>
      </c>
      <c r="B638" s="78"/>
      <c r="C638" s="135"/>
      <c r="D638" s="79" t="e">
        <f t="shared" si="11"/>
        <v>#DIV/0!</v>
      </c>
      <c r="E638" s="78"/>
    </row>
    <row r="639" spans="1:5">
      <c r="A639" s="10" t="s">
        <v>504</v>
      </c>
      <c r="B639" s="78"/>
      <c r="C639" s="135"/>
      <c r="D639" s="101" t="e">
        <f t="shared" si="11"/>
        <v>#DIV/0!</v>
      </c>
      <c r="E639" s="102"/>
    </row>
    <row r="640" spans="1:5">
      <c r="A640" s="10" t="s">
        <v>505</v>
      </c>
      <c r="B640" s="78"/>
      <c r="C640" s="135"/>
      <c r="D640" s="101" t="e">
        <f t="shared" si="11"/>
        <v>#DIV/0!</v>
      </c>
      <c r="E640" s="102"/>
    </row>
    <row r="641" spans="1:5">
      <c r="A641" s="10" t="s">
        <v>506</v>
      </c>
      <c r="B641" s="78"/>
      <c r="C641" s="135"/>
      <c r="D641" s="101" t="e">
        <f t="shared" si="11"/>
        <v>#DIV/0!</v>
      </c>
      <c r="E641" s="102"/>
    </row>
    <row r="642" spans="1:5">
      <c r="A642" s="10" t="s">
        <v>507</v>
      </c>
      <c r="B642" s="78"/>
      <c r="C642" s="135"/>
      <c r="D642" s="79" t="e">
        <f t="shared" si="11"/>
        <v>#DIV/0!</v>
      </c>
      <c r="E642" s="78"/>
    </row>
    <row r="643" spans="1:5">
      <c r="A643" s="10" t="s">
        <v>508</v>
      </c>
      <c r="B643" s="78"/>
      <c r="C643" s="135"/>
      <c r="D643" s="79" t="e">
        <f t="shared" si="11"/>
        <v>#DIV/0!</v>
      </c>
      <c r="E643" s="78"/>
    </row>
    <row r="644" spans="1:5">
      <c r="A644" s="10" t="s">
        <v>509</v>
      </c>
      <c r="B644" s="78"/>
      <c r="C644" s="135"/>
      <c r="D644" s="79" t="e">
        <f t="shared" si="11"/>
        <v>#DIV/0!</v>
      </c>
      <c r="E644" s="78"/>
    </row>
    <row r="645" spans="1:5">
      <c r="A645" s="10" t="s">
        <v>510</v>
      </c>
      <c r="B645" s="78"/>
      <c r="C645" s="135"/>
      <c r="D645" s="79" t="e">
        <f t="shared" si="11"/>
        <v>#DIV/0!</v>
      </c>
      <c r="E645" s="78"/>
    </row>
    <row r="646" spans="1:5">
      <c r="A646" s="10" t="s">
        <v>511</v>
      </c>
      <c r="B646" s="78"/>
      <c r="C646" s="135"/>
      <c r="D646" s="79" t="e">
        <f t="shared" si="11"/>
        <v>#DIV/0!</v>
      </c>
      <c r="E646" s="78"/>
    </row>
    <row r="647" spans="1:5">
      <c r="A647" s="10" t="s">
        <v>512</v>
      </c>
      <c r="B647" s="78"/>
      <c r="C647" s="135"/>
      <c r="D647" s="79" t="e">
        <f t="shared" ref="D647:D710" si="12">C647/B647</f>
        <v>#DIV/0!</v>
      </c>
      <c r="E647" s="78"/>
    </row>
    <row r="648" spans="1:5">
      <c r="A648" s="10" t="s">
        <v>513</v>
      </c>
      <c r="B648" s="78">
        <v>510</v>
      </c>
      <c r="C648" s="135">
        <v>200</v>
      </c>
      <c r="D648" s="79">
        <f t="shared" si="12"/>
        <v>0.39215686274509803</v>
      </c>
      <c r="E648" s="78"/>
    </row>
    <row r="649" spans="1:5">
      <c r="A649" s="12" t="s">
        <v>514</v>
      </c>
      <c r="B649" s="103">
        <f>SUM(B650:B652)</f>
        <v>3637</v>
      </c>
      <c r="C649" s="103">
        <f>SUM(C650:C652)</f>
        <v>3300</v>
      </c>
      <c r="D649" s="99">
        <f t="shared" si="12"/>
        <v>0.9073412152873247</v>
      </c>
      <c r="E649" s="100"/>
    </row>
    <row r="650" spans="1:5">
      <c r="A650" s="10" t="s">
        <v>515</v>
      </c>
      <c r="B650" s="78"/>
      <c r="C650" s="135"/>
      <c r="D650" s="101" t="e">
        <f t="shared" si="12"/>
        <v>#DIV/0!</v>
      </c>
      <c r="E650" s="102"/>
    </row>
    <row r="651" spans="1:5">
      <c r="A651" s="10" t="s">
        <v>516</v>
      </c>
      <c r="B651" s="78">
        <v>2805</v>
      </c>
      <c r="C651" s="135">
        <v>2400</v>
      </c>
      <c r="D651" s="101">
        <f t="shared" si="12"/>
        <v>0.85561497326203206</v>
      </c>
      <c r="E651" s="102"/>
    </row>
    <row r="652" spans="1:5">
      <c r="A652" s="10" t="s">
        <v>517</v>
      </c>
      <c r="B652" s="78">
        <v>832</v>
      </c>
      <c r="C652" s="135">
        <v>900</v>
      </c>
      <c r="D652" s="101">
        <f t="shared" si="12"/>
        <v>1.0817307692307692</v>
      </c>
      <c r="E652" s="102"/>
    </row>
    <row r="653" spans="1:5">
      <c r="A653" s="12" t="s">
        <v>518</v>
      </c>
      <c r="B653" s="103">
        <f>SUM(B654:B664)</f>
        <v>6001</v>
      </c>
      <c r="C653" s="103">
        <f>SUM(C654:C664)</f>
        <v>4675</v>
      </c>
      <c r="D653" s="99">
        <f t="shared" si="12"/>
        <v>0.77903682719546741</v>
      </c>
      <c r="E653" s="100"/>
    </row>
    <row r="654" spans="1:5">
      <c r="A654" s="10" t="s">
        <v>519</v>
      </c>
      <c r="B654" s="78">
        <v>909</v>
      </c>
      <c r="C654" s="135">
        <v>705</v>
      </c>
      <c r="D654" s="101">
        <f t="shared" si="12"/>
        <v>0.77557755775577553</v>
      </c>
      <c r="E654" s="102"/>
    </row>
    <row r="655" spans="1:5">
      <c r="A655" s="10" t="s">
        <v>520</v>
      </c>
      <c r="B655" s="78">
        <v>196</v>
      </c>
      <c r="C655" s="135">
        <v>175</v>
      </c>
      <c r="D655" s="101">
        <f t="shared" si="12"/>
        <v>0.8928571428571429</v>
      </c>
      <c r="E655" s="102"/>
    </row>
    <row r="656" spans="1:5">
      <c r="A656" s="10" t="s">
        <v>521</v>
      </c>
      <c r="B656" s="78">
        <v>529</v>
      </c>
      <c r="C656" s="135">
        <v>460</v>
      </c>
      <c r="D656" s="101">
        <f t="shared" si="12"/>
        <v>0.86956521739130432</v>
      </c>
      <c r="E656" s="102"/>
    </row>
    <row r="657" spans="1:5">
      <c r="A657" s="10" t="s">
        <v>522</v>
      </c>
      <c r="B657" s="78"/>
      <c r="C657" s="135"/>
      <c r="D657" s="101" t="e">
        <f t="shared" si="12"/>
        <v>#DIV/0!</v>
      </c>
      <c r="E657" s="102"/>
    </row>
    <row r="658" spans="1:5">
      <c r="A658" s="10" t="s">
        <v>523</v>
      </c>
      <c r="B658" s="78"/>
      <c r="C658" s="135"/>
      <c r="D658" s="79" t="e">
        <f t="shared" si="12"/>
        <v>#DIV/0!</v>
      </c>
      <c r="E658" s="78"/>
    </row>
    <row r="659" spans="1:5">
      <c r="A659" s="10" t="s">
        <v>524</v>
      </c>
      <c r="B659" s="78"/>
      <c r="C659" s="135"/>
      <c r="D659" s="79" t="e">
        <f t="shared" si="12"/>
        <v>#DIV/0!</v>
      </c>
      <c r="E659" s="78"/>
    </row>
    <row r="660" spans="1:5">
      <c r="A660" s="10" t="s">
        <v>525</v>
      </c>
      <c r="B660" s="78"/>
      <c r="C660" s="135"/>
      <c r="D660" s="79" t="e">
        <f t="shared" si="12"/>
        <v>#DIV/0!</v>
      </c>
      <c r="E660" s="78"/>
    </row>
    <row r="661" spans="1:5">
      <c r="A661" s="10" t="s">
        <v>526</v>
      </c>
      <c r="B661" s="78">
        <v>2584</v>
      </c>
      <c r="C661" s="135">
        <v>3035</v>
      </c>
      <c r="D661" s="79">
        <f t="shared" si="12"/>
        <v>1.1745356037151702</v>
      </c>
      <c r="E661" s="78"/>
    </row>
    <row r="662" spans="1:5">
      <c r="A662" s="10" t="s">
        <v>527</v>
      </c>
      <c r="B662" s="78">
        <v>992</v>
      </c>
      <c r="C662" s="135">
        <v>300</v>
      </c>
      <c r="D662" s="79">
        <f t="shared" si="12"/>
        <v>0.30241935483870969</v>
      </c>
      <c r="E662" s="78"/>
    </row>
    <row r="663" spans="1:5">
      <c r="A663" s="10" t="s">
        <v>528</v>
      </c>
      <c r="B663" s="78">
        <v>591</v>
      </c>
      <c r="C663" s="135"/>
      <c r="D663" s="79">
        <f t="shared" si="12"/>
        <v>0</v>
      </c>
      <c r="E663" s="78"/>
    </row>
    <row r="664" spans="1:5">
      <c r="A664" s="10" t="s">
        <v>529</v>
      </c>
      <c r="B664" s="78">
        <v>200</v>
      </c>
      <c r="C664" s="135"/>
      <c r="D664" s="79">
        <f t="shared" si="12"/>
        <v>0</v>
      </c>
      <c r="E664" s="78"/>
    </row>
    <row r="665" spans="1:5">
      <c r="A665" s="12" t="s">
        <v>530</v>
      </c>
      <c r="B665" s="12">
        <f>B666+B667</f>
        <v>20</v>
      </c>
      <c r="C665" s="12">
        <f>C666+C667</f>
        <v>20</v>
      </c>
      <c r="D665" s="76">
        <f t="shared" si="12"/>
        <v>1</v>
      </c>
      <c r="E665" s="27"/>
    </row>
    <row r="666" spans="1:5">
      <c r="A666" s="10" t="s">
        <v>531</v>
      </c>
      <c r="B666" s="78">
        <v>20</v>
      </c>
      <c r="C666" s="135">
        <v>20</v>
      </c>
      <c r="D666" s="79">
        <f t="shared" si="12"/>
        <v>1</v>
      </c>
      <c r="E666" s="78"/>
    </row>
    <row r="667" spans="1:5">
      <c r="A667" s="10" t="s">
        <v>532</v>
      </c>
      <c r="B667" s="78"/>
      <c r="C667" s="78"/>
      <c r="D667" s="79" t="e">
        <f t="shared" si="12"/>
        <v>#DIV/0!</v>
      </c>
      <c r="E667" s="78"/>
    </row>
    <row r="668" spans="1:5">
      <c r="A668" s="12" t="s">
        <v>533</v>
      </c>
      <c r="B668" s="12">
        <f>B669+B670+B671</f>
        <v>2380</v>
      </c>
      <c r="C668" s="12">
        <f>C669+C670+C671</f>
        <v>2295</v>
      </c>
      <c r="D668" s="76">
        <f t="shared" si="12"/>
        <v>0.9642857142857143</v>
      </c>
      <c r="E668" s="27"/>
    </row>
    <row r="669" spans="1:5">
      <c r="A669" s="10" t="s">
        <v>534</v>
      </c>
      <c r="B669" s="78">
        <v>5</v>
      </c>
      <c r="C669" s="135"/>
      <c r="D669" s="79">
        <f t="shared" si="12"/>
        <v>0</v>
      </c>
      <c r="E669" s="78"/>
    </row>
    <row r="670" spans="1:5">
      <c r="A670" s="10" t="s">
        <v>535</v>
      </c>
      <c r="B670" s="78">
        <v>2161</v>
      </c>
      <c r="C670" s="135">
        <v>2100</v>
      </c>
      <c r="D670" s="79">
        <f t="shared" si="12"/>
        <v>0.971772327626099</v>
      </c>
      <c r="E670" s="78"/>
    </row>
    <row r="671" spans="1:5">
      <c r="A671" s="10" t="s">
        <v>536</v>
      </c>
      <c r="B671" s="78">
        <v>214</v>
      </c>
      <c r="C671" s="135">
        <v>195</v>
      </c>
      <c r="D671" s="79">
        <f t="shared" si="12"/>
        <v>0.91121495327102808</v>
      </c>
      <c r="E671" s="78"/>
    </row>
    <row r="672" spans="1:5">
      <c r="A672" s="12" t="s">
        <v>537</v>
      </c>
      <c r="B672" s="12">
        <f>SUM(B673:B676)</f>
        <v>0</v>
      </c>
      <c r="C672" s="12">
        <f>SUM(C673:C676)</f>
        <v>0</v>
      </c>
      <c r="D672" s="76" t="e">
        <f t="shared" si="12"/>
        <v>#DIV/0!</v>
      </c>
      <c r="E672" s="27"/>
    </row>
    <row r="673" spans="1:5">
      <c r="A673" s="10" t="s">
        <v>538</v>
      </c>
      <c r="B673" s="78"/>
      <c r="C673" s="78"/>
      <c r="D673" s="79" t="e">
        <f t="shared" si="12"/>
        <v>#DIV/0!</v>
      </c>
      <c r="E673" s="78"/>
    </row>
    <row r="674" spans="1:5">
      <c r="A674" s="10" t="s">
        <v>539</v>
      </c>
      <c r="B674" s="78"/>
      <c r="C674" s="78"/>
      <c r="D674" s="79" t="e">
        <f t="shared" si="12"/>
        <v>#DIV/0!</v>
      </c>
      <c r="E674" s="78"/>
    </row>
    <row r="675" spans="1:5">
      <c r="A675" s="10" t="s">
        <v>540</v>
      </c>
      <c r="B675" s="78"/>
      <c r="C675" s="78"/>
      <c r="D675" s="79" t="e">
        <f t="shared" si="12"/>
        <v>#DIV/0!</v>
      </c>
      <c r="E675" s="78"/>
    </row>
    <row r="676" spans="1:5">
      <c r="A676" s="10" t="s">
        <v>541</v>
      </c>
      <c r="B676" s="78"/>
      <c r="C676" s="78"/>
      <c r="D676" s="79" t="e">
        <f t="shared" si="12"/>
        <v>#DIV/0!</v>
      </c>
      <c r="E676" s="78"/>
    </row>
    <row r="677" spans="1:5">
      <c r="A677" s="12" t="s">
        <v>542</v>
      </c>
      <c r="B677" s="12">
        <f>SUM(B678:B680)</f>
        <v>15661</v>
      </c>
      <c r="C677" s="12">
        <f>SUM(C678:C680)</f>
        <v>6500</v>
      </c>
      <c r="D677" s="76">
        <f t="shared" si="12"/>
        <v>0.41504373922482601</v>
      </c>
      <c r="E677" s="27"/>
    </row>
    <row r="678" spans="1:5">
      <c r="A678" s="10" t="s">
        <v>543</v>
      </c>
      <c r="B678" s="78"/>
      <c r="C678" s="78"/>
      <c r="D678" s="79" t="e">
        <f t="shared" si="12"/>
        <v>#DIV/0!</v>
      </c>
      <c r="E678" s="78"/>
    </row>
    <row r="679" spans="1:5">
      <c r="A679" s="10" t="s">
        <v>544</v>
      </c>
      <c r="B679" s="78">
        <v>15240</v>
      </c>
      <c r="C679" s="135">
        <v>6000</v>
      </c>
      <c r="D679" s="79">
        <f t="shared" si="12"/>
        <v>0.39370078740157483</v>
      </c>
      <c r="E679" s="78"/>
    </row>
    <row r="680" spans="1:5">
      <c r="A680" s="10" t="s">
        <v>545</v>
      </c>
      <c r="B680" s="78">
        <v>421</v>
      </c>
      <c r="C680" s="135">
        <v>500</v>
      </c>
      <c r="D680" s="79">
        <f t="shared" si="12"/>
        <v>1.1876484560570071</v>
      </c>
      <c r="E680" s="78"/>
    </row>
    <row r="681" spans="1:5">
      <c r="A681" s="12" t="s">
        <v>546</v>
      </c>
      <c r="B681" s="12">
        <f>SUM(B682:B684)</f>
        <v>333</v>
      </c>
      <c r="C681" s="12">
        <f>SUM(C682:C684)</f>
        <v>55</v>
      </c>
      <c r="D681" s="76">
        <f t="shared" si="12"/>
        <v>0.16516516516516516</v>
      </c>
      <c r="E681" s="27"/>
    </row>
    <row r="682" spans="1:5">
      <c r="A682" s="10" t="s">
        <v>547</v>
      </c>
      <c r="B682" s="78">
        <v>333</v>
      </c>
      <c r="C682" s="135">
        <v>55</v>
      </c>
      <c r="D682" s="79">
        <f t="shared" si="12"/>
        <v>0.16516516516516516</v>
      </c>
      <c r="E682" s="78"/>
    </row>
    <row r="683" spans="1:5">
      <c r="A683" s="10" t="s">
        <v>548</v>
      </c>
      <c r="B683" s="78"/>
      <c r="C683" s="78"/>
      <c r="D683" s="79" t="e">
        <f t="shared" si="12"/>
        <v>#DIV/0!</v>
      </c>
      <c r="E683" s="78"/>
    </row>
    <row r="684" spans="1:5">
      <c r="A684" s="10" t="s">
        <v>549</v>
      </c>
      <c r="B684" s="78"/>
      <c r="C684" s="78"/>
      <c r="D684" s="79" t="e">
        <f t="shared" si="12"/>
        <v>#DIV/0!</v>
      </c>
      <c r="E684" s="78"/>
    </row>
    <row r="685" spans="1:5">
      <c r="A685" s="12" t="s">
        <v>550</v>
      </c>
      <c r="B685" s="12">
        <f>B686+B687</f>
        <v>68</v>
      </c>
      <c r="C685" s="12">
        <f>C686+C687</f>
        <v>0</v>
      </c>
      <c r="D685" s="76">
        <f t="shared" si="12"/>
        <v>0</v>
      </c>
      <c r="E685" s="27"/>
    </row>
    <row r="686" spans="1:5">
      <c r="A686" s="10" t="s">
        <v>551</v>
      </c>
      <c r="B686" s="78">
        <v>68</v>
      </c>
      <c r="C686" s="78"/>
      <c r="D686" s="79">
        <f t="shared" si="12"/>
        <v>0</v>
      </c>
      <c r="E686" s="78"/>
    </row>
    <row r="687" spans="1:5">
      <c r="A687" s="10" t="s">
        <v>552</v>
      </c>
      <c r="B687" s="78"/>
      <c r="C687" s="78"/>
      <c r="D687" s="79" t="e">
        <f t="shared" si="12"/>
        <v>#DIV/0!</v>
      </c>
      <c r="E687" s="78"/>
    </row>
    <row r="688" spans="1:5">
      <c r="A688" s="12" t="s">
        <v>553</v>
      </c>
      <c r="B688" s="12">
        <f>SUM(B689:B696)</f>
        <v>95</v>
      </c>
      <c r="C688" s="12">
        <f>SUM(C689:C696)</f>
        <v>75</v>
      </c>
      <c r="D688" s="76">
        <f t="shared" si="12"/>
        <v>0.78947368421052633</v>
      </c>
      <c r="E688" s="27"/>
    </row>
    <row r="689" spans="1:5">
      <c r="A689" s="10" t="s">
        <v>57</v>
      </c>
      <c r="B689" s="78"/>
      <c r="C689" s="78"/>
      <c r="D689" s="79" t="e">
        <f t="shared" si="12"/>
        <v>#DIV/0!</v>
      </c>
      <c r="E689" s="78"/>
    </row>
    <row r="690" spans="1:5">
      <c r="A690" s="10" t="s">
        <v>58</v>
      </c>
      <c r="B690" s="78"/>
      <c r="C690" s="78"/>
      <c r="D690" s="79" t="e">
        <f t="shared" si="12"/>
        <v>#DIV/0!</v>
      </c>
      <c r="E690" s="78"/>
    </row>
    <row r="691" spans="1:5">
      <c r="A691" s="10" t="s">
        <v>59</v>
      </c>
      <c r="B691" s="78"/>
      <c r="C691" s="78"/>
      <c r="D691" s="79" t="e">
        <f t="shared" si="12"/>
        <v>#DIV/0!</v>
      </c>
      <c r="E691" s="78"/>
    </row>
    <row r="692" spans="1:5">
      <c r="A692" s="10" t="s">
        <v>98</v>
      </c>
      <c r="B692" s="78"/>
      <c r="C692" s="78"/>
      <c r="D692" s="79" t="e">
        <f t="shared" si="12"/>
        <v>#DIV/0!</v>
      </c>
      <c r="E692" s="78"/>
    </row>
    <row r="693" spans="1:5">
      <c r="A693" s="10" t="s">
        <v>554</v>
      </c>
      <c r="B693" s="78"/>
      <c r="C693" s="78"/>
      <c r="D693" s="79" t="e">
        <f t="shared" si="12"/>
        <v>#DIV/0!</v>
      </c>
      <c r="E693" s="78"/>
    </row>
    <row r="694" spans="1:5">
      <c r="A694" s="10" t="s">
        <v>555</v>
      </c>
      <c r="B694" s="78"/>
      <c r="C694" s="78"/>
      <c r="D694" s="79" t="e">
        <f t="shared" si="12"/>
        <v>#DIV/0!</v>
      </c>
      <c r="E694" s="78"/>
    </row>
    <row r="695" spans="1:5">
      <c r="A695" s="10" t="s">
        <v>66</v>
      </c>
      <c r="B695" s="78">
        <v>60</v>
      </c>
      <c r="C695" s="135">
        <v>50</v>
      </c>
      <c r="D695" s="79">
        <f t="shared" si="12"/>
        <v>0.83333333333333337</v>
      </c>
      <c r="E695" s="78"/>
    </row>
    <row r="696" spans="1:5">
      <c r="A696" s="10" t="s">
        <v>556</v>
      </c>
      <c r="B696" s="78">
        <v>35</v>
      </c>
      <c r="C696" s="135">
        <v>25</v>
      </c>
      <c r="D696" s="79">
        <f t="shared" si="12"/>
        <v>0.7142857142857143</v>
      </c>
      <c r="E696" s="78"/>
    </row>
    <row r="697" spans="1:5">
      <c r="A697" s="12" t="s">
        <v>557</v>
      </c>
      <c r="B697" s="78">
        <v>705</v>
      </c>
      <c r="C697" s="135">
        <v>500</v>
      </c>
      <c r="D697" s="76">
        <f t="shared" si="12"/>
        <v>0.70921985815602839</v>
      </c>
      <c r="E697" s="27"/>
    </row>
    <row r="698" spans="1:5">
      <c r="A698" s="104" t="s">
        <v>558</v>
      </c>
      <c r="B698" s="78">
        <v>385</v>
      </c>
      <c r="C698" s="135">
        <v>370</v>
      </c>
      <c r="D698" s="76">
        <f t="shared" si="12"/>
        <v>0.96103896103896103</v>
      </c>
      <c r="E698" s="27"/>
    </row>
    <row r="699" spans="1:5">
      <c r="A699" s="105" t="s">
        <v>559</v>
      </c>
      <c r="B699" s="72">
        <f>B700+B710+B714+B723+B728+B735+B741+B744+B747+B748+B749+B755+B756+B757+B772</f>
        <v>33190</v>
      </c>
      <c r="C699" s="72">
        <f>C700+C710+C714+C723+C728+C735+C741+C744+C747+C748+C749+C755+C756+C757+C772</f>
        <v>22000</v>
      </c>
      <c r="D699" s="73">
        <f t="shared" si="12"/>
        <v>0.66285025610123527</v>
      </c>
      <c r="E699" s="74"/>
    </row>
    <row r="700" spans="1:5">
      <c r="A700" s="104" t="s">
        <v>560</v>
      </c>
      <c r="B700" s="12">
        <f>SUM(B701:B709)</f>
        <v>543</v>
      </c>
      <c r="C700" s="12">
        <f>SUM(C701:C709)</f>
        <v>540</v>
      </c>
      <c r="D700" s="76">
        <f t="shared" si="12"/>
        <v>0.99447513812154698</v>
      </c>
      <c r="E700" s="27"/>
    </row>
    <row r="701" spans="1:5">
      <c r="A701" s="106" t="s">
        <v>57</v>
      </c>
      <c r="B701" s="78"/>
      <c r="C701" s="78"/>
      <c r="D701" s="79" t="e">
        <f t="shared" si="12"/>
        <v>#DIV/0!</v>
      </c>
      <c r="E701" s="78"/>
    </row>
    <row r="702" spans="1:5">
      <c r="A702" s="106" t="s">
        <v>58</v>
      </c>
      <c r="B702" s="78"/>
      <c r="C702" s="78"/>
      <c r="D702" s="79" t="e">
        <f t="shared" si="12"/>
        <v>#DIV/0!</v>
      </c>
      <c r="E702" s="78"/>
    </row>
    <row r="703" spans="1:5">
      <c r="A703" s="106" t="s">
        <v>59</v>
      </c>
      <c r="B703" s="78"/>
      <c r="C703" s="78"/>
      <c r="D703" s="79" t="e">
        <f t="shared" si="12"/>
        <v>#DIV/0!</v>
      </c>
      <c r="E703" s="78"/>
    </row>
    <row r="704" spans="1:5">
      <c r="A704" s="106" t="s">
        <v>561</v>
      </c>
      <c r="B704" s="78"/>
      <c r="C704" s="78"/>
      <c r="D704" s="79" t="e">
        <f t="shared" si="12"/>
        <v>#DIV/0!</v>
      </c>
      <c r="E704" s="78"/>
    </row>
    <row r="705" spans="1:5">
      <c r="A705" s="106" t="s">
        <v>562</v>
      </c>
      <c r="B705" s="78"/>
      <c r="C705" s="78"/>
      <c r="D705" s="79" t="e">
        <f t="shared" si="12"/>
        <v>#DIV/0!</v>
      </c>
      <c r="E705" s="78"/>
    </row>
    <row r="706" spans="1:5">
      <c r="A706" s="106" t="s">
        <v>563</v>
      </c>
      <c r="B706" s="78"/>
      <c r="C706" s="78"/>
      <c r="D706" s="79" t="e">
        <f t="shared" si="12"/>
        <v>#DIV/0!</v>
      </c>
      <c r="E706" s="78"/>
    </row>
    <row r="707" spans="1:5">
      <c r="A707" s="106" t="s">
        <v>564</v>
      </c>
      <c r="B707" s="78"/>
      <c r="C707" s="78"/>
      <c r="D707" s="79" t="e">
        <f t="shared" si="12"/>
        <v>#DIV/0!</v>
      </c>
      <c r="E707" s="78"/>
    </row>
    <row r="708" spans="1:5">
      <c r="A708" s="106" t="s">
        <v>565</v>
      </c>
      <c r="B708" s="78"/>
      <c r="C708" s="78"/>
      <c r="D708" s="79" t="e">
        <f t="shared" si="12"/>
        <v>#DIV/0!</v>
      </c>
      <c r="E708" s="78"/>
    </row>
    <row r="709" spans="1:5">
      <c r="A709" s="106" t="s">
        <v>566</v>
      </c>
      <c r="B709" s="78">
        <v>543</v>
      </c>
      <c r="C709" s="135">
        <v>540</v>
      </c>
      <c r="D709" s="79">
        <f t="shared" si="12"/>
        <v>0.99447513812154698</v>
      </c>
      <c r="E709" s="78"/>
    </row>
    <row r="710" spans="1:5">
      <c r="A710" s="104" t="s">
        <v>567</v>
      </c>
      <c r="B710" s="103">
        <f>SUM(B711:B713)</f>
        <v>0</v>
      </c>
      <c r="C710" s="103">
        <f>SUM(C711:C713)</f>
        <v>0</v>
      </c>
      <c r="D710" s="99" t="e">
        <f t="shared" si="12"/>
        <v>#DIV/0!</v>
      </c>
      <c r="E710" s="100"/>
    </row>
    <row r="711" spans="1:5">
      <c r="A711" s="106" t="s">
        <v>568</v>
      </c>
      <c r="B711" s="78"/>
      <c r="C711" s="78"/>
      <c r="D711" s="101" t="e">
        <f t="shared" ref="D711:D774" si="13">C711/B711</f>
        <v>#DIV/0!</v>
      </c>
      <c r="E711" s="102"/>
    </row>
    <row r="712" spans="1:5">
      <c r="A712" s="106" t="s">
        <v>569</v>
      </c>
      <c r="B712" s="78"/>
      <c r="C712" s="78"/>
      <c r="D712" s="101" t="e">
        <f t="shared" si="13"/>
        <v>#DIV/0!</v>
      </c>
      <c r="E712" s="102"/>
    </row>
    <row r="713" spans="1:5">
      <c r="A713" s="106" t="s">
        <v>570</v>
      </c>
      <c r="B713" s="78"/>
      <c r="C713" s="78"/>
      <c r="D713" s="101" t="e">
        <f t="shared" si="13"/>
        <v>#DIV/0!</v>
      </c>
      <c r="E713" s="102"/>
    </row>
    <row r="714" spans="1:5">
      <c r="A714" s="104" t="s">
        <v>571</v>
      </c>
      <c r="B714" s="103">
        <f>SUM(B715:B722)</f>
        <v>4067</v>
      </c>
      <c r="C714" s="103">
        <f>SUM(C715:C722)</f>
        <v>3105</v>
      </c>
      <c r="D714" s="99">
        <f t="shared" si="13"/>
        <v>0.76346201131054836</v>
      </c>
      <c r="E714" s="100"/>
    </row>
    <row r="715" spans="1:5">
      <c r="A715" s="106" t="s">
        <v>572</v>
      </c>
      <c r="B715" s="78">
        <v>100</v>
      </c>
      <c r="C715" s="135"/>
      <c r="D715" s="101">
        <f t="shared" si="13"/>
        <v>0</v>
      </c>
      <c r="E715" s="102"/>
    </row>
    <row r="716" spans="1:5">
      <c r="A716" s="106" t="s">
        <v>573</v>
      </c>
      <c r="B716" s="78">
        <v>3861</v>
      </c>
      <c r="C716" s="135">
        <v>3000</v>
      </c>
      <c r="D716" s="101">
        <f t="shared" si="13"/>
        <v>0.77700077700077697</v>
      </c>
      <c r="E716" s="102"/>
    </row>
    <row r="717" spans="1:5">
      <c r="A717" s="106" t="s">
        <v>574</v>
      </c>
      <c r="B717" s="78"/>
      <c r="C717" s="135"/>
      <c r="D717" s="101" t="e">
        <f t="shared" si="13"/>
        <v>#DIV/0!</v>
      </c>
      <c r="E717" s="102"/>
    </row>
    <row r="718" spans="1:5">
      <c r="A718" s="106" t="s">
        <v>575</v>
      </c>
      <c r="B718" s="78"/>
      <c r="C718" s="135"/>
      <c r="D718" s="101" t="e">
        <f t="shared" si="13"/>
        <v>#DIV/0!</v>
      </c>
      <c r="E718" s="102"/>
    </row>
    <row r="719" spans="1:5">
      <c r="A719" s="106" t="s">
        <v>576</v>
      </c>
      <c r="B719" s="78"/>
      <c r="C719" s="135"/>
      <c r="D719" s="101" t="e">
        <f t="shared" si="13"/>
        <v>#DIV/0!</v>
      </c>
      <c r="E719" s="102"/>
    </row>
    <row r="720" spans="1:5">
      <c r="A720" s="106" t="s">
        <v>577</v>
      </c>
      <c r="B720" s="78"/>
      <c r="C720" s="135"/>
      <c r="D720" s="101" t="e">
        <f t="shared" si="13"/>
        <v>#DIV/0!</v>
      </c>
      <c r="E720" s="102"/>
    </row>
    <row r="721" spans="1:5">
      <c r="A721" s="106" t="s">
        <v>578</v>
      </c>
      <c r="B721" s="78"/>
      <c r="C721" s="135"/>
      <c r="D721" s="101" t="e">
        <f t="shared" si="13"/>
        <v>#DIV/0!</v>
      </c>
      <c r="E721" s="102"/>
    </row>
    <row r="722" spans="1:5">
      <c r="A722" s="106" t="s">
        <v>579</v>
      </c>
      <c r="B722" s="78">
        <v>106</v>
      </c>
      <c r="C722" s="135">
        <v>105</v>
      </c>
      <c r="D722" s="101">
        <f t="shared" si="13"/>
        <v>0.99056603773584906</v>
      </c>
      <c r="E722" s="102"/>
    </row>
    <row r="723" spans="1:5">
      <c r="A723" s="104" t="s">
        <v>580</v>
      </c>
      <c r="B723" s="103">
        <f>SUM(B724:B727)</f>
        <v>27400</v>
      </c>
      <c r="C723" s="103">
        <f>SUM(C724:C727)</f>
        <v>17440</v>
      </c>
      <c r="D723" s="99">
        <f t="shared" si="13"/>
        <v>0.63649635036496355</v>
      </c>
      <c r="E723" s="100"/>
    </row>
    <row r="724" spans="1:5">
      <c r="A724" s="106" t="s">
        <v>581</v>
      </c>
      <c r="B724" s="78">
        <v>95</v>
      </c>
      <c r="C724" s="78"/>
      <c r="D724" s="101">
        <f t="shared" si="13"/>
        <v>0</v>
      </c>
      <c r="E724" s="102"/>
    </row>
    <row r="725" spans="1:5">
      <c r="A725" s="106" t="s">
        <v>582</v>
      </c>
      <c r="B725" s="78">
        <v>27305</v>
      </c>
      <c r="C725" s="135">
        <v>17440</v>
      </c>
      <c r="D725" s="101">
        <f t="shared" si="13"/>
        <v>0.63871085881706646</v>
      </c>
      <c r="E725" s="102"/>
    </row>
    <row r="726" spans="1:5">
      <c r="A726" s="106" t="s">
        <v>583</v>
      </c>
      <c r="B726" s="78"/>
      <c r="C726" s="78"/>
      <c r="D726" s="101" t="e">
        <f t="shared" si="13"/>
        <v>#DIV/0!</v>
      </c>
      <c r="E726" s="102"/>
    </row>
    <row r="727" spans="1:5">
      <c r="A727" s="106" t="s">
        <v>584</v>
      </c>
      <c r="B727" s="78"/>
      <c r="C727" s="78"/>
      <c r="D727" s="101" t="e">
        <f t="shared" si="13"/>
        <v>#DIV/0!</v>
      </c>
      <c r="E727" s="102"/>
    </row>
    <row r="728" spans="1:5">
      <c r="A728" s="104" t="s">
        <v>585</v>
      </c>
      <c r="B728" s="12">
        <f>SUM(B729:B734)</f>
        <v>555</v>
      </c>
      <c r="C728" s="12">
        <f>SUM(C729:C734)</f>
        <v>565</v>
      </c>
      <c r="D728" s="76">
        <f t="shared" si="13"/>
        <v>1.0180180180180181</v>
      </c>
      <c r="E728" s="27"/>
    </row>
    <row r="729" spans="1:5">
      <c r="A729" s="106" t="s">
        <v>586</v>
      </c>
      <c r="B729" s="78"/>
      <c r="C729" s="136"/>
      <c r="D729" s="79" t="e">
        <f t="shared" si="13"/>
        <v>#DIV/0!</v>
      </c>
      <c r="E729" s="78"/>
    </row>
    <row r="730" spans="1:5">
      <c r="A730" s="106" t="s">
        <v>587</v>
      </c>
      <c r="B730" s="78"/>
      <c r="C730" s="136"/>
      <c r="D730" s="79" t="e">
        <f t="shared" si="13"/>
        <v>#DIV/0!</v>
      </c>
      <c r="E730" s="78"/>
    </row>
    <row r="731" spans="1:5">
      <c r="A731" s="106" t="s">
        <v>588</v>
      </c>
      <c r="B731" s="78"/>
      <c r="C731" s="136"/>
      <c r="D731" s="79" t="e">
        <f t="shared" si="13"/>
        <v>#DIV/0!</v>
      </c>
      <c r="E731" s="78"/>
    </row>
    <row r="732" spans="1:5">
      <c r="A732" s="106" t="s">
        <v>589</v>
      </c>
      <c r="B732" s="78"/>
      <c r="C732" s="136"/>
      <c r="D732" s="79" t="e">
        <f t="shared" si="13"/>
        <v>#DIV/0!</v>
      </c>
      <c r="E732" s="78"/>
    </row>
    <row r="733" spans="1:5">
      <c r="A733" s="106" t="s">
        <v>590</v>
      </c>
      <c r="B733" s="78">
        <v>555</v>
      </c>
      <c r="C733" s="135">
        <v>565</v>
      </c>
      <c r="D733" s="79">
        <f t="shared" si="13"/>
        <v>1.0180180180180181</v>
      </c>
      <c r="E733" s="78"/>
    </row>
    <row r="734" spans="1:5">
      <c r="A734" s="106" t="s">
        <v>591</v>
      </c>
      <c r="B734" s="78"/>
      <c r="C734" s="136"/>
      <c r="D734" s="79" t="e">
        <f t="shared" si="13"/>
        <v>#DIV/0!</v>
      </c>
      <c r="E734" s="78"/>
    </row>
    <row r="735" spans="1:5">
      <c r="A735" s="104" t="s">
        <v>592</v>
      </c>
      <c r="B735" s="12">
        <f>SUM(B736:B740)</f>
        <v>72</v>
      </c>
      <c r="C735" s="12">
        <f>SUM(C736:C740)</f>
        <v>0</v>
      </c>
      <c r="D735" s="76">
        <f t="shared" si="13"/>
        <v>0</v>
      </c>
      <c r="E735" s="27"/>
    </row>
    <row r="736" spans="1:5">
      <c r="A736" s="106" t="s">
        <v>593</v>
      </c>
      <c r="B736" s="78"/>
      <c r="C736" s="78"/>
      <c r="D736" s="79" t="e">
        <f t="shared" si="13"/>
        <v>#DIV/0!</v>
      </c>
      <c r="E736" s="78"/>
    </row>
    <row r="737" spans="1:5">
      <c r="A737" s="106" t="s">
        <v>594</v>
      </c>
      <c r="B737" s="78"/>
      <c r="C737" s="78"/>
      <c r="D737" s="79" t="e">
        <f t="shared" si="13"/>
        <v>#DIV/0!</v>
      </c>
      <c r="E737" s="78"/>
    </row>
    <row r="738" spans="1:5">
      <c r="A738" s="106" t="s">
        <v>595</v>
      </c>
      <c r="B738" s="78"/>
      <c r="C738" s="78"/>
      <c r="D738" s="79" t="e">
        <f t="shared" si="13"/>
        <v>#DIV/0!</v>
      </c>
      <c r="E738" s="78"/>
    </row>
    <row r="739" spans="1:5">
      <c r="A739" s="106" t="s">
        <v>596</v>
      </c>
      <c r="B739" s="78"/>
      <c r="C739" s="78"/>
      <c r="D739" s="79" t="e">
        <f t="shared" si="13"/>
        <v>#DIV/0!</v>
      </c>
      <c r="E739" s="78"/>
    </row>
    <row r="740" spans="1:5">
      <c r="A740" s="106" t="s">
        <v>597</v>
      </c>
      <c r="B740" s="78">
        <v>72</v>
      </c>
      <c r="C740" s="78"/>
      <c r="D740" s="79">
        <f t="shared" si="13"/>
        <v>0</v>
      </c>
      <c r="E740" s="78"/>
    </row>
    <row r="741" spans="1:5">
      <c r="A741" s="104" t="s">
        <v>598</v>
      </c>
      <c r="B741" s="12">
        <f>B743+B742</f>
        <v>0</v>
      </c>
      <c r="C741" s="12">
        <f>C743+C742</f>
        <v>0</v>
      </c>
      <c r="D741" s="76" t="e">
        <f t="shared" si="13"/>
        <v>#DIV/0!</v>
      </c>
      <c r="E741" s="27"/>
    </row>
    <row r="742" spans="1:5">
      <c r="A742" s="106" t="s">
        <v>599</v>
      </c>
      <c r="B742" s="78"/>
      <c r="C742" s="78"/>
      <c r="D742" s="79" t="e">
        <f t="shared" si="13"/>
        <v>#DIV/0!</v>
      </c>
      <c r="E742" s="78"/>
    </row>
    <row r="743" spans="1:5">
      <c r="A743" s="106" t="s">
        <v>600</v>
      </c>
      <c r="B743" s="78"/>
      <c r="C743" s="78"/>
      <c r="D743" s="79" t="e">
        <f t="shared" si="13"/>
        <v>#DIV/0!</v>
      </c>
      <c r="E743" s="78"/>
    </row>
    <row r="744" spans="1:5">
      <c r="A744" s="104" t="s">
        <v>601</v>
      </c>
      <c r="B744" s="12">
        <f>B745+B746</f>
        <v>0</v>
      </c>
      <c r="C744" s="12">
        <f>C745+C746</f>
        <v>0</v>
      </c>
      <c r="D744" s="76" t="e">
        <f t="shared" si="13"/>
        <v>#DIV/0!</v>
      </c>
      <c r="E744" s="27"/>
    </row>
    <row r="745" spans="1:5">
      <c r="A745" s="106" t="s">
        <v>602</v>
      </c>
      <c r="B745" s="78"/>
      <c r="C745" s="78"/>
      <c r="D745" s="79" t="e">
        <f t="shared" si="13"/>
        <v>#DIV/0!</v>
      </c>
      <c r="E745" s="78"/>
    </row>
    <row r="746" spans="1:5">
      <c r="A746" s="106" t="s">
        <v>603</v>
      </c>
      <c r="B746" s="78"/>
      <c r="C746" s="78"/>
      <c r="D746" s="79" t="e">
        <f t="shared" si="13"/>
        <v>#DIV/0!</v>
      </c>
      <c r="E746" s="78"/>
    </row>
    <row r="747" spans="1:5">
      <c r="A747" s="104" t="s">
        <v>604</v>
      </c>
      <c r="B747" s="78"/>
      <c r="C747" s="78"/>
      <c r="D747" s="76" t="e">
        <f t="shared" si="13"/>
        <v>#DIV/0!</v>
      </c>
      <c r="E747" s="27"/>
    </row>
    <row r="748" spans="1:5">
      <c r="A748" s="104" t="s">
        <v>605</v>
      </c>
      <c r="B748" s="78">
        <v>454</v>
      </c>
      <c r="C748" s="135">
        <v>350</v>
      </c>
      <c r="D748" s="76">
        <f t="shared" si="13"/>
        <v>0.77092511013215859</v>
      </c>
      <c r="E748" s="27"/>
    </row>
    <row r="749" spans="1:5">
      <c r="A749" s="104" t="s">
        <v>606</v>
      </c>
      <c r="B749" s="12">
        <f>SUM(B750:B754)</f>
        <v>99</v>
      </c>
      <c r="C749" s="12">
        <f>SUM(C750:C754)</f>
        <v>0</v>
      </c>
      <c r="D749" s="76">
        <f t="shared" si="13"/>
        <v>0</v>
      </c>
      <c r="E749" s="27"/>
    </row>
    <row r="750" spans="1:5">
      <c r="A750" s="106" t="s">
        <v>607</v>
      </c>
      <c r="B750" s="78"/>
      <c r="C750" s="78"/>
      <c r="D750" s="79" t="e">
        <f t="shared" si="13"/>
        <v>#DIV/0!</v>
      </c>
      <c r="E750" s="78"/>
    </row>
    <row r="751" spans="1:5">
      <c r="A751" s="106" t="s">
        <v>608</v>
      </c>
      <c r="B751" s="78"/>
      <c r="C751" s="78"/>
      <c r="D751" s="79" t="e">
        <f t="shared" si="13"/>
        <v>#DIV/0!</v>
      </c>
      <c r="E751" s="78"/>
    </row>
    <row r="752" spans="1:5">
      <c r="A752" s="106" t="s">
        <v>609</v>
      </c>
      <c r="B752" s="78"/>
      <c r="C752" s="78"/>
      <c r="D752" s="79" t="e">
        <f t="shared" si="13"/>
        <v>#DIV/0!</v>
      </c>
      <c r="E752" s="78"/>
    </row>
    <row r="753" spans="1:5">
      <c r="A753" s="106" t="s">
        <v>610</v>
      </c>
      <c r="B753" s="78"/>
      <c r="C753" s="78"/>
      <c r="D753" s="79" t="e">
        <f t="shared" si="13"/>
        <v>#DIV/0!</v>
      </c>
      <c r="E753" s="78"/>
    </row>
    <row r="754" spans="1:5">
      <c r="A754" s="106" t="s">
        <v>611</v>
      </c>
      <c r="B754" s="78">
        <v>99</v>
      </c>
      <c r="C754" s="78"/>
      <c r="D754" s="79">
        <f t="shared" si="13"/>
        <v>0</v>
      </c>
      <c r="E754" s="78"/>
    </row>
    <row r="755" spans="1:5">
      <c r="A755" s="104" t="s">
        <v>612</v>
      </c>
      <c r="B755" s="78"/>
      <c r="C755" s="78"/>
      <c r="D755" s="76" t="e">
        <f t="shared" si="13"/>
        <v>#DIV/0!</v>
      </c>
      <c r="E755" s="27"/>
    </row>
    <row r="756" spans="1:5">
      <c r="A756" s="104" t="s">
        <v>613</v>
      </c>
      <c r="B756" s="78"/>
      <c r="C756" s="78"/>
      <c r="D756" s="76" t="e">
        <f t="shared" si="13"/>
        <v>#DIV/0!</v>
      </c>
      <c r="E756" s="27"/>
    </row>
    <row r="757" spans="1:5">
      <c r="A757" s="104" t="s">
        <v>614</v>
      </c>
      <c r="B757" s="12">
        <f>SUM(B758:B771)</f>
        <v>0</v>
      </c>
      <c r="C757" s="12">
        <f>SUM(C758:C771)</f>
        <v>0</v>
      </c>
      <c r="D757" s="76" t="e">
        <f t="shared" si="13"/>
        <v>#DIV/0!</v>
      </c>
      <c r="E757" s="27"/>
    </row>
    <row r="758" spans="1:5">
      <c r="A758" s="106" t="s">
        <v>57</v>
      </c>
      <c r="B758" s="78"/>
      <c r="C758" s="78"/>
      <c r="D758" s="79" t="e">
        <f t="shared" si="13"/>
        <v>#DIV/0!</v>
      </c>
      <c r="E758" s="78"/>
    </row>
    <row r="759" spans="1:5">
      <c r="A759" s="106" t="s">
        <v>58</v>
      </c>
      <c r="B759" s="78"/>
      <c r="C759" s="78"/>
      <c r="D759" s="79" t="e">
        <f t="shared" si="13"/>
        <v>#DIV/0!</v>
      </c>
      <c r="E759" s="78"/>
    </row>
    <row r="760" spans="1:5">
      <c r="A760" s="106" t="s">
        <v>59</v>
      </c>
      <c r="B760" s="78"/>
      <c r="C760" s="78"/>
      <c r="D760" s="79" t="e">
        <f t="shared" si="13"/>
        <v>#DIV/0!</v>
      </c>
      <c r="E760" s="78"/>
    </row>
    <row r="761" spans="1:5">
      <c r="A761" s="106" t="s">
        <v>615</v>
      </c>
      <c r="B761" s="78"/>
      <c r="C761" s="78"/>
      <c r="D761" s="79" t="e">
        <f t="shared" si="13"/>
        <v>#DIV/0!</v>
      </c>
      <c r="E761" s="78"/>
    </row>
    <row r="762" spans="1:5">
      <c r="A762" s="106" t="s">
        <v>616</v>
      </c>
      <c r="B762" s="78"/>
      <c r="C762" s="78"/>
      <c r="D762" s="79" t="e">
        <f t="shared" si="13"/>
        <v>#DIV/0!</v>
      </c>
      <c r="E762" s="78"/>
    </row>
    <row r="763" spans="1:5">
      <c r="A763" s="106" t="s">
        <v>617</v>
      </c>
      <c r="B763" s="78"/>
      <c r="C763" s="78"/>
      <c r="D763" s="79" t="e">
        <f t="shared" si="13"/>
        <v>#DIV/0!</v>
      </c>
      <c r="E763" s="78"/>
    </row>
    <row r="764" spans="1:5">
      <c r="A764" s="106" t="s">
        <v>618</v>
      </c>
      <c r="B764" s="78"/>
      <c r="C764" s="78"/>
      <c r="D764" s="79" t="e">
        <f t="shared" si="13"/>
        <v>#DIV/0!</v>
      </c>
      <c r="E764" s="78"/>
    </row>
    <row r="765" spans="1:5">
      <c r="A765" s="106" t="s">
        <v>619</v>
      </c>
      <c r="B765" s="78"/>
      <c r="C765" s="78"/>
      <c r="D765" s="79" t="e">
        <f t="shared" si="13"/>
        <v>#DIV/0!</v>
      </c>
      <c r="E765" s="78"/>
    </row>
    <row r="766" spans="1:5">
      <c r="A766" s="106" t="s">
        <v>620</v>
      </c>
      <c r="B766" s="78"/>
      <c r="C766" s="78"/>
      <c r="D766" s="79" t="e">
        <f t="shared" si="13"/>
        <v>#DIV/0!</v>
      </c>
      <c r="E766" s="78"/>
    </row>
    <row r="767" spans="1:5">
      <c r="A767" s="106" t="s">
        <v>621</v>
      </c>
      <c r="B767" s="78"/>
      <c r="C767" s="78"/>
      <c r="D767" s="79" t="e">
        <f t="shared" si="13"/>
        <v>#DIV/0!</v>
      </c>
      <c r="E767" s="78"/>
    </row>
    <row r="768" spans="1:5">
      <c r="A768" s="106" t="s">
        <v>98</v>
      </c>
      <c r="B768" s="78"/>
      <c r="C768" s="78"/>
      <c r="D768" s="79" t="e">
        <f t="shared" si="13"/>
        <v>#DIV/0!</v>
      </c>
      <c r="E768" s="78"/>
    </row>
    <row r="769" spans="1:5">
      <c r="A769" s="106" t="s">
        <v>622</v>
      </c>
      <c r="B769" s="78"/>
      <c r="C769" s="78"/>
      <c r="D769" s="79" t="e">
        <f t="shared" si="13"/>
        <v>#DIV/0!</v>
      </c>
      <c r="E769" s="78"/>
    </row>
    <row r="770" spans="1:5">
      <c r="A770" s="106" t="s">
        <v>66</v>
      </c>
      <c r="B770" s="78"/>
      <c r="C770" s="78"/>
      <c r="D770" s="79" t="e">
        <f t="shared" si="13"/>
        <v>#DIV/0!</v>
      </c>
      <c r="E770" s="78"/>
    </row>
    <row r="771" spans="1:5">
      <c r="A771" s="106" t="s">
        <v>623</v>
      </c>
      <c r="B771" s="78"/>
      <c r="C771" s="78"/>
      <c r="D771" s="79" t="e">
        <f t="shared" si="13"/>
        <v>#DIV/0!</v>
      </c>
      <c r="E771" s="78"/>
    </row>
    <row r="772" spans="1:5">
      <c r="A772" s="104" t="s">
        <v>624</v>
      </c>
      <c r="B772" s="78"/>
      <c r="C772" s="78"/>
      <c r="D772" s="76" t="e">
        <f t="shared" si="13"/>
        <v>#DIV/0!</v>
      </c>
      <c r="E772" s="27"/>
    </row>
    <row r="773" spans="1:5">
      <c r="A773" s="105" t="s">
        <v>625</v>
      </c>
      <c r="B773" s="72">
        <f>B774+B785+B786+B789+B790+B791</f>
        <v>33698</v>
      </c>
      <c r="C773" s="72">
        <f>C774+C785+C786+C789+C790+C791</f>
        <v>72000</v>
      </c>
      <c r="D773" s="73">
        <f t="shared" si="13"/>
        <v>2.1366253190100304</v>
      </c>
      <c r="E773" s="74"/>
    </row>
    <row r="774" spans="1:5">
      <c r="A774" s="104" t="s">
        <v>626</v>
      </c>
      <c r="B774" s="12">
        <f>SUM(B775:B784)</f>
        <v>7895</v>
      </c>
      <c r="C774" s="12">
        <f>SUM(C775:C784)</f>
        <v>16285</v>
      </c>
      <c r="D774" s="76">
        <f t="shared" si="13"/>
        <v>2.0626979100696645</v>
      </c>
      <c r="E774" s="27"/>
    </row>
    <row r="775" spans="1:5">
      <c r="A775" s="106" t="s">
        <v>57</v>
      </c>
      <c r="B775" s="78">
        <v>314</v>
      </c>
      <c r="C775" s="135">
        <v>285</v>
      </c>
      <c r="D775" s="79">
        <f t="shared" ref="D775:D838" si="14">C775/B775</f>
        <v>0.90764331210191085</v>
      </c>
      <c r="E775" s="78"/>
    </row>
    <row r="776" spans="1:5">
      <c r="A776" s="106" t="s">
        <v>58</v>
      </c>
      <c r="B776" s="78"/>
      <c r="C776" s="135"/>
      <c r="D776" s="79" t="e">
        <f t="shared" si="14"/>
        <v>#DIV/0!</v>
      </c>
      <c r="E776" s="78"/>
    </row>
    <row r="777" spans="1:5">
      <c r="A777" s="106" t="s">
        <v>59</v>
      </c>
      <c r="B777" s="78"/>
      <c r="C777" s="135"/>
      <c r="D777" s="79" t="e">
        <f t="shared" si="14"/>
        <v>#DIV/0!</v>
      </c>
      <c r="E777" s="78"/>
    </row>
    <row r="778" spans="1:5">
      <c r="A778" s="106" t="s">
        <v>627</v>
      </c>
      <c r="B778" s="78">
        <v>1515</v>
      </c>
      <c r="C778" s="135">
        <v>2000</v>
      </c>
      <c r="D778" s="79">
        <f t="shared" si="14"/>
        <v>1.3201320132013201</v>
      </c>
      <c r="E778" s="78"/>
    </row>
    <row r="779" spans="1:5">
      <c r="A779" s="106" t="s">
        <v>628</v>
      </c>
      <c r="B779" s="78"/>
      <c r="C779" s="135"/>
      <c r="D779" s="79" t="e">
        <f t="shared" si="14"/>
        <v>#DIV/0!</v>
      </c>
      <c r="E779" s="78"/>
    </row>
    <row r="780" spans="1:5">
      <c r="A780" s="106" t="s">
        <v>629</v>
      </c>
      <c r="B780" s="78"/>
      <c r="C780" s="135"/>
      <c r="D780" s="79" t="e">
        <f t="shared" si="14"/>
        <v>#DIV/0!</v>
      </c>
      <c r="E780" s="78"/>
    </row>
    <row r="781" spans="1:5">
      <c r="A781" s="106" t="s">
        <v>630</v>
      </c>
      <c r="B781" s="78"/>
      <c r="C781" s="135"/>
      <c r="D781" s="79" t="e">
        <f t="shared" si="14"/>
        <v>#DIV/0!</v>
      </c>
      <c r="E781" s="78"/>
    </row>
    <row r="782" spans="1:5">
      <c r="A782" s="106" t="s">
        <v>631</v>
      </c>
      <c r="B782" s="78"/>
      <c r="C782" s="135"/>
      <c r="D782" s="79" t="e">
        <f t="shared" si="14"/>
        <v>#DIV/0!</v>
      </c>
      <c r="E782" s="78"/>
    </row>
    <row r="783" spans="1:5">
      <c r="A783" s="106" t="s">
        <v>632</v>
      </c>
      <c r="B783" s="78"/>
      <c r="C783" s="135"/>
      <c r="D783" s="79" t="e">
        <f t="shared" si="14"/>
        <v>#DIV/0!</v>
      </c>
      <c r="E783" s="78"/>
    </row>
    <row r="784" spans="1:5">
      <c r="A784" s="106" t="s">
        <v>633</v>
      </c>
      <c r="B784" s="78">
        <v>6066</v>
      </c>
      <c r="C784" s="135">
        <v>14000</v>
      </c>
      <c r="D784" s="79">
        <f t="shared" si="14"/>
        <v>2.3079459281239698</v>
      </c>
      <c r="E784" s="78"/>
    </row>
    <row r="785" spans="1:5">
      <c r="A785" s="104" t="s">
        <v>634</v>
      </c>
      <c r="B785" s="78">
        <v>42</v>
      </c>
      <c r="C785" s="135"/>
      <c r="D785" s="76">
        <f t="shared" si="14"/>
        <v>0</v>
      </c>
      <c r="E785" s="27"/>
    </row>
    <row r="786" spans="1:5">
      <c r="A786" s="104" t="s">
        <v>635</v>
      </c>
      <c r="B786" s="12">
        <f>B787+B788</f>
        <v>8292</v>
      </c>
      <c r="C786" s="12">
        <f>C787+C788</f>
        <v>15000</v>
      </c>
      <c r="D786" s="76">
        <f t="shared" si="14"/>
        <v>1.8089725036179449</v>
      </c>
      <c r="E786" s="27"/>
    </row>
    <row r="787" spans="1:5">
      <c r="A787" s="106" t="s">
        <v>636</v>
      </c>
      <c r="B787" s="78">
        <v>5000</v>
      </c>
      <c r="C787" s="135"/>
      <c r="D787" s="79">
        <f t="shared" si="14"/>
        <v>0</v>
      </c>
      <c r="E787" s="78"/>
    </row>
    <row r="788" spans="1:5">
      <c r="A788" s="106" t="s">
        <v>637</v>
      </c>
      <c r="B788" s="78">
        <v>3292</v>
      </c>
      <c r="C788" s="135">
        <v>15000</v>
      </c>
      <c r="D788" s="79">
        <f t="shared" si="14"/>
        <v>4.5565006075334145</v>
      </c>
      <c r="E788" s="78"/>
    </row>
    <row r="789" spans="1:5">
      <c r="A789" s="104" t="s">
        <v>638</v>
      </c>
      <c r="B789" s="78">
        <v>10051</v>
      </c>
      <c r="C789" s="135">
        <v>12000</v>
      </c>
      <c r="D789" s="76">
        <f t="shared" si="14"/>
        <v>1.1939110536265047</v>
      </c>
      <c r="E789" s="27"/>
    </row>
    <row r="790" spans="1:5">
      <c r="A790" s="104" t="s">
        <v>639</v>
      </c>
      <c r="B790" s="78">
        <v>122</v>
      </c>
      <c r="C790" s="135">
        <v>110</v>
      </c>
      <c r="D790" s="76">
        <f t="shared" si="14"/>
        <v>0.90163934426229508</v>
      </c>
      <c r="E790" s="27"/>
    </row>
    <row r="791" spans="1:5">
      <c r="A791" s="104" t="s">
        <v>640</v>
      </c>
      <c r="B791" s="78">
        <v>7296</v>
      </c>
      <c r="C791" s="135">
        <v>28605</v>
      </c>
      <c r="D791" s="76">
        <f t="shared" si="14"/>
        <v>3.9206414473684212</v>
      </c>
      <c r="E791" s="27"/>
    </row>
    <row r="792" spans="1:5">
      <c r="A792" s="105" t="s">
        <v>641</v>
      </c>
      <c r="B792" s="72">
        <f>B793+B819+B844+B872+B883+B890+B897+B900</f>
        <v>110197</v>
      </c>
      <c r="C792" s="72">
        <f>C793+C819+C844+C872+C883+C890+C897+C900</f>
        <v>76000</v>
      </c>
      <c r="D792" s="73">
        <f t="shared" si="14"/>
        <v>0.6896739475666307</v>
      </c>
      <c r="E792" s="74"/>
    </row>
    <row r="793" spans="1:5">
      <c r="A793" s="104" t="s">
        <v>642</v>
      </c>
      <c r="B793" s="12">
        <f>SUM(B794:B818)</f>
        <v>59918</v>
      </c>
      <c r="C793" s="12">
        <f>SUM(C794:C818)</f>
        <v>44755</v>
      </c>
      <c r="D793" s="76">
        <f t="shared" si="14"/>
        <v>0.74693748122433989</v>
      </c>
      <c r="E793" s="27"/>
    </row>
    <row r="794" spans="1:5">
      <c r="A794" s="106" t="s">
        <v>57</v>
      </c>
      <c r="B794" s="78">
        <v>494</v>
      </c>
      <c r="C794" s="135">
        <v>435</v>
      </c>
      <c r="D794" s="79">
        <f t="shared" si="14"/>
        <v>0.88056680161943324</v>
      </c>
      <c r="E794" s="78"/>
    </row>
    <row r="795" spans="1:5">
      <c r="A795" s="106" t="s">
        <v>58</v>
      </c>
      <c r="B795" s="78"/>
      <c r="C795" s="135"/>
      <c r="D795" s="79" t="e">
        <f t="shared" si="14"/>
        <v>#DIV/0!</v>
      </c>
      <c r="E795" s="78"/>
    </row>
    <row r="796" spans="1:5">
      <c r="A796" s="106" t="s">
        <v>59</v>
      </c>
      <c r="B796" s="78"/>
      <c r="C796" s="135"/>
      <c r="D796" s="79" t="e">
        <f t="shared" si="14"/>
        <v>#DIV/0!</v>
      </c>
      <c r="E796" s="78"/>
    </row>
    <row r="797" spans="1:5">
      <c r="A797" s="106" t="s">
        <v>66</v>
      </c>
      <c r="B797" s="78">
        <v>4344</v>
      </c>
      <c r="C797" s="135">
        <v>3895</v>
      </c>
      <c r="D797" s="79">
        <f t="shared" si="14"/>
        <v>0.89663904235727443</v>
      </c>
      <c r="E797" s="78"/>
    </row>
    <row r="798" spans="1:5">
      <c r="A798" s="106" t="s">
        <v>643</v>
      </c>
      <c r="B798" s="78"/>
      <c r="C798" s="135"/>
      <c r="D798" s="79" t="e">
        <f t="shared" si="14"/>
        <v>#DIV/0!</v>
      </c>
      <c r="E798" s="78"/>
    </row>
    <row r="799" spans="1:5">
      <c r="A799" s="106" t="s">
        <v>644</v>
      </c>
      <c r="B799" s="78">
        <v>576</v>
      </c>
      <c r="C799" s="135"/>
      <c r="D799" s="79">
        <f t="shared" si="14"/>
        <v>0</v>
      </c>
      <c r="E799" s="78"/>
    </row>
    <row r="800" spans="1:5">
      <c r="A800" s="106" t="s">
        <v>645</v>
      </c>
      <c r="B800" s="78">
        <v>487</v>
      </c>
      <c r="C800" s="135">
        <v>445</v>
      </c>
      <c r="D800" s="79">
        <f t="shared" si="14"/>
        <v>0.91375770020533886</v>
      </c>
      <c r="E800" s="78"/>
    </row>
    <row r="801" spans="1:5">
      <c r="A801" s="106" t="s">
        <v>646</v>
      </c>
      <c r="B801" s="78">
        <v>63</v>
      </c>
      <c r="C801" s="135">
        <v>15</v>
      </c>
      <c r="D801" s="79">
        <f t="shared" si="14"/>
        <v>0.23809523809523808</v>
      </c>
      <c r="E801" s="78"/>
    </row>
    <row r="802" spans="1:5">
      <c r="A802" s="106" t="s">
        <v>647</v>
      </c>
      <c r="B802" s="78"/>
      <c r="C802" s="135"/>
      <c r="D802" s="79" t="e">
        <f t="shared" si="14"/>
        <v>#DIV/0!</v>
      </c>
      <c r="E802" s="78"/>
    </row>
    <row r="803" spans="1:5">
      <c r="A803" s="106" t="s">
        <v>648</v>
      </c>
      <c r="B803" s="78"/>
      <c r="C803" s="135"/>
      <c r="D803" s="79" t="e">
        <f t="shared" si="14"/>
        <v>#DIV/0!</v>
      </c>
      <c r="E803" s="78"/>
    </row>
    <row r="804" spans="1:5">
      <c r="A804" s="106" t="s">
        <v>649</v>
      </c>
      <c r="B804" s="78"/>
      <c r="C804" s="135"/>
      <c r="D804" s="79" t="e">
        <f t="shared" si="14"/>
        <v>#DIV/0!</v>
      </c>
      <c r="E804" s="78"/>
    </row>
    <row r="805" spans="1:5">
      <c r="A805" s="106" t="s">
        <v>650</v>
      </c>
      <c r="B805" s="78"/>
      <c r="C805" s="135"/>
      <c r="D805" s="79" t="e">
        <f t="shared" si="14"/>
        <v>#DIV/0!</v>
      </c>
      <c r="E805" s="78"/>
    </row>
    <row r="806" spans="1:5">
      <c r="A806" s="106" t="s">
        <v>651</v>
      </c>
      <c r="B806" s="78">
        <v>913</v>
      </c>
      <c r="C806" s="135"/>
      <c r="D806" s="79">
        <f t="shared" si="14"/>
        <v>0</v>
      </c>
      <c r="E806" s="78"/>
    </row>
    <row r="807" spans="1:5">
      <c r="A807" s="106" t="s">
        <v>652</v>
      </c>
      <c r="B807" s="78"/>
      <c r="C807" s="135"/>
      <c r="D807" s="79" t="e">
        <f t="shared" si="14"/>
        <v>#DIV/0!</v>
      </c>
      <c r="E807" s="78"/>
    </row>
    <row r="808" spans="1:5">
      <c r="A808" s="106" t="s">
        <v>653</v>
      </c>
      <c r="B808" s="78"/>
      <c r="C808" s="135"/>
      <c r="D808" s="79" t="e">
        <f t="shared" si="14"/>
        <v>#DIV/0!</v>
      </c>
      <c r="E808" s="78"/>
    </row>
    <row r="809" spans="1:5">
      <c r="A809" s="106" t="s">
        <v>654</v>
      </c>
      <c r="B809" s="78">
        <v>16048</v>
      </c>
      <c r="C809" s="135">
        <v>3620</v>
      </c>
      <c r="D809" s="79">
        <f t="shared" si="14"/>
        <v>0.22557328015952144</v>
      </c>
      <c r="E809" s="78"/>
    </row>
    <row r="810" spans="1:5">
      <c r="A810" s="106" t="s">
        <v>655</v>
      </c>
      <c r="B810" s="78">
        <v>180</v>
      </c>
      <c r="C810" s="135"/>
      <c r="D810" s="79">
        <f t="shared" si="14"/>
        <v>0</v>
      </c>
      <c r="E810" s="78"/>
    </row>
    <row r="811" spans="1:5">
      <c r="A811" s="106" t="s">
        <v>656</v>
      </c>
      <c r="B811" s="78"/>
      <c r="C811" s="135"/>
      <c r="D811" s="79" t="e">
        <f t="shared" si="14"/>
        <v>#DIV/0!</v>
      </c>
      <c r="E811" s="78"/>
    </row>
    <row r="812" spans="1:5">
      <c r="A812" s="106" t="s">
        <v>657</v>
      </c>
      <c r="B812" s="78">
        <v>627</v>
      </c>
      <c r="C812" s="135">
        <v>2605</v>
      </c>
      <c r="D812" s="79">
        <f t="shared" si="14"/>
        <v>4.1547049441786283</v>
      </c>
      <c r="E812" s="78"/>
    </row>
    <row r="813" spans="1:5">
      <c r="A813" s="106" t="s">
        <v>658</v>
      </c>
      <c r="B813" s="78">
        <v>8905</v>
      </c>
      <c r="C813" s="135">
        <v>1490</v>
      </c>
      <c r="D813" s="79">
        <f t="shared" si="14"/>
        <v>0.16732172936552497</v>
      </c>
      <c r="E813" s="78"/>
    </row>
    <row r="814" spans="1:5">
      <c r="A814" s="106" t="s">
        <v>659</v>
      </c>
      <c r="B814" s="78">
        <v>14001</v>
      </c>
      <c r="C814" s="135">
        <v>9130</v>
      </c>
      <c r="D814" s="79">
        <f t="shared" si="14"/>
        <v>0.65209627883722587</v>
      </c>
      <c r="E814" s="78"/>
    </row>
    <row r="815" spans="1:5">
      <c r="A815" s="106" t="s">
        <v>660</v>
      </c>
      <c r="B815" s="78">
        <v>13</v>
      </c>
      <c r="C815" s="135"/>
      <c r="D815" s="79">
        <f t="shared" si="14"/>
        <v>0</v>
      </c>
      <c r="E815" s="78"/>
    </row>
    <row r="816" spans="1:5">
      <c r="A816" s="106" t="s">
        <v>661</v>
      </c>
      <c r="B816" s="78"/>
      <c r="C816" s="135"/>
      <c r="D816" s="79" t="e">
        <f t="shared" si="14"/>
        <v>#DIV/0!</v>
      </c>
      <c r="E816" s="78"/>
    </row>
    <row r="817" spans="1:5">
      <c r="A817" s="106" t="s">
        <v>662</v>
      </c>
      <c r="B817" s="78">
        <v>2724</v>
      </c>
      <c r="C817" s="135">
        <f>40+320</f>
        <v>360</v>
      </c>
      <c r="D817" s="79">
        <f t="shared" si="14"/>
        <v>0.13215859030837004</v>
      </c>
      <c r="E817" s="78"/>
    </row>
    <row r="818" spans="1:5">
      <c r="A818" s="106" t="s">
        <v>663</v>
      </c>
      <c r="B818" s="78">
        <v>10543</v>
      </c>
      <c r="C818" s="135">
        <v>22760</v>
      </c>
      <c r="D818" s="79">
        <f t="shared" si="14"/>
        <v>2.1587783363369062</v>
      </c>
      <c r="E818" s="78"/>
    </row>
    <row r="819" spans="1:5">
      <c r="A819" s="104" t="s">
        <v>664</v>
      </c>
      <c r="B819" s="12">
        <f>SUM(B820:B843)</f>
        <v>4209</v>
      </c>
      <c r="C819" s="12">
        <f>SUM(C820:C843)</f>
        <v>2490</v>
      </c>
      <c r="D819" s="76">
        <f t="shared" si="14"/>
        <v>0.59158945117605133</v>
      </c>
      <c r="E819" s="27"/>
    </row>
    <row r="820" spans="1:5">
      <c r="A820" s="106" t="s">
        <v>57</v>
      </c>
      <c r="B820" s="78">
        <v>120</v>
      </c>
      <c r="C820" s="135">
        <v>100</v>
      </c>
      <c r="D820" s="79">
        <f t="shared" si="14"/>
        <v>0.83333333333333337</v>
      </c>
      <c r="E820" s="78"/>
    </row>
    <row r="821" spans="1:5">
      <c r="A821" s="106" t="s">
        <v>58</v>
      </c>
      <c r="B821" s="78"/>
      <c r="C821" s="135"/>
      <c r="D821" s="79" t="e">
        <f t="shared" si="14"/>
        <v>#DIV/0!</v>
      </c>
      <c r="E821" s="78"/>
    </row>
    <row r="822" spans="1:5">
      <c r="A822" s="106" t="s">
        <v>59</v>
      </c>
      <c r="B822" s="78"/>
      <c r="C822" s="135"/>
      <c r="D822" s="79" t="e">
        <f t="shared" si="14"/>
        <v>#DIV/0!</v>
      </c>
      <c r="E822" s="78"/>
    </row>
    <row r="823" spans="1:5">
      <c r="A823" s="106" t="s">
        <v>665</v>
      </c>
      <c r="B823" s="78">
        <v>2281</v>
      </c>
      <c r="C823" s="135">
        <v>1675</v>
      </c>
      <c r="D823" s="79">
        <f t="shared" si="14"/>
        <v>0.73432704953967554</v>
      </c>
      <c r="E823" s="78"/>
    </row>
    <row r="824" spans="1:5">
      <c r="A824" s="106" t="s">
        <v>666</v>
      </c>
      <c r="B824" s="78">
        <v>366</v>
      </c>
      <c r="C824" s="135">
        <v>235</v>
      </c>
      <c r="D824" s="79">
        <f t="shared" si="14"/>
        <v>0.64207650273224048</v>
      </c>
      <c r="E824" s="78"/>
    </row>
    <row r="825" spans="1:5">
      <c r="A825" s="106" t="s">
        <v>667</v>
      </c>
      <c r="B825" s="78"/>
      <c r="C825" s="135"/>
      <c r="D825" s="79" t="e">
        <f t="shared" si="14"/>
        <v>#DIV/0!</v>
      </c>
      <c r="E825" s="78"/>
    </row>
    <row r="826" spans="1:5">
      <c r="A826" s="106" t="s">
        <v>668</v>
      </c>
      <c r="B826" s="78">
        <v>49</v>
      </c>
      <c r="C826" s="135"/>
      <c r="D826" s="79">
        <f t="shared" si="14"/>
        <v>0</v>
      </c>
      <c r="E826" s="78"/>
    </row>
    <row r="827" spans="1:5">
      <c r="A827" s="106" t="s">
        <v>669</v>
      </c>
      <c r="B827" s="78">
        <v>33</v>
      </c>
      <c r="C827" s="135"/>
      <c r="D827" s="79">
        <f t="shared" si="14"/>
        <v>0</v>
      </c>
      <c r="E827" s="78"/>
    </row>
    <row r="828" spans="1:5">
      <c r="A828" s="106" t="s">
        <v>670</v>
      </c>
      <c r="B828" s="78"/>
      <c r="C828" s="135"/>
      <c r="D828" s="79" t="e">
        <f t="shared" si="14"/>
        <v>#DIV/0!</v>
      </c>
      <c r="E828" s="78"/>
    </row>
    <row r="829" spans="1:5">
      <c r="A829" s="106" t="s">
        <v>671</v>
      </c>
      <c r="B829" s="78"/>
      <c r="C829" s="135"/>
      <c r="D829" s="79" t="e">
        <f t="shared" si="14"/>
        <v>#DIV/0!</v>
      </c>
      <c r="E829" s="78"/>
    </row>
    <row r="830" spans="1:5">
      <c r="A830" s="106" t="s">
        <v>672</v>
      </c>
      <c r="B830" s="78"/>
      <c r="C830" s="135"/>
      <c r="D830" s="79" t="e">
        <f t="shared" si="14"/>
        <v>#DIV/0!</v>
      </c>
      <c r="E830" s="78"/>
    </row>
    <row r="831" spans="1:5">
      <c r="A831" s="106" t="s">
        <v>673</v>
      </c>
      <c r="B831" s="78"/>
      <c r="C831" s="135"/>
      <c r="D831" s="79" t="e">
        <f t="shared" si="14"/>
        <v>#DIV/0!</v>
      </c>
      <c r="E831" s="78"/>
    </row>
    <row r="832" spans="1:5">
      <c r="A832" s="106" t="s">
        <v>674</v>
      </c>
      <c r="B832" s="78"/>
      <c r="C832" s="135"/>
      <c r="D832" s="79" t="e">
        <f t="shared" si="14"/>
        <v>#DIV/0!</v>
      </c>
      <c r="E832" s="78"/>
    </row>
    <row r="833" spans="1:5">
      <c r="A833" s="106" t="s">
        <v>675</v>
      </c>
      <c r="B833" s="78"/>
      <c r="C833" s="135"/>
      <c r="D833" s="79" t="e">
        <f t="shared" si="14"/>
        <v>#DIV/0!</v>
      </c>
      <c r="E833" s="78"/>
    </row>
    <row r="834" spans="1:5">
      <c r="A834" s="106" t="s">
        <v>676</v>
      </c>
      <c r="B834" s="78">
        <v>150</v>
      </c>
      <c r="C834" s="135"/>
      <c r="D834" s="79">
        <f t="shared" si="14"/>
        <v>0</v>
      </c>
      <c r="E834" s="78"/>
    </row>
    <row r="835" spans="1:5">
      <c r="A835" s="106" t="s">
        <v>677</v>
      </c>
      <c r="B835" s="78"/>
      <c r="C835" s="135"/>
      <c r="D835" s="79" t="e">
        <f t="shared" si="14"/>
        <v>#DIV/0!</v>
      </c>
      <c r="E835" s="78"/>
    </row>
    <row r="836" spans="1:5">
      <c r="A836" s="106" t="s">
        <v>678</v>
      </c>
      <c r="B836" s="78"/>
      <c r="C836" s="135"/>
      <c r="D836" s="79" t="e">
        <f t="shared" si="14"/>
        <v>#DIV/0!</v>
      </c>
      <c r="E836" s="78"/>
    </row>
    <row r="837" spans="1:5">
      <c r="A837" s="106" t="s">
        <v>679</v>
      </c>
      <c r="B837" s="78"/>
      <c r="C837" s="135"/>
      <c r="D837" s="79" t="e">
        <f t="shared" si="14"/>
        <v>#DIV/0!</v>
      </c>
      <c r="E837" s="78"/>
    </row>
    <row r="838" spans="1:5">
      <c r="A838" s="106" t="s">
        <v>680</v>
      </c>
      <c r="B838" s="78"/>
      <c r="C838" s="135"/>
      <c r="D838" s="79" t="e">
        <f t="shared" si="14"/>
        <v>#DIV/0!</v>
      </c>
      <c r="E838" s="78"/>
    </row>
    <row r="839" spans="1:5">
      <c r="A839" s="106" t="s">
        <v>681</v>
      </c>
      <c r="B839" s="78">
        <v>10</v>
      </c>
      <c r="C839" s="135"/>
      <c r="D839" s="79">
        <f t="shared" ref="D839:D902" si="15">C839/B839</f>
        <v>0</v>
      </c>
      <c r="E839" s="78"/>
    </row>
    <row r="840" spans="1:5">
      <c r="A840" s="106" t="s">
        <v>682</v>
      </c>
      <c r="B840" s="78"/>
      <c r="C840" s="135"/>
      <c r="D840" s="79" t="e">
        <f t="shared" si="15"/>
        <v>#DIV/0!</v>
      </c>
      <c r="E840" s="78"/>
    </row>
    <row r="841" spans="1:5">
      <c r="A841" s="106" t="s">
        <v>683</v>
      </c>
      <c r="B841" s="78"/>
      <c r="C841" s="135"/>
      <c r="D841" s="79" t="e">
        <f t="shared" si="15"/>
        <v>#DIV/0!</v>
      </c>
      <c r="E841" s="78"/>
    </row>
    <row r="842" spans="1:5">
      <c r="A842" s="106" t="s">
        <v>649</v>
      </c>
      <c r="B842" s="78"/>
      <c r="C842" s="135"/>
      <c r="D842" s="79" t="e">
        <f t="shared" si="15"/>
        <v>#DIV/0!</v>
      </c>
      <c r="E842" s="78"/>
    </row>
    <row r="843" spans="1:5">
      <c r="A843" s="106" t="s">
        <v>684</v>
      </c>
      <c r="B843" s="78">
        <v>1200</v>
      </c>
      <c r="C843" s="135">
        <v>480</v>
      </c>
      <c r="D843" s="79">
        <f t="shared" si="15"/>
        <v>0.4</v>
      </c>
      <c r="E843" s="78"/>
    </row>
    <row r="844" spans="1:5">
      <c r="A844" s="104" t="s">
        <v>685</v>
      </c>
      <c r="B844" s="12">
        <f>SUM(B845:B871)</f>
        <v>21807</v>
      </c>
      <c r="C844" s="12">
        <f>SUM(C845:C871)</f>
        <v>23130</v>
      </c>
      <c r="D844" s="76">
        <f t="shared" si="15"/>
        <v>1.0606685926537351</v>
      </c>
      <c r="E844" s="27"/>
    </row>
    <row r="845" spans="1:5">
      <c r="A845" s="106" t="s">
        <v>57</v>
      </c>
      <c r="B845" s="78">
        <v>151</v>
      </c>
      <c r="C845" s="135">
        <v>140</v>
      </c>
      <c r="D845" s="79">
        <f t="shared" si="15"/>
        <v>0.92715231788079466</v>
      </c>
      <c r="E845" s="78"/>
    </row>
    <row r="846" spans="1:5">
      <c r="A846" s="106" t="s">
        <v>58</v>
      </c>
      <c r="B846" s="78"/>
      <c r="C846" s="135"/>
      <c r="D846" s="79" t="e">
        <f t="shared" si="15"/>
        <v>#DIV/0!</v>
      </c>
      <c r="E846" s="78"/>
    </row>
    <row r="847" spans="1:5">
      <c r="A847" s="106" t="s">
        <v>59</v>
      </c>
      <c r="B847" s="78"/>
      <c r="C847" s="135"/>
      <c r="D847" s="79" t="e">
        <f t="shared" si="15"/>
        <v>#DIV/0!</v>
      </c>
      <c r="E847" s="78"/>
    </row>
    <row r="848" spans="1:5">
      <c r="A848" s="106" t="s">
        <v>686</v>
      </c>
      <c r="B848" s="78">
        <v>1911</v>
      </c>
      <c r="C848" s="135">
        <v>1680</v>
      </c>
      <c r="D848" s="79">
        <f t="shared" si="15"/>
        <v>0.87912087912087911</v>
      </c>
      <c r="E848" s="78"/>
    </row>
    <row r="849" spans="1:5">
      <c r="A849" s="106" t="s">
        <v>687</v>
      </c>
      <c r="B849" s="78">
        <v>6377</v>
      </c>
      <c r="C849" s="135">
        <v>7000</v>
      </c>
      <c r="D849" s="79">
        <f t="shared" si="15"/>
        <v>1.0976948408342482</v>
      </c>
      <c r="E849" s="78"/>
    </row>
    <row r="850" spans="1:5">
      <c r="A850" s="106" t="s">
        <v>688</v>
      </c>
      <c r="B850" s="78"/>
      <c r="C850" s="135"/>
      <c r="D850" s="79" t="e">
        <f t="shared" si="15"/>
        <v>#DIV/0!</v>
      </c>
      <c r="E850" s="78"/>
    </row>
    <row r="851" spans="1:5">
      <c r="A851" s="106" t="s">
        <v>689</v>
      </c>
      <c r="B851" s="78"/>
      <c r="C851" s="135"/>
      <c r="D851" s="79" t="e">
        <f t="shared" si="15"/>
        <v>#DIV/0!</v>
      </c>
      <c r="E851" s="78"/>
    </row>
    <row r="852" spans="1:5">
      <c r="A852" s="106" t="s">
        <v>690</v>
      </c>
      <c r="B852" s="78">
        <v>29</v>
      </c>
      <c r="C852" s="135"/>
      <c r="D852" s="79">
        <f t="shared" si="15"/>
        <v>0</v>
      </c>
      <c r="E852" s="78"/>
    </row>
    <row r="853" spans="1:5">
      <c r="A853" s="106" t="s">
        <v>691</v>
      </c>
      <c r="B853" s="78"/>
      <c r="C853" s="135"/>
      <c r="D853" s="79" t="e">
        <f t="shared" si="15"/>
        <v>#DIV/0!</v>
      </c>
      <c r="E853" s="78"/>
    </row>
    <row r="854" spans="1:5">
      <c r="A854" s="106" t="s">
        <v>692</v>
      </c>
      <c r="B854" s="78">
        <v>40</v>
      </c>
      <c r="C854" s="135"/>
      <c r="D854" s="79">
        <f t="shared" si="15"/>
        <v>0</v>
      </c>
      <c r="E854" s="78"/>
    </row>
    <row r="855" spans="1:5">
      <c r="A855" s="106" t="s">
        <v>693</v>
      </c>
      <c r="B855" s="78"/>
      <c r="C855" s="135"/>
      <c r="D855" s="79" t="e">
        <f t="shared" si="15"/>
        <v>#DIV/0!</v>
      </c>
      <c r="E855" s="78"/>
    </row>
    <row r="856" spans="1:5">
      <c r="A856" s="106" t="s">
        <v>694</v>
      </c>
      <c r="B856" s="78"/>
      <c r="C856" s="135"/>
      <c r="D856" s="79" t="e">
        <f t="shared" si="15"/>
        <v>#DIV/0!</v>
      </c>
      <c r="E856" s="78"/>
    </row>
    <row r="857" spans="1:5">
      <c r="A857" s="106" t="s">
        <v>695</v>
      </c>
      <c r="B857" s="78"/>
      <c r="C857" s="135"/>
      <c r="D857" s="79" t="e">
        <f t="shared" si="15"/>
        <v>#DIV/0!</v>
      </c>
      <c r="E857" s="78"/>
    </row>
    <row r="858" spans="1:5">
      <c r="A858" s="106" t="s">
        <v>696</v>
      </c>
      <c r="B858" s="78">
        <v>1413</v>
      </c>
      <c r="C858" s="135">
        <v>1200</v>
      </c>
      <c r="D858" s="79">
        <f t="shared" si="15"/>
        <v>0.84925690021231426</v>
      </c>
      <c r="E858" s="78"/>
    </row>
    <row r="859" spans="1:5">
      <c r="A859" s="106" t="s">
        <v>697</v>
      </c>
      <c r="B859" s="78">
        <v>84</v>
      </c>
      <c r="C859" s="135"/>
      <c r="D859" s="79">
        <f t="shared" si="15"/>
        <v>0</v>
      </c>
      <c r="E859" s="78"/>
    </row>
    <row r="860" spans="1:5">
      <c r="A860" s="106" t="s">
        <v>698</v>
      </c>
      <c r="B860" s="78">
        <v>114</v>
      </c>
      <c r="C860" s="135"/>
      <c r="D860" s="79">
        <f t="shared" si="15"/>
        <v>0</v>
      </c>
      <c r="E860" s="78"/>
    </row>
    <row r="861" spans="1:5">
      <c r="A861" s="106" t="s">
        <v>699</v>
      </c>
      <c r="B861" s="78"/>
      <c r="C861" s="135"/>
      <c r="D861" s="79" t="e">
        <f t="shared" si="15"/>
        <v>#DIV/0!</v>
      </c>
      <c r="E861" s="78"/>
    </row>
    <row r="862" spans="1:5">
      <c r="A862" s="106" t="s">
        <v>700</v>
      </c>
      <c r="B862" s="78"/>
      <c r="C862" s="135"/>
      <c r="D862" s="79" t="e">
        <f t="shared" si="15"/>
        <v>#DIV/0!</v>
      </c>
      <c r="E862" s="78"/>
    </row>
    <row r="863" spans="1:5">
      <c r="A863" s="106" t="s">
        <v>701</v>
      </c>
      <c r="B863" s="78"/>
      <c r="C863" s="135"/>
      <c r="D863" s="79" t="e">
        <f t="shared" si="15"/>
        <v>#DIV/0!</v>
      </c>
      <c r="E863" s="78"/>
    </row>
    <row r="864" spans="1:5">
      <c r="A864" s="106" t="s">
        <v>702</v>
      </c>
      <c r="B864" s="78">
        <v>256</v>
      </c>
      <c r="C864" s="135">
        <v>255</v>
      </c>
      <c r="D864" s="79">
        <f t="shared" si="15"/>
        <v>0.99609375</v>
      </c>
      <c r="E864" s="78"/>
    </row>
    <row r="865" spans="1:5">
      <c r="A865" s="106" t="s">
        <v>703</v>
      </c>
      <c r="B865" s="78"/>
      <c r="C865" s="135"/>
      <c r="D865" s="79" t="e">
        <f t="shared" si="15"/>
        <v>#DIV/0!</v>
      </c>
      <c r="E865" s="78"/>
    </row>
    <row r="866" spans="1:5">
      <c r="A866" s="106" t="s">
        <v>677</v>
      </c>
      <c r="B866" s="78"/>
      <c r="C866" s="135"/>
      <c r="D866" s="79" t="e">
        <f t="shared" si="15"/>
        <v>#DIV/0!</v>
      </c>
      <c r="E866" s="78"/>
    </row>
    <row r="867" spans="1:5">
      <c r="A867" s="106" t="s">
        <v>704</v>
      </c>
      <c r="B867" s="78"/>
      <c r="C867" s="135"/>
      <c r="D867" s="79" t="e">
        <f t="shared" si="15"/>
        <v>#DIV/0!</v>
      </c>
      <c r="E867" s="78"/>
    </row>
    <row r="868" spans="1:5">
      <c r="A868" s="106" t="s">
        <v>705</v>
      </c>
      <c r="B868" s="78">
        <v>4727</v>
      </c>
      <c r="C868" s="135">
        <v>4000</v>
      </c>
      <c r="D868" s="79">
        <f t="shared" si="15"/>
        <v>0.8462026655383964</v>
      </c>
      <c r="E868" s="78"/>
    </row>
    <row r="869" spans="1:5">
      <c r="A869" s="106" t="s">
        <v>706</v>
      </c>
      <c r="B869" s="78"/>
      <c r="C869" s="135"/>
      <c r="D869" s="79" t="e">
        <f t="shared" si="15"/>
        <v>#DIV/0!</v>
      </c>
      <c r="E869" s="78"/>
    </row>
    <row r="870" spans="1:5">
      <c r="A870" s="106" t="s">
        <v>707</v>
      </c>
      <c r="B870" s="78"/>
      <c r="C870" s="135"/>
      <c r="D870" s="79" t="e">
        <f t="shared" si="15"/>
        <v>#DIV/0!</v>
      </c>
      <c r="E870" s="78"/>
    </row>
    <row r="871" spans="1:5">
      <c r="A871" s="106" t="s">
        <v>708</v>
      </c>
      <c r="B871" s="78">
        <v>6705</v>
      </c>
      <c r="C871" s="135">
        <v>8855</v>
      </c>
      <c r="D871" s="79">
        <f t="shared" si="15"/>
        <v>1.3206562266964952</v>
      </c>
      <c r="E871" s="78"/>
    </row>
    <row r="872" spans="1:5">
      <c r="A872" s="104" t="s">
        <v>709</v>
      </c>
      <c r="B872" s="12">
        <f>SUM(B873:B882)</f>
        <v>3871</v>
      </c>
      <c r="C872" s="12">
        <f>SUM(C873:C882)</f>
        <v>2500</v>
      </c>
      <c r="D872" s="76">
        <f t="shared" si="15"/>
        <v>0.64582795143373806</v>
      </c>
      <c r="E872" s="27"/>
    </row>
    <row r="873" spans="1:5">
      <c r="A873" s="106" t="s">
        <v>57</v>
      </c>
      <c r="B873" s="78"/>
      <c r="C873" s="135"/>
      <c r="D873" s="79" t="e">
        <f t="shared" si="15"/>
        <v>#DIV/0!</v>
      </c>
      <c r="E873" s="78"/>
    </row>
    <row r="874" spans="1:5">
      <c r="A874" s="106" t="s">
        <v>58</v>
      </c>
      <c r="B874" s="78"/>
      <c r="C874" s="135"/>
      <c r="D874" s="79" t="e">
        <f t="shared" si="15"/>
        <v>#DIV/0!</v>
      </c>
      <c r="E874" s="78"/>
    </row>
    <row r="875" spans="1:5">
      <c r="A875" s="106" t="s">
        <v>59</v>
      </c>
      <c r="B875" s="78"/>
      <c r="C875" s="135"/>
      <c r="D875" s="79" t="e">
        <f t="shared" si="15"/>
        <v>#DIV/0!</v>
      </c>
      <c r="E875" s="78"/>
    </row>
    <row r="876" spans="1:5">
      <c r="A876" s="106" t="s">
        <v>710</v>
      </c>
      <c r="B876" s="78">
        <v>960</v>
      </c>
      <c r="C876" s="135">
        <v>500</v>
      </c>
      <c r="D876" s="79">
        <f t="shared" si="15"/>
        <v>0.52083333333333337</v>
      </c>
      <c r="E876" s="78"/>
    </row>
    <row r="877" spans="1:5">
      <c r="A877" s="106" t="s">
        <v>711</v>
      </c>
      <c r="B877" s="78">
        <v>845</v>
      </c>
      <c r="C877" s="135">
        <v>500</v>
      </c>
      <c r="D877" s="79">
        <f t="shared" si="15"/>
        <v>0.59171597633136097</v>
      </c>
      <c r="E877" s="78"/>
    </row>
    <row r="878" spans="1:5">
      <c r="A878" s="106" t="s">
        <v>712</v>
      </c>
      <c r="B878" s="78"/>
      <c r="C878" s="135"/>
      <c r="D878" s="79" t="e">
        <f t="shared" si="15"/>
        <v>#DIV/0!</v>
      </c>
      <c r="E878" s="78"/>
    </row>
    <row r="879" spans="1:5">
      <c r="A879" s="106" t="s">
        <v>713</v>
      </c>
      <c r="B879" s="78">
        <v>14</v>
      </c>
      <c r="C879" s="135"/>
      <c r="D879" s="79">
        <f t="shared" si="15"/>
        <v>0</v>
      </c>
      <c r="E879" s="78"/>
    </row>
    <row r="880" spans="1:5">
      <c r="A880" s="106" t="s">
        <v>714</v>
      </c>
      <c r="B880" s="78"/>
      <c r="C880" s="135"/>
      <c r="D880" s="79" t="e">
        <f t="shared" si="15"/>
        <v>#DIV/0!</v>
      </c>
      <c r="E880" s="78"/>
    </row>
    <row r="881" spans="1:5">
      <c r="A881" s="106" t="s">
        <v>715</v>
      </c>
      <c r="B881" s="78"/>
      <c r="C881" s="135"/>
      <c r="D881" s="79" t="e">
        <f t="shared" si="15"/>
        <v>#DIV/0!</v>
      </c>
      <c r="E881" s="78"/>
    </row>
    <row r="882" spans="1:5">
      <c r="A882" s="106" t="s">
        <v>716</v>
      </c>
      <c r="B882" s="78">
        <v>2052</v>
      </c>
      <c r="C882" s="135">
        <v>1500</v>
      </c>
      <c r="D882" s="79">
        <f t="shared" si="15"/>
        <v>0.73099415204678364</v>
      </c>
      <c r="E882" s="78"/>
    </row>
    <row r="883" spans="1:5">
      <c r="A883" s="104" t="s">
        <v>717</v>
      </c>
      <c r="B883" s="12">
        <f>SUM(B884:B889)</f>
        <v>1820</v>
      </c>
      <c r="C883" s="12">
        <f>SUM(C884:C889)</f>
        <v>1640</v>
      </c>
      <c r="D883" s="76">
        <f t="shared" si="15"/>
        <v>0.90109890109890112</v>
      </c>
      <c r="E883" s="27"/>
    </row>
    <row r="884" spans="1:5">
      <c r="A884" s="106" t="s">
        <v>718</v>
      </c>
      <c r="B884" s="78">
        <v>1070</v>
      </c>
      <c r="C884" s="135">
        <v>1070</v>
      </c>
      <c r="D884" s="79">
        <f t="shared" si="15"/>
        <v>1</v>
      </c>
      <c r="E884" s="78"/>
    </row>
    <row r="885" spans="1:5">
      <c r="A885" s="106" t="s">
        <v>719</v>
      </c>
      <c r="B885" s="78"/>
      <c r="C885" s="135"/>
      <c r="D885" s="79" t="e">
        <f t="shared" si="15"/>
        <v>#DIV/0!</v>
      </c>
      <c r="E885" s="78"/>
    </row>
    <row r="886" spans="1:5">
      <c r="A886" s="106" t="s">
        <v>720</v>
      </c>
      <c r="B886" s="78"/>
      <c r="C886" s="135"/>
      <c r="D886" s="79" t="e">
        <f t="shared" si="15"/>
        <v>#DIV/0!</v>
      </c>
      <c r="E886" s="78"/>
    </row>
    <row r="887" spans="1:5">
      <c r="A887" s="106" t="s">
        <v>721</v>
      </c>
      <c r="B887" s="78"/>
      <c r="C887" s="135"/>
      <c r="D887" s="79" t="e">
        <f t="shared" si="15"/>
        <v>#DIV/0!</v>
      </c>
      <c r="E887" s="78"/>
    </row>
    <row r="888" spans="1:5">
      <c r="A888" s="106" t="s">
        <v>722</v>
      </c>
      <c r="B888" s="78"/>
      <c r="C888" s="135"/>
      <c r="D888" s="79" t="e">
        <f t="shared" si="15"/>
        <v>#DIV/0!</v>
      </c>
      <c r="E888" s="78"/>
    </row>
    <row r="889" spans="1:5">
      <c r="A889" s="106" t="s">
        <v>723</v>
      </c>
      <c r="B889" s="78">
        <v>750</v>
      </c>
      <c r="C889" s="135">
        <v>570</v>
      </c>
      <c r="D889" s="79">
        <f t="shared" si="15"/>
        <v>0.76</v>
      </c>
      <c r="E889" s="78"/>
    </row>
    <row r="890" spans="1:5">
      <c r="A890" s="104" t="s">
        <v>724</v>
      </c>
      <c r="B890" s="12">
        <f>SUM(B891:B896)</f>
        <v>1972</v>
      </c>
      <c r="C890" s="12">
        <f>SUM(C891:C896)</f>
        <v>1485</v>
      </c>
      <c r="D890" s="76">
        <f t="shared" si="15"/>
        <v>0.75304259634888437</v>
      </c>
      <c r="E890" s="27"/>
    </row>
    <row r="891" spans="1:5">
      <c r="A891" s="106" t="s">
        <v>725</v>
      </c>
      <c r="B891" s="78"/>
      <c r="C891" s="135"/>
      <c r="D891" s="79" t="e">
        <f t="shared" si="15"/>
        <v>#DIV/0!</v>
      </c>
      <c r="E891" s="78"/>
    </row>
    <row r="892" spans="1:5">
      <c r="A892" s="106" t="s">
        <v>726</v>
      </c>
      <c r="B892" s="78"/>
      <c r="C892" s="135"/>
      <c r="D892" s="79" t="e">
        <f t="shared" si="15"/>
        <v>#DIV/0!</v>
      </c>
      <c r="E892" s="78"/>
    </row>
    <row r="893" spans="1:5">
      <c r="A893" s="106" t="s">
        <v>727</v>
      </c>
      <c r="B893" s="78">
        <v>1659</v>
      </c>
      <c r="C893" s="135">
        <v>1305</v>
      </c>
      <c r="D893" s="79">
        <f t="shared" si="15"/>
        <v>0.78661844484629295</v>
      </c>
      <c r="E893" s="78"/>
    </row>
    <row r="894" spans="1:5">
      <c r="A894" s="106" t="s">
        <v>728</v>
      </c>
      <c r="B894" s="78">
        <v>179</v>
      </c>
      <c r="C894" s="135">
        <v>160</v>
      </c>
      <c r="D894" s="79">
        <f t="shared" si="15"/>
        <v>0.8938547486033519</v>
      </c>
      <c r="E894" s="78"/>
    </row>
    <row r="895" spans="1:5">
      <c r="A895" s="106" t="s">
        <v>729</v>
      </c>
      <c r="B895" s="78"/>
      <c r="C895" s="135"/>
      <c r="D895" s="79" t="e">
        <f t="shared" si="15"/>
        <v>#DIV/0!</v>
      </c>
      <c r="E895" s="78"/>
    </row>
    <row r="896" spans="1:5">
      <c r="A896" s="106" t="s">
        <v>730</v>
      </c>
      <c r="B896" s="78">
        <v>134</v>
      </c>
      <c r="C896" s="135">
        <v>20</v>
      </c>
      <c r="D896" s="79">
        <f t="shared" si="15"/>
        <v>0.14925373134328357</v>
      </c>
      <c r="E896" s="78"/>
    </row>
    <row r="897" spans="1:5">
      <c r="A897" s="104" t="s">
        <v>731</v>
      </c>
      <c r="B897" s="12">
        <f>B898+B899</f>
        <v>16100</v>
      </c>
      <c r="C897" s="12">
        <f>C898+C899</f>
        <v>0</v>
      </c>
      <c r="D897" s="76">
        <f t="shared" si="15"/>
        <v>0</v>
      </c>
      <c r="E897" s="27"/>
    </row>
    <row r="898" spans="1:5">
      <c r="A898" s="106" t="s">
        <v>732</v>
      </c>
      <c r="B898" s="78"/>
      <c r="C898" s="78"/>
      <c r="D898" s="79" t="e">
        <f t="shared" si="15"/>
        <v>#DIV/0!</v>
      </c>
      <c r="E898" s="78"/>
    </row>
    <row r="899" spans="1:5">
      <c r="A899" s="106" t="s">
        <v>733</v>
      </c>
      <c r="B899" s="78">
        <v>16100</v>
      </c>
      <c r="C899" s="78"/>
      <c r="D899" s="79">
        <f t="shared" si="15"/>
        <v>0</v>
      </c>
      <c r="E899" s="78"/>
    </row>
    <row r="900" spans="1:5">
      <c r="A900" s="104" t="s">
        <v>734</v>
      </c>
      <c r="B900" s="12">
        <f>B901+B902</f>
        <v>500</v>
      </c>
      <c r="C900" s="12">
        <f>C901+C902</f>
        <v>0</v>
      </c>
      <c r="D900" s="76">
        <f t="shared" si="15"/>
        <v>0</v>
      </c>
      <c r="E900" s="27"/>
    </row>
    <row r="901" spans="1:5">
      <c r="A901" s="106" t="s">
        <v>735</v>
      </c>
      <c r="B901" s="78"/>
      <c r="C901" s="78"/>
      <c r="D901" s="79" t="e">
        <f t="shared" si="15"/>
        <v>#DIV/0!</v>
      </c>
      <c r="E901" s="78"/>
    </row>
    <row r="902" spans="1:5">
      <c r="A902" s="106" t="s">
        <v>736</v>
      </c>
      <c r="B902" s="78">
        <v>500</v>
      </c>
      <c r="C902" s="78"/>
      <c r="D902" s="79">
        <f t="shared" si="15"/>
        <v>0</v>
      </c>
      <c r="E902" s="78"/>
    </row>
    <row r="903" spans="1:5">
      <c r="A903" s="105" t="s">
        <v>737</v>
      </c>
      <c r="B903" s="72">
        <f>B904+B927+B937+B947+B952+B959+B964</f>
        <v>52199</v>
      </c>
      <c r="C903" s="72">
        <f>C904+C927+C937+C947+C952+C959+C964</f>
        <v>21800</v>
      </c>
      <c r="D903" s="73">
        <f t="shared" ref="D903:D966" si="16">C903/B903</f>
        <v>0.41763252169581794</v>
      </c>
      <c r="E903" s="74"/>
    </row>
    <row r="904" spans="1:5">
      <c r="A904" s="104" t="s">
        <v>738</v>
      </c>
      <c r="B904" s="12">
        <f>SUM(B905:B926)</f>
        <v>50713</v>
      </c>
      <c r="C904" s="12">
        <f>SUM(C905:C926)</f>
        <v>20270</v>
      </c>
      <c r="D904" s="76">
        <f t="shared" si="16"/>
        <v>0.39970027409145586</v>
      </c>
      <c r="E904" s="27"/>
    </row>
    <row r="905" spans="1:5">
      <c r="A905" s="106" t="s">
        <v>57</v>
      </c>
      <c r="B905" s="78">
        <v>207</v>
      </c>
      <c r="C905" s="135">
        <v>185</v>
      </c>
      <c r="D905" s="79">
        <f t="shared" si="16"/>
        <v>0.893719806763285</v>
      </c>
      <c r="E905" s="78"/>
    </row>
    <row r="906" spans="1:5">
      <c r="A906" s="106" t="s">
        <v>58</v>
      </c>
      <c r="B906" s="78"/>
      <c r="C906" s="135"/>
      <c r="D906" s="79" t="e">
        <f t="shared" si="16"/>
        <v>#DIV/0!</v>
      </c>
      <c r="E906" s="78"/>
    </row>
    <row r="907" spans="1:5">
      <c r="A907" s="106" t="s">
        <v>59</v>
      </c>
      <c r="B907" s="78"/>
      <c r="C907" s="135"/>
      <c r="D907" s="79" t="e">
        <f t="shared" si="16"/>
        <v>#DIV/0!</v>
      </c>
      <c r="E907" s="78"/>
    </row>
    <row r="908" spans="1:5">
      <c r="A908" s="106" t="s">
        <v>739</v>
      </c>
      <c r="B908" s="78">
        <v>46769</v>
      </c>
      <c r="C908" s="135">
        <v>16935</v>
      </c>
      <c r="D908" s="79">
        <f t="shared" si="16"/>
        <v>0.36209882614552374</v>
      </c>
      <c r="E908" s="78"/>
    </row>
    <row r="909" spans="1:5">
      <c r="A909" s="106" t="s">
        <v>740</v>
      </c>
      <c r="B909" s="78">
        <v>994</v>
      </c>
      <c r="C909" s="135">
        <v>835</v>
      </c>
      <c r="D909" s="79">
        <f t="shared" si="16"/>
        <v>0.84004024144869216</v>
      </c>
      <c r="E909" s="78"/>
    </row>
    <row r="910" spans="1:5">
      <c r="A910" s="106" t="s">
        <v>741</v>
      </c>
      <c r="B910" s="78">
        <v>70</v>
      </c>
      <c r="C910" s="135"/>
      <c r="D910" s="79">
        <f t="shared" si="16"/>
        <v>0</v>
      </c>
      <c r="E910" s="78"/>
    </row>
    <row r="911" spans="1:5">
      <c r="A911" s="106" t="s">
        <v>742</v>
      </c>
      <c r="B911" s="78"/>
      <c r="C911" s="135"/>
      <c r="D911" s="79" t="e">
        <f t="shared" si="16"/>
        <v>#DIV/0!</v>
      </c>
      <c r="E911" s="78"/>
    </row>
    <row r="912" spans="1:5">
      <c r="A912" s="106" t="s">
        <v>743</v>
      </c>
      <c r="B912" s="78"/>
      <c r="C912" s="135"/>
      <c r="D912" s="79" t="e">
        <f t="shared" si="16"/>
        <v>#DIV/0!</v>
      </c>
      <c r="E912" s="78"/>
    </row>
    <row r="913" spans="1:5">
      <c r="A913" s="106" t="s">
        <v>744</v>
      </c>
      <c r="B913" s="78">
        <v>729</v>
      </c>
      <c r="C913" s="135">
        <v>560</v>
      </c>
      <c r="D913" s="79">
        <f t="shared" si="16"/>
        <v>0.76817558299039779</v>
      </c>
      <c r="E913" s="78"/>
    </row>
    <row r="914" spans="1:5">
      <c r="A914" s="106" t="s">
        <v>745</v>
      </c>
      <c r="B914" s="78"/>
      <c r="C914" s="135"/>
      <c r="D914" s="79" t="e">
        <f t="shared" si="16"/>
        <v>#DIV/0!</v>
      </c>
      <c r="E914" s="78"/>
    </row>
    <row r="915" spans="1:5">
      <c r="A915" s="106" t="s">
        <v>746</v>
      </c>
      <c r="B915" s="78"/>
      <c r="C915" s="135"/>
      <c r="D915" s="79" t="e">
        <f t="shared" si="16"/>
        <v>#DIV/0!</v>
      </c>
      <c r="E915" s="78"/>
    </row>
    <row r="916" spans="1:5">
      <c r="A916" s="106" t="s">
        <v>747</v>
      </c>
      <c r="B916" s="78"/>
      <c r="C916" s="135"/>
      <c r="D916" s="79" t="e">
        <f t="shared" si="16"/>
        <v>#DIV/0!</v>
      </c>
      <c r="E916" s="78"/>
    </row>
    <row r="917" spans="1:5">
      <c r="A917" s="106" t="s">
        <v>748</v>
      </c>
      <c r="B917" s="78"/>
      <c r="C917" s="135"/>
      <c r="D917" s="79" t="e">
        <f t="shared" si="16"/>
        <v>#DIV/0!</v>
      </c>
      <c r="E917" s="78"/>
    </row>
    <row r="918" spans="1:5">
      <c r="A918" s="106" t="s">
        <v>749</v>
      </c>
      <c r="B918" s="78"/>
      <c r="C918" s="135"/>
      <c r="D918" s="79" t="e">
        <f t="shared" si="16"/>
        <v>#DIV/0!</v>
      </c>
      <c r="E918" s="78"/>
    </row>
    <row r="919" spans="1:5">
      <c r="A919" s="106" t="s">
        <v>750</v>
      </c>
      <c r="B919" s="78"/>
      <c r="C919" s="135"/>
      <c r="D919" s="79" t="e">
        <f t="shared" si="16"/>
        <v>#DIV/0!</v>
      </c>
      <c r="E919" s="78"/>
    </row>
    <row r="920" spans="1:5">
      <c r="A920" s="106" t="s">
        <v>751</v>
      </c>
      <c r="B920" s="78"/>
      <c r="C920" s="135"/>
      <c r="D920" s="79" t="e">
        <f t="shared" si="16"/>
        <v>#DIV/0!</v>
      </c>
      <c r="E920" s="78"/>
    </row>
    <row r="921" spans="1:5">
      <c r="A921" s="106" t="s">
        <v>752</v>
      </c>
      <c r="B921" s="78">
        <v>87</v>
      </c>
      <c r="C921" s="135">
        <v>75</v>
      </c>
      <c r="D921" s="79">
        <f t="shared" si="16"/>
        <v>0.86206896551724133</v>
      </c>
      <c r="E921" s="78"/>
    </row>
    <row r="922" spans="1:5">
      <c r="A922" s="106" t="s">
        <v>753</v>
      </c>
      <c r="B922" s="78"/>
      <c r="C922" s="135"/>
      <c r="D922" s="79" t="e">
        <f t="shared" si="16"/>
        <v>#DIV/0!</v>
      </c>
      <c r="E922" s="78"/>
    </row>
    <row r="923" spans="1:5">
      <c r="A923" s="106" t="s">
        <v>754</v>
      </c>
      <c r="B923" s="78"/>
      <c r="C923" s="135"/>
      <c r="D923" s="79" t="e">
        <f t="shared" si="16"/>
        <v>#DIV/0!</v>
      </c>
      <c r="E923" s="78"/>
    </row>
    <row r="924" spans="1:5">
      <c r="A924" s="106" t="s">
        <v>755</v>
      </c>
      <c r="B924" s="78"/>
      <c r="C924" s="135"/>
      <c r="D924" s="79" t="e">
        <f t="shared" si="16"/>
        <v>#DIV/0!</v>
      </c>
      <c r="E924" s="78"/>
    </row>
    <row r="925" spans="1:5">
      <c r="A925" s="106" t="s">
        <v>756</v>
      </c>
      <c r="B925" s="78"/>
      <c r="C925" s="135"/>
      <c r="D925" s="79" t="e">
        <f t="shared" si="16"/>
        <v>#DIV/0!</v>
      </c>
      <c r="E925" s="78"/>
    </row>
    <row r="926" spans="1:5">
      <c r="A926" s="106" t="s">
        <v>757</v>
      </c>
      <c r="B926" s="78">
        <v>1857</v>
      </c>
      <c r="C926" s="135">
        <v>1680</v>
      </c>
      <c r="D926" s="79">
        <f t="shared" si="16"/>
        <v>0.90468497576736673</v>
      </c>
      <c r="E926" s="78"/>
    </row>
    <row r="927" spans="1:5">
      <c r="A927" s="104" t="s">
        <v>758</v>
      </c>
      <c r="B927" s="12">
        <f>SUM(B928:B936)</f>
        <v>0</v>
      </c>
      <c r="C927" s="12">
        <f>SUM(C928:C936)</f>
        <v>0</v>
      </c>
      <c r="D927" s="76" t="e">
        <f t="shared" si="16"/>
        <v>#DIV/0!</v>
      </c>
      <c r="E927" s="27"/>
    </row>
    <row r="928" spans="1:5">
      <c r="A928" s="106" t="s">
        <v>57</v>
      </c>
      <c r="B928" s="78"/>
      <c r="C928" s="78"/>
      <c r="D928" s="79" t="e">
        <f t="shared" si="16"/>
        <v>#DIV/0!</v>
      </c>
      <c r="E928" s="78"/>
    </row>
    <row r="929" spans="1:5">
      <c r="A929" s="106" t="s">
        <v>58</v>
      </c>
      <c r="B929" s="78"/>
      <c r="C929" s="78"/>
      <c r="D929" s="79" t="e">
        <f t="shared" si="16"/>
        <v>#DIV/0!</v>
      </c>
      <c r="E929" s="78"/>
    </row>
    <row r="930" spans="1:5">
      <c r="A930" s="106" t="s">
        <v>59</v>
      </c>
      <c r="B930" s="78"/>
      <c r="C930" s="78"/>
      <c r="D930" s="79" t="e">
        <f t="shared" si="16"/>
        <v>#DIV/0!</v>
      </c>
      <c r="E930" s="78"/>
    </row>
    <row r="931" spans="1:5">
      <c r="A931" s="106" t="s">
        <v>759</v>
      </c>
      <c r="B931" s="78"/>
      <c r="C931" s="78"/>
      <c r="D931" s="79" t="e">
        <f t="shared" si="16"/>
        <v>#DIV/0!</v>
      </c>
      <c r="E931" s="78"/>
    </row>
    <row r="932" spans="1:5">
      <c r="A932" s="106" t="s">
        <v>760</v>
      </c>
      <c r="B932" s="78"/>
      <c r="C932" s="78"/>
      <c r="D932" s="79" t="e">
        <f t="shared" si="16"/>
        <v>#DIV/0!</v>
      </c>
      <c r="E932" s="78"/>
    </row>
    <row r="933" spans="1:5">
      <c r="A933" s="106" t="s">
        <v>761</v>
      </c>
      <c r="B933" s="78"/>
      <c r="C933" s="78"/>
      <c r="D933" s="79" t="e">
        <f t="shared" si="16"/>
        <v>#DIV/0!</v>
      </c>
      <c r="E933" s="78"/>
    </row>
    <row r="934" spans="1:5">
      <c r="A934" s="106" t="s">
        <v>762</v>
      </c>
      <c r="B934" s="78"/>
      <c r="C934" s="78"/>
      <c r="D934" s="79" t="e">
        <f t="shared" si="16"/>
        <v>#DIV/0!</v>
      </c>
      <c r="E934" s="78"/>
    </row>
    <row r="935" spans="1:5">
      <c r="A935" s="106" t="s">
        <v>763</v>
      </c>
      <c r="B935" s="78"/>
      <c r="C935" s="78"/>
      <c r="D935" s="79" t="e">
        <f t="shared" si="16"/>
        <v>#DIV/0!</v>
      </c>
      <c r="E935" s="78"/>
    </row>
    <row r="936" spans="1:5">
      <c r="A936" s="106" t="s">
        <v>764</v>
      </c>
      <c r="B936" s="78"/>
      <c r="C936" s="78"/>
      <c r="D936" s="79" t="e">
        <f t="shared" si="16"/>
        <v>#DIV/0!</v>
      </c>
      <c r="E936" s="78"/>
    </row>
    <row r="937" spans="1:5">
      <c r="A937" s="104" t="s">
        <v>765</v>
      </c>
      <c r="B937" s="12">
        <f>SUM(B938:B946)</f>
        <v>0</v>
      </c>
      <c r="C937" s="12">
        <f>SUM(C938:C946)</f>
        <v>0</v>
      </c>
      <c r="D937" s="76" t="e">
        <f t="shared" si="16"/>
        <v>#DIV/0!</v>
      </c>
      <c r="E937" s="27"/>
    </row>
    <row r="938" spans="1:5">
      <c r="A938" s="106" t="s">
        <v>57</v>
      </c>
      <c r="B938" s="78"/>
      <c r="C938" s="78"/>
      <c r="D938" s="79" t="e">
        <f t="shared" si="16"/>
        <v>#DIV/0!</v>
      </c>
      <c r="E938" s="78"/>
    </row>
    <row r="939" spans="1:5">
      <c r="A939" s="106" t="s">
        <v>58</v>
      </c>
      <c r="B939" s="78"/>
      <c r="C939" s="78"/>
      <c r="D939" s="79" t="e">
        <f t="shared" si="16"/>
        <v>#DIV/0!</v>
      </c>
      <c r="E939" s="78"/>
    </row>
    <row r="940" spans="1:5">
      <c r="A940" s="106" t="s">
        <v>59</v>
      </c>
      <c r="B940" s="78"/>
      <c r="C940" s="78"/>
      <c r="D940" s="79" t="e">
        <f t="shared" si="16"/>
        <v>#DIV/0!</v>
      </c>
      <c r="E940" s="78"/>
    </row>
    <row r="941" spans="1:5">
      <c r="A941" s="106" t="s">
        <v>766</v>
      </c>
      <c r="B941" s="78"/>
      <c r="C941" s="78"/>
      <c r="D941" s="79" t="e">
        <f t="shared" si="16"/>
        <v>#DIV/0!</v>
      </c>
      <c r="E941" s="78"/>
    </row>
    <row r="942" spans="1:5">
      <c r="A942" s="106" t="s">
        <v>767</v>
      </c>
      <c r="B942" s="78"/>
      <c r="C942" s="78"/>
      <c r="D942" s="79" t="e">
        <f t="shared" si="16"/>
        <v>#DIV/0!</v>
      </c>
      <c r="E942" s="78"/>
    </row>
    <row r="943" spans="1:5">
      <c r="A943" s="106" t="s">
        <v>768</v>
      </c>
      <c r="B943" s="78"/>
      <c r="C943" s="78"/>
      <c r="D943" s="79" t="e">
        <f t="shared" si="16"/>
        <v>#DIV/0!</v>
      </c>
      <c r="E943" s="78"/>
    </row>
    <row r="944" spans="1:5">
      <c r="A944" s="106" t="s">
        <v>769</v>
      </c>
      <c r="B944" s="78"/>
      <c r="C944" s="78"/>
      <c r="D944" s="79" t="e">
        <f t="shared" si="16"/>
        <v>#DIV/0!</v>
      </c>
      <c r="E944" s="78"/>
    </row>
    <row r="945" spans="1:5">
      <c r="A945" s="106" t="s">
        <v>770</v>
      </c>
      <c r="B945" s="78"/>
      <c r="C945" s="78"/>
      <c r="D945" s="79" t="e">
        <f t="shared" si="16"/>
        <v>#DIV/0!</v>
      </c>
      <c r="E945" s="78"/>
    </row>
    <row r="946" spans="1:5">
      <c r="A946" s="106" t="s">
        <v>771</v>
      </c>
      <c r="B946" s="78"/>
      <c r="C946" s="78"/>
      <c r="D946" s="79" t="e">
        <f t="shared" si="16"/>
        <v>#DIV/0!</v>
      </c>
      <c r="E946" s="78"/>
    </row>
    <row r="947" spans="1:5">
      <c r="A947" s="104" t="s">
        <v>772</v>
      </c>
      <c r="B947" s="12">
        <f>SUM(B948:B951)</f>
        <v>1486</v>
      </c>
      <c r="C947" s="12">
        <f>SUM(C948:C951)</f>
        <v>1530</v>
      </c>
      <c r="D947" s="76">
        <f t="shared" si="16"/>
        <v>1.0296096904441454</v>
      </c>
      <c r="E947" s="27"/>
    </row>
    <row r="948" spans="1:5">
      <c r="A948" s="106" t="s">
        <v>773</v>
      </c>
      <c r="B948" s="78">
        <v>266</v>
      </c>
      <c r="C948" s="135">
        <v>280</v>
      </c>
      <c r="D948" s="79">
        <f t="shared" si="16"/>
        <v>1.0526315789473684</v>
      </c>
      <c r="E948" s="78"/>
    </row>
    <row r="949" spans="1:5">
      <c r="A949" s="106" t="s">
        <v>774</v>
      </c>
      <c r="B949" s="78">
        <v>192</v>
      </c>
      <c r="C949" s="135">
        <v>200</v>
      </c>
      <c r="D949" s="79">
        <f t="shared" si="16"/>
        <v>1.0416666666666667</v>
      </c>
      <c r="E949" s="78"/>
    </row>
    <row r="950" spans="1:5">
      <c r="A950" s="106" t="s">
        <v>775</v>
      </c>
      <c r="B950" s="78">
        <v>1028</v>
      </c>
      <c r="C950" s="135">
        <v>1050</v>
      </c>
      <c r="D950" s="79">
        <f t="shared" si="16"/>
        <v>1.0214007782101167</v>
      </c>
      <c r="E950" s="78"/>
    </row>
    <row r="951" spans="1:5">
      <c r="A951" s="106" t="s">
        <v>776</v>
      </c>
      <c r="B951" s="78"/>
      <c r="C951" s="135"/>
      <c r="D951" s="79" t="e">
        <f t="shared" si="16"/>
        <v>#DIV/0!</v>
      </c>
      <c r="E951" s="78"/>
    </row>
    <row r="952" spans="1:5">
      <c r="A952" s="104" t="s">
        <v>777</v>
      </c>
      <c r="B952" s="12">
        <f>SUM(B953:B958)</f>
        <v>0</v>
      </c>
      <c r="C952" s="12">
        <f>SUM(C953:C958)</f>
        <v>0</v>
      </c>
      <c r="D952" s="76" t="e">
        <f t="shared" si="16"/>
        <v>#DIV/0!</v>
      </c>
      <c r="E952" s="27"/>
    </row>
    <row r="953" spans="1:5">
      <c r="A953" s="106" t="s">
        <v>57</v>
      </c>
      <c r="B953" s="78"/>
      <c r="C953" s="78"/>
      <c r="D953" s="79" t="e">
        <f t="shared" si="16"/>
        <v>#DIV/0!</v>
      </c>
      <c r="E953" s="78"/>
    </row>
    <row r="954" spans="1:5">
      <c r="A954" s="106" t="s">
        <v>58</v>
      </c>
      <c r="B954" s="78"/>
      <c r="C954" s="78"/>
      <c r="D954" s="79" t="e">
        <f t="shared" si="16"/>
        <v>#DIV/0!</v>
      </c>
      <c r="E954" s="78"/>
    </row>
    <row r="955" spans="1:5">
      <c r="A955" s="106" t="s">
        <v>59</v>
      </c>
      <c r="B955" s="78"/>
      <c r="C955" s="78"/>
      <c r="D955" s="79" t="e">
        <f t="shared" si="16"/>
        <v>#DIV/0!</v>
      </c>
      <c r="E955" s="78"/>
    </row>
    <row r="956" spans="1:5">
      <c r="A956" s="106" t="s">
        <v>763</v>
      </c>
      <c r="B956" s="78"/>
      <c r="C956" s="78"/>
      <c r="D956" s="79" t="e">
        <f t="shared" si="16"/>
        <v>#DIV/0!</v>
      </c>
      <c r="E956" s="78"/>
    </row>
    <row r="957" spans="1:5">
      <c r="A957" s="106" t="s">
        <v>778</v>
      </c>
      <c r="B957" s="78"/>
      <c r="C957" s="78"/>
      <c r="D957" s="79" t="e">
        <f t="shared" si="16"/>
        <v>#DIV/0!</v>
      </c>
      <c r="E957" s="78"/>
    </row>
    <row r="958" spans="1:5">
      <c r="A958" s="106" t="s">
        <v>779</v>
      </c>
      <c r="B958" s="78"/>
      <c r="C958" s="78"/>
      <c r="D958" s="79" t="e">
        <f t="shared" si="16"/>
        <v>#DIV/0!</v>
      </c>
      <c r="E958" s="78"/>
    </row>
    <row r="959" spans="1:5">
      <c r="A959" s="104" t="s">
        <v>780</v>
      </c>
      <c r="B959" s="12">
        <f>SUM(B960:B963)</f>
        <v>0</v>
      </c>
      <c r="C959" s="12">
        <f>SUM(C960:C963)</f>
        <v>0</v>
      </c>
      <c r="D959" s="76" t="e">
        <f t="shared" si="16"/>
        <v>#DIV/0!</v>
      </c>
      <c r="E959" s="27"/>
    </row>
    <row r="960" spans="1:5">
      <c r="A960" s="106" t="s">
        <v>781</v>
      </c>
      <c r="B960" s="78"/>
      <c r="C960" s="78"/>
      <c r="D960" s="79" t="e">
        <f t="shared" si="16"/>
        <v>#DIV/0!</v>
      </c>
      <c r="E960" s="78"/>
    </row>
    <row r="961" spans="1:5">
      <c r="A961" s="106" t="s">
        <v>782</v>
      </c>
      <c r="B961" s="78"/>
      <c r="C961" s="78"/>
      <c r="D961" s="79" t="e">
        <f t="shared" si="16"/>
        <v>#DIV/0!</v>
      </c>
      <c r="E961" s="78"/>
    </row>
    <row r="962" spans="1:5">
      <c r="A962" s="106" t="s">
        <v>783</v>
      </c>
      <c r="B962" s="78"/>
      <c r="C962" s="78"/>
      <c r="D962" s="79" t="e">
        <f t="shared" si="16"/>
        <v>#DIV/0!</v>
      </c>
      <c r="E962" s="78"/>
    </row>
    <row r="963" spans="1:5">
      <c r="A963" s="106" t="s">
        <v>784</v>
      </c>
      <c r="B963" s="78"/>
      <c r="C963" s="78"/>
      <c r="D963" s="79" t="e">
        <f t="shared" si="16"/>
        <v>#DIV/0!</v>
      </c>
      <c r="E963" s="78"/>
    </row>
    <row r="964" spans="1:5">
      <c r="A964" s="104" t="s">
        <v>785</v>
      </c>
      <c r="B964" s="12">
        <f>B965+B966</f>
        <v>0</v>
      </c>
      <c r="C964" s="12">
        <f>C965+C966</f>
        <v>0</v>
      </c>
      <c r="D964" s="76" t="e">
        <f t="shared" si="16"/>
        <v>#DIV/0!</v>
      </c>
      <c r="E964" s="27"/>
    </row>
    <row r="965" spans="1:5">
      <c r="A965" s="106" t="s">
        <v>786</v>
      </c>
      <c r="B965" s="78"/>
      <c r="C965" s="78"/>
      <c r="D965" s="79" t="e">
        <f t="shared" si="16"/>
        <v>#DIV/0!</v>
      </c>
      <c r="E965" s="78"/>
    </row>
    <row r="966" spans="1:5">
      <c r="A966" s="106" t="s">
        <v>787</v>
      </c>
      <c r="B966" s="78"/>
      <c r="C966" s="78"/>
      <c r="D966" s="79" t="e">
        <f t="shared" si="16"/>
        <v>#DIV/0!</v>
      </c>
      <c r="E966" s="78"/>
    </row>
    <row r="967" spans="1:5">
      <c r="A967" s="105" t="s">
        <v>788</v>
      </c>
      <c r="B967" s="72">
        <f>B968+B978+B994+B999+B1010+B1017+B1025</f>
        <v>1479</v>
      </c>
      <c r="C967" s="72">
        <f>C968+C978+C994+C999+C1010+C1017+C1025</f>
        <v>1000</v>
      </c>
      <c r="D967" s="73">
        <f t="shared" ref="D967:D1030" si="17">C967/B967</f>
        <v>0.67613252197430695</v>
      </c>
      <c r="E967" s="74"/>
    </row>
    <row r="968" spans="1:5">
      <c r="A968" s="104" t="s">
        <v>789</v>
      </c>
      <c r="B968" s="12">
        <f>SUM(B969:B977)</f>
        <v>0</v>
      </c>
      <c r="C968" s="12">
        <f>SUM(C969:C977)</f>
        <v>0</v>
      </c>
      <c r="D968" s="76" t="e">
        <f t="shared" si="17"/>
        <v>#DIV/0!</v>
      </c>
      <c r="E968" s="27"/>
    </row>
    <row r="969" spans="1:5">
      <c r="A969" s="106" t="s">
        <v>57</v>
      </c>
      <c r="B969" s="78"/>
      <c r="C969" s="78"/>
      <c r="D969" s="79" t="e">
        <f t="shared" si="17"/>
        <v>#DIV/0!</v>
      </c>
      <c r="E969" s="78"/>
    </row>
    <row r="970" spans="1:5">
      <c r="A970" s="106" t="s">
        <v>58</v>
      </c>
      <c r="B970" s="78"/>
      <c r="C970" s="78"/>
      <c r="D970" s="79" t="e">
        <f t="shared" si="17"/>
        <v>#DIV/0!</v>
      </c>
      <c r="E970" s="78"/>
    </row>
    <row r="971" spans="1:5">
      <c r="A971" s="106" t="s">
        <v>59</v>
      </c>
      <c r="B971" s="78"/>
      <c r="C971" s="78"/>
      <c r="D971" s="79" t="e">
        <f t="shared" si="17"/>
        <v>#DIV/0!</v>
      </c>
      <c r="E971" s="78"/>
    </row>
    <row r="972" spans="1:5">
      <c r="A972" s="106" t="s">
        <v>790</v>
      </c>
      <c r="B972" s="78"/>
      <c r="C972" s="78"/>
      <c r="D972" s="79" t="e">
        <f t="shared" si="17"/>
        <v>#DIV/0!</v>
      </c>
      <c r="E972" s="78"/>
    </row>
    <row r="973" spans="1:5">
      <c r="A973" s="106" t="s">
        <v>791</v>
      </c>
      <c r="B973" s="78"/>
      <c r="C973" s="78"/>
      <c r="D973" s="79" t="e">
        <f t="shared" si="17"/>
        <v>#DIV/0!</v>
      </c>
      <c r="E973" s="78"/>
    </row>
    <row r="974" spans="1:5">
      <c r="A974" s="106" t="s">
        <v>792</v>
      </c>
      <c r="B974" s="78"/>
      <c r="C974" s="78"/>
      <c r="D974" s="79" t="e">
        <f t="shared" si="17"/>
        <v>#DIV/0!</v>
      </c>
      <c r="E974" s="78"/>
    </row>
    <row r="975" spans="1:5">
      <c r="A975" s="106" t="s">
        <v>793</v>
      </c>
      <c r="B975" s="78"/>
      <c r="C975" s="78"/>
      <c r="D975" s="79" t="e">
        <f t="shared" si="17"/>
        <v>#DIV/0!</v>
      </c>
      <c r="E975" s="78"/>
    </row>
    <row r="976" spans="1:5">
      <c r="A976" s="106" t="s">
        <v>794</v>
      </c>
      <c r="B976" s="78"/>
      <c r="C976" s="78"/>
      <c r="D976" s="79" t="e">
        <f t="shared" si="17"/>
        <v>#DIV/0!</v>
      </c>
      <c r="E976" s="78"/>
    </row>
    <row r="977" spans="1:5">
      <c r="A977" s="106" t="s">
        <v>795</v>
      </c>
      <c r="B977" s="78"/>
      <c r="C977" s="78"/>
      <c r="D977" s="79" t="e">
        <f t="shared" si="17"/>
        <v>#DIV/0!</v>
      </c>
      <c r="E977" s="78"/>
    </row>
    <row r="978" spans="1:5">
      <c r="A978" s="104" t="s">
        <v>796</v>
      </c>
      <c r="B978" s="12">
        <f>SUM(B979:B993)</f>
        <v>0</v>
      </c>
      <c r="C978" s="12">
        <f>SUM(C979:C993)</f>
        <v>0</v>
      </c>
      <c r="D978" s="76" t="e">
        <f t="shared" si="17"/>
        <v>#DIV/0!</v>
      </c>
      <c r="E978" s="27"/>
    </row>
    <row r="979" spans="1:5">
      <c r="A979" s="106" t="s">
        <v>57</v>
      </c>
      <c r="B979" s="78"/>
      <c r="C979" s="78"/>
      <c r="D979" s="79" t="e">
        <f t="shared" si="17"/>
        <v>#DIV/0!</v>
      </c>
      <c r="E979" s="78"/>
    </row>
    <row r="980" spans="1:5">
      <c r="A980" s="106" t="s">
        <v>58</v>
      </c>
      <c r="B980" s="78"/>
      <c r="C980" s="78"/>
      <c r="D980" s="79" t="e">
        <f t="shared" si="17"/>
        <v>#DIV/0!</v>
      </c>
      <c r="E980" s="78"/>
    </row>
    <row r="981" spans="1:5">
      <c r="A981" s="106" t="s">
        <v>59</v>
      </c>
      <c r="B981" s="78"/>
      <c r="C981" s="78"/>
      <c r="D981" s="79" t="e">
        <f t="shared" si="17"/>
        <v>#DIV/0!</v>
      </c>
      <c r="E981" s="78"/>
    </row>
    <row r="982" spans="1:5">
      <c r="A982" s="106" t="s">
        <v>797</v>
      </c>
      <c r="B982" s="78"/>
      <c r="C982" s="78"/>
      <c r="D982" s="79" t="e">
        <f t="shared" si="17"/>
        <v>#DIV/0!</v>
      </c>
      <c r="E982" s="78"/>
    </row>
    <row r="983" spans="1:5">
      <c r="A983" s="106" t="s">
        <v>798</v>
      </c>
      <c r="B983" s="78"/>
      <c r="C983" s="78"/>
      <c r="D983" s="79" t="e">
        <f t="shared" si="17"/>
        <v>#DIV/0!</v>
      </c>
      <c r="E983" s="78"/>
    </row>
    <row r="984" spans="1:5">
      <c r="A984" s="106" t="s">
        <v>799</v>
      </c>
      <c r="B984" s="78"/>
      <c r="C984" s="78"/>
      <c r="D984" s="79" t="e">
        <f t="shared" si="17"/>
        <v>#DIV/0!</v>
      </c>
      <c r="E984" s="78"/>
    </row>
    <row r="985" spans="1:5">
      <c r="A985" s="106" t="s">
        <v>800</v>
      </c>
      <c r="B985" s="78"/>
      <c r="C985" s="78"/>
      <c r="D985" s="79" t="e">
        <f t="shared" si="17"/>
        <v>#DIV/0!</v>
      </c>
      <c r="E985" s="78"/>
    </row>
    <row r="986" spans="1:5">
      <c r="A986" s="106" t="s">
        <v>801</v>
      </c>
      <c r="B986" s="78"/>
      <c r="C986" s="78"/>
      <c r="D986" s="79" t="e">
        <f t="shared" si="17"/>
        <v>#DIV/0!</v>
      </c>
      <c r="E986" s="78"/>
    </row>
    <row r="987" spans="1:5">
      <c r="A987" s="106" t="s">
        <v>802</v>
      </c>
      <c r="B987" s="78"/>
      <c r="C987" s="78"/>
      <c r="D987" s="79" t="e">
        <f t="shared" si="17"/>
        <v>#DIV/0!</v>
      </c>
      <c r="E987" s="78"/>
    </row>
    <row r="988" spans="1:5">
      <c r="A988" s="106" t="s">
        <v>803</v>
      </c>
      <c r="B988" s="78"/>
      <c r="C988" s="78"/>
      <c r="D988" s="79" t="e">
        <f t="shared" si="17"/>
        <v>#DIV/0!</v>
      </c>
      <c r="E988" s="78"/>
    </row>
    <row r="989" spans="1:5">
      <c r="A989" s="106" t="s">
        <v>804</v>
      </c>
      <c r="B989" s="78"/>
      <c r="C989" s="78"/>
      <c r="D989" s="79" t="e">
        <f t="shared" si="17"/>
        <v>#DIV/0!</v>
      </c>
      <c r="E989" s="78"/>
    </row>
    <row r="990" spans="1:5">
      <c r="A990" s="106" t="s">
        <v>805</v>
      </c>
      <c r="B990" s="78"/>
      <c r="C990" s="78"/>
      <c r="D990" s="79" t="e">
        <f t="shared" si="17"/>
        <v>#DIV/0!</v>
      </c>
      <c r="E990" s="78"/>
    </row>
    <row r="991" spans="1:5">
      <c r="A991" s="106" t="s">
        <v>806</v>
      </c>
      <c r="B991" s="78"/>
      <c r="C991" s="78"/>
      <c r="D991" s="79" t="e">
        <f t="shared" si="17"/>
        <v>#DIV/0!</v>
      </c>
      <c r="E991" s="78"/>
    </row>
    <row r="992" spans="1:5">
      <c r="A992" s="106" t="s">
        <v>807</v>
      </c>
      <c r="B992" s="78"/>
      <c r="C992" s="78"/>
      <c r="D992" s="79" t="e">
        <f t="shared" si="17"/>
        <v>#DIV/0!</v>
      </c>
      <c r="E992" s="78"/>
    </row>
    <row r="993" spans="1:5">
      <c r="A993" s="106" t="s">
        <v>808</v>
      </c>
      <c r="B993" s="78"/>
      <c r="C993" s="78"/>
      <c r="D993" s="79" t="e">
        <f t="shared" si="17"/>
        <v>#DIV/0!</v>
      </c>
      <c r="E993" s="78"/>
    </row>
    <row r="994" spans="1:5">
      <c r="A994" s="104" t="s">
        <v>809</v>
      </c>
      <c r="B994" s="12">
        <f>SUM(B995:B998)</f>
        <v>0</v>
      </c>
      <c r="C994" s="12">
        <f>SUM(C995:C998)</f>
        <v>0</v>
      </c>
      <c r="D994" s="76" t="e">
        <f t="shared" si="17"/>
        <v>#DIV/0!</v>
      </c>
      <c r="E994" s="27"/>
    </row>
    <row r="995" spans="1:5">
      <c r="A995" s="106" t="s">
        <v>57</v>
      </c>
      <c r="B995" s="78"/>
      <c r="C995" s="78"/>
      <c r="D995" s="79" t="e">
        <f t="shared" si="17"/>
        <v>#DIV/0!</v>
      </c>
      <c r="E995" s="78"/>
    </row>
    <row r="996" spans="1:5">
      <c r="A996" s="106" t="s">
        <v>58</v>
      </c>
      <c r="B996" s="78"/>
      <c r="C996" s="78"/>
      <c r="D996" s="79" t="e">
        <f t="shared" si="17"/>
        <v>#DIV/0!</v>
      </c>
      <c r="E996" s="78"/>
    </row>
    <row r="997" spans="1:5">
      <c r="A997" s="106" t="s">
        <v>59</v>
      </c>
      <c r="B997" s="78"/>
      <c r="C997" s="78"/>
      <c r="D997" s="79" t="e">
        <f t="shared" si="17"/>
        <v>#DIV/0!</v>
      </c>
      <c r="E997" s="78"/>
    </row>
    <row r="998" spans="1:5">
      <c r="A998" s="106" t="s">
        <v>810</v>
      </c>
      <c r="B998" s="78"/>
      <c r="C998" s="78"/>
      <c r="D998" s="79" t="e">
        <f t="shared" si="17"/>
        <v>#DIV/0!</v>
      </c>
      <c r="E998" s="78"/>
    </row>
    <row r="999" spans="1:5">
      <c r="A999" s="104" t="s">
        <v>811</v>
      </c>
      <c r="B999" s="12">
        <f>SUM(B1000:B1009)</f>
        <v>1104</v>
      </c>
      <c r="C999" s="12">
        <f>SUM(C1000:C1009)</f>
        <v>900</v>
      </c>
      <c r="D999" s="76">
        <f t="shared" si="17"/>
        <v>0.81521739130434778</v>
      </c>
      <c r="E999" s="27"/>
    </row>
    <row r="1000" spans="1:5">
      <c r="A1000" s="106" t="s">
        <v>57</v>
      </c>
      <c r="B1000" s="78">
        <v>497</v>
      </c>
      <c r="C1000" s="135">
        <v>360</v>
      </c>
      <c r="D1000" s="79">
        <f t="shared" si="17"/>
        <v>0.72434607645875249</v>
      </c>
      <c r="E1000" s="78"/>
    </row>
    <row r="1001" spans="1:5">
      <c r="A1001" s="106" t="s">
        <v>58</v>
      </c>
      <c r="B1001" s="78"/>
      <c r="C1001" s="135"/>
      <c r="D1001" s="79" t="e">
        <f t="shared" si="17"/>
        <v>#DIV/0!</v>
      </c>
      <c r="E1001" s="78"/>
    </row>
    <row r="1002" spans="1:5">
      <c r="A1002" s="106" t="s">
        <v>59</v>
      </c>
      <c r="B1002" s="78"/>
      <c r="C1002" s="135"/>
      <c r="D1002" s="79" t="e">
        <f t="shared" si="17"/>
        <v>#DIV/0!</v>
      </c>
      <c r="E1002" s="78"/>
    </row>
    <row r="1003" spans="1:5">
      <c r="A1003" s="106" t="s">
        <v>812</v>
      </c>
      <c r="B1003" s="78"/>
      <c r="C1003" s="135"/>
      <c r="D1003" s="79" t="e">
        <f t="shared" si="17"/>
        <v>#DIV/0!</v>
      </c>
      <c r="E1003" s="78"/>
    </row>
    <row r="1004" spans="1:5">
      <c r="A1004" s="106" t="s">
        <v>813</v>
      </c>
      <c r="B1004" s="78"/>
      <c r="C1004" s="135"/>
      <c r="D1004" s="79" t="e">
        <f t="shared" si="17"/>
        <v>#DIV/0!</v>
      </c>
      <c r="E1004" s="78"/>
    </row>
    <row r="1005" spans="1:5">
      <c r="A1005" s="106" t="s">
        <v>814</v>
      </c>
      <c r="B1005" s="78"/>
      <c r="C1005" s="135"/>
      <c r="D1005" s="79" t="e">
        <f t="shared" si="17"/>
        <v>#DIV/0!</v>
      </c>
      <c r="E1005" s="78"/>
    </row>
    <row r="1006" spans="1:5">
      <c r="A1006" s="106" t="s">
        <v>815</v>
      </c>
      <c r="B1006" s="78"/>
      <c r="C1006" s="135"/>
      <c r="D1006" s="79" t="e">
        <f t="shared" si="17"/>
        <v>#DIV/0!</v>
      </c>
      <c r="E1006" s="78"/>
    </row>
    <row r="1007" spans="1:5">
      <c r="A1007" s="106" t="s">
        <v>816</v>
      </c>
      <c r="B1007" s="78"/>
      <c r="C1007" s="135"/>
      <c r="D1007" s="79" t="e">
        <f t="shared" si="17"/>
        <v>#DIV/0!</v>
      </c>
      <c r="E1007" s="78"/>
    </row>
    <row r="1008" spans="1:5">
      <c r="A1008" s="106" t="s">
        <v>66</v>
      </c>
      <c r="B1008" s="78"/>
      <c r="C1008" s="135"/>
      <c r="D1008" s="79" t="e">
        <f t="shared" si="17"/>
        <v>#DIV/0!</v>
      </c>
      <c r="E1008" s="78"/>
    </row>
    <row r="1009" spans="1:5">
      <c r="A1009" s="106" t="s">
        <v>817</v>
      </c>
      <c r="B1009" s="78">
        <v>607</v>
      </c>
      <c r="C1009" s="135">
        <v>540</v>
      </c>
      <c r="D1009" s="79">
        <f t="shared" si="17"/>
        <v>0.88962108731466227</v>
      </c>
      <c r="E1009" s="78"/>
    </row>
    <row r="1010" spans="1:5">
      <c r="A1010" s="104" t="s">
        <v>818</v>
      </c>
      <c r="B1010" s="12">
        <f>SUM(B1011:B1016)</f>
        <v>0</v>
      </c>
      <c r="C1010" s="12">
        <f>SUM(C1011:C1016)</f>
        <v>0</v>
      </c>
      <c r="D1010" s="76" t="e">
        <f t="shared" si="17"/>
        <v>#DIV/0!</v>
      </c>
      <c r="E1010" s="27"/>
    </row>
    <row r="1011" spans="1:5">
      <c r="A1011" s="106" t="s">
        <v>57</v>
      </c>
      <c r="B1011" s="78"/>
      <c r="C1011" s="78"/>
      <c r="D1011" s="79" t="e">
        <f t="shared" si="17"/>
        <v>#DIV/0!</v>
      </c>
      <c r="E1011" s="78"/>
    </row>
    <row r="1012" spans="1:5">
      <c r="A1012" s="106" t="s">
        <v>58</v>
      </c>
      <c r="B1012" s="78"/>
      <c r="C1012" s="78"/>
      <c r="D1012" s="79" t="e">
        <f t="shared" si="17"/>
        <v>#DIV/0!</v>
      </c>
      <c r="E1012" s="78"/>
    </row>
    <row r="1013" spans="1:5">
      <c r="A1013" s="106" t="s">
        <v>59</v>
      </c>
      <c r="B1013" s="78"/>
      <c r="C1013" s="78"/>
      <c r="D1013" s="79" t="e">
        <f t="shared" si="17"/>
        <v>#DIV/0!</v>
      </c>
      <c r="E1013" s="78"/>
    </row>
    <row r="1014" spans="1:5">
      <c r="A1014" s="106" t="s">
        <v>819</v>
      </c>
      <c r="B1014" s="78"/>
      <c r="C1014" s="78"/>
      <c r="D1014" s="79" t="e">
        <f t="shared" si="17"/>
        <v>#DIV/0!</v>
      </c>
      <c r="E1014" s="78"/>
    </row>
    <row r="1015" spans="1:5">
      <c r="A1015" s="106" t="s">
        <v>820</v>
      </c>
      <c r="B1015" s="78"/>
      <c r="C1015" s="78"/>
      <c r="D1015" s="79" t="e">
        <f t="shared" si="17"/>
        <v>#DIV/0!</v>
      </c>
      <c r="E1015" s="78"/>
    </row>
    <row r="1016" spans="1:5">
      <c r="A1016" s="106" t="s">
        <v>821</v>
      </c>
      <c r="B1016" s="78"/>
      <c r="C1016" s="78"/>
      <c r="D1016" s="79" t="e">
        <f t="shared" si="17"/>
        <v>#DIV/0!</v>
      </c>
      <c r="E1016" s="78"/>
    </row>
    <row r="1017" spans="1:5">
      <c r="A1017" s="104" t="s">
        <v>822</v>
      </c>
      <c r="B1017" s="12">
        <f>SUM(B1018:B1024)</f>
        <v>21</v>
      </c>
      <c r="C1017" s="12">
        <f>SUM(C1018:C1024)</f>
        <v>100</v>
      </c>
      <c r="D1017" s="76">
        <f t="shared" si="17"/>
        <v>4.7619047619047619</v>
      </c>
      <c r="E1017" s="27"/>
    </row>
    <row r="1018" spans="1:5">
      <c r="A1018" s="106" t="s">
        <v>57</v>
      </c>
      <c r="B1018" s="78"/>
      <c r="C1018" s="78"/>
      <c r="D1018" s="79" t="e">
        <f t="shared" si="17"/>
        <v>#DIV/0!</v>
      </c>
      <c r="E1018" s="78"/>
    </row>
    <row r="1019" spans="1:5">
      <c r="A1019" s="106" t="s">
        <v>58</v>
      </c>
      <c r="B1019" s="78"/>
      <c r="C1019" s="78"/>
      <c r="D1019" s="79" t="e">
        <f t="shared" si="17"/>
        <v>#DIV/0!</v>
      </c>
      <c r="E1019" s="78"/>
    </row>
    <row r="1020" spans="1:5">
      <c r="A1020" s="106" t="s">
        <v>59</v>
      </c>
      <c r="B1020" s="78"/>
      <c r="C1020" s="78"/>
      <c r="D1020" s="79" t="e">
        <f t="shared" si="17"/>
        <v>#DIV/0!</v>
      </c>
      <c r="E1020" s="78"/>
    </row>
    <row r="1021" spans="1:5">
      <c r="A1021" s="106" t="s">
        <v>823</v>
      </c>
      <c r="B1021" s="78"/>
      <c r="C1021" s="78"/>
      <c r="D1021" s="79" t="e">
        <f t="shared" si="17"/>
        <v>#DIV/0!</v>
      </c>
      <c r="E1021" s="78"/>
    </row>
    <row r="1022" spans="1:5">
      <c r="A1022" s="106" t="s">
        <v>824</v>
      </c>
      <c r="B1022" s="78"/>
      <c r="C1022" s="78"/>
      <c r="D1022" s="79" t="e">
        <f t="shared" si="17"/>
        <v>#DIV/0!</v>
      </c>
      <c r="E1022" s="78"/>
    </row>
    <row r="1023" spans="1:5">
      <c r="A1023" s="106" t="s">
        <v>825</v>
      </c>
      <c r="B1023" s="78"/>
      <c r="C1023" s="78"/>
      <c r="D1023" s="79" t="e">
        <f t="shared" si="17"/>
        <v>#DIV/0!</v>
      </c>
      <c r="E1023" s="78"/>
    </row>
    <row r="1024" spans="1:5">
      <c r="A1024" s="106" t="s">
        <v>826</v>
      </c>
      <c r="B1024" s="78">
        <v>21</v>
      </c>
      <c r="C1024" s="135">
        <v>100</v>
      </c>
      <c r="D1024" s="79">
        <f t="shared" si="17"/>
        <v>4.7619047619047619</v>
      </c>
      <c r="E1024" s="78"/>
    </row>
    <row r="1025" spans="1:5">
      <c r="A1025" s="104" t="s">
        <v>827</v>
      </c>
      <c r="B1025" s="12">
        <f>SUM(B1026:B1030)</f>
        <v>354</v>
      </c>
      <c r="C1025" s="12">
        <f>SUM(C1026:C1030)</f>
        <v>0</v>
      </c>
      <c r="D1025" s="76">
        <f t="shared" si="17"/>
        <v>0</v>
      </c>
      <c r="E1025" s="27"/>
    </row>
    <row r="1026" spans="1:5">
      <c r="A1026" s="106" t="s">
        <v>828</v>
      </c>
      <c r="B1026" s="78"/>
      <c r="C1026" s="78"/>
      <c r="D1026" s="79" t="e">
        <f t="shared" si="17"/>
        <v>#DIV/0!</v>
      </c>
      <c r="E1026" s="78"/>
    </row>
    <row r="1027" spans="1:5">
      <c r="A1027" s="106" t="s">
        <v>829</v>
      </c>
      <c r="B1027" s="78">
        <v>103</v>
      </c>
      <c r="C1027" s="78"/>
      <c r="D1027" s="79">
        <f t="shared" si="17"/>
        <v>0</v>
      </c>
      <c r="E1027" s="78"/>
    </row>
    <row r="1028" spans="1:5">
      <c r="A1028" s="106" t="s">
        <v>830</v>
      </c>
      <c r="B1028" s="78"/>
      <c r="C1028" s="78"/>
      <c r="D1028" s="79" t="e">
        <f t="shared" si="17"/>
        <v>#DIV/0!</v>
      </c>
      <c r="E1028" s="78"/>
    </row>
    <row r="1029" spans="1:5">
      <c r="A1029" s="106" t="s">
        <v>831</v>
      </c>
      <c r="B1029" s="78"/>
      <c r="C1029" s="78"/>
      <c r="D1029" s="79" t="e">
        <f t="shared" si="17"/>
        <v>#DIV/0!</v>
      </c>
      <c r="E1029" s="78"/>
    </row>
    <row r="1030" spans="1:5">
      <c r="A1030" s="106" t="s">
        <v>832</v>
      </c>
      <c r="B1030" s="78">
        <v>251</v>
      </c>
      <c r="C1030" s="78"/>
      <c r="D1030" s="79">
        <f t="shared" si="17"/>
        <v>0</v>
      </c>
      <c r="E1030" s="78"/>
    </row>
    <row r="1031" spans="1:5">
      <c r="A1031" s="105" t="s">
        <v>833</v>
      </c>
      <c r="B1031" s="72">
        <f>B1032+B1042+B1048</f>
        <v>138</v>
      </c>
      <c r="C1031" s="72">
        <f>C1032+C1042+C1048</f>
        <v>300</v>
      </c>
      <c r="D1031" s="73">
        <f t="shared" ref="D1031:D1094" si="18">C1031/B1031</f>
        <v>2.1739130434782608</v>
      </c>
      <c r="E1031" s="74"/>
    </row>
    <row r="1032" spans="1:5">
      <c r="A1032" s="104" t="s">
        <v>834</v>
      </c>
      <c r="B1032" s="12">
        <f>SUM(B1033:B1041)</f>
        <v>138</v>
      </c>
      <c r="C1032" s="12">
        <f>SUM(C1033:C1041)</f>
        <v>300</v>
      </c>
      <c r="D1032" s="76">
        <f t="shared" si="18"/>
        <v>2.1739130434782608</v>
      </c>
      <c r="E1032" s="27"/>
    </row>
    <row r="1033" spans="1:5">
      <c r="A1033" s="106" t="s">
        <v>57</v>
      </c>
      <c r="B1033" s="78">
        <v>63</v>
      </c>
      <c r="C1033" s="135">
        <v>80</v>
      </c>
      <c r="D1033" s="79">
        <f t="shared" si="18"/>
        <v>1.2698412698412698</v>
      </c>
      <c r="E1033" s="78"/>
    </row>
    <row r="1034" spans="1:5">
      <c r="A1034" s="106" t="s">
        <v>58</v>
      </c>
      <c r="B1034" s="78"/>
      <c r="C1034" s="135"/>
      <c r="D1034" s="79" t="e">
        <f t="shared" si="18"/>
        <v>#DIV/0!</v>
      </c>
      <c r="E1034" s="78"/>
    </row>
    <row r="1035" spans="1:5">
      <c r="A1035" s="106" t="s">
        <v>59</v>
      </c>
      <c r="B1035" s="78"/>
      <c r="C1035" s="135"/>
      <c r="D1035" s="79" t="e">
        <f t="shared" si="18"/>
        <v>#DIV/0!</v>
      </c>
      <c r="E1035" s="78"/>
    </row>
    <row r="1036" spans="1:5">
      <c r="A1036" s="106" t="s">
        <v>835</v>
      </c>
      <c r="B1036" s="78"/>
      <c r="C1036" s="135"/>
      <c r="D1036" s="79" t="e">
        <f t="shared" si="18"/>
        <v>#DIV/0!</v>
      </c>
      <c r="E1036" s="78"/>
    </row>
    <row r="1037" spans="1:5">
      <c r="A1037" s="106" t="s">
        <v>836</v>
      </c>
      <c r="B1037" s="78"/>
      <c r="C1037" s="135"/>
      <c r="D1037" s="79" t="e">
        <f t="shared" si="18"/>
        <v>#DIV/0!</v>
      </c>
      <c r="E1037" s="78"/>
    </row>
    <row r="1038" spans="1:5">
      <c r="A1038" s="106" t="s">
        <v>837</v>
      </c>
      <c r="B1038" s="78"/>
      <c r="C1038" s="135"/>
      <c r="D1038" s="79" t="e">
        <f t="shared" si="18"/>
        <v>#DIV/0!</v>
      </c>
      <c r="E1038" s="78"/>
    </row>
    <row r="1039" spans="1:5">
      <c r="A1039" s="106" t="s">
        <v>838</v>
      </c>
      <c r="B1039" s="78"/>
      <c r="C1039" s="135"/>
      <c r="D1039" s="79" t="e">
        <f t="shared" si="18"/>
        <v>#DIV/0!</v>
      </c>
      <c r="E1039" s="78"/>
    </row>
    <row r="1040" spans="1:5">
      <c r="A1040" s="106" t="s">
        <v>66</v>
      </c>
      <c r="B1040" s="78"/>
      <c r="C1040" s="135"/>
      <c r="D1040" s="79" t="e">
        <f t="shared" si="18"/>
        <v>#DIV/0!</v>
      </c>
      <c r="E1040" s="78"/>
    </row>
    <row r="1041" spans="1:5">
      <c r="A1041" s="106" t="s">
        <v>839</v>
      </c>
      <c r="B1041" s="78">
        <v>75</v>
      </c>
      <c r="C1041" s="135">
        <v>220</v>
      </c>
      <c r="D1041" s="79">
        <f t="shared" si="18"/>
        <v>2.9333333333333331</v>
      </c>
      <c r="E1041" s="78"/>
    </row>
    <row r="1042" spans="1:5">
      <c r="A1042" s="104" t="s">
        <v>840</v>
      </c>
      <c r="B1042" s="12">
        <f>SUM(B1043:B1047)</f>
        <v>0</v>
      </c>
      <c r="C1042" s="12">
        <f>SUM(C1043:C1047)</f>
        <v>0</v>
      </c>
      <c r="D1042" s="76" t="e">
        <f t="shared" si="18"/>
        <v>#DIV/0!</v>
      </c>
      <c r="E1042" s="27"/>
    </row>
    <row r="1043" spans="1:5">
      <c r="A1043" s="106" t="s">
        <v>57</v>
      </c>
      <c r="B1043" s="78"/>
      <c r="C1043" s="78"/>
      <c r="D1043" s="79" t="e">
        <f t="shared" si="18"/>
        <v>#DIV/0!</v>
      </c>
      <c r="E1043" s="78"/>
    </row>
    <row r="1044" spans="1:5">
      <c r="A1044" s="106" t="s">
        <v>58</v>
      </c>
      <c r="B1044" s="78"/>
      <c r="C1044" s="78"/>
      <c r="D1044" s="79" t="e">
        <f t="shared" si="18"/>
        <v>#DIV/0!</v>
      </c>
      <c r="E1044" s="78"/>
    </row>
    <row r="1045" spans="1:5">
      <c r="A1045" s="106" t="s">
        <v>59</v>
      </c>
      <c r="B1045" s="78"/>
      <c r="C1045" s="78"/>
      <c r="D1045" s="79" t="e">
        <f t="shared" si="18"/>
        <v>#DIV/0!</v>
      </c>
      <c r="E1045" s="78"/>
    </row>
    <row r="1046" spans="1:5">
      <c r="A1046" s="106" t="s">
        <v>841</v>
      </c>
      <c r="B1046" s="78"/>
      <c r="C1046" s="78"/>
      <c r="D1046" s="79" t="e">
        <f t="shared" si="18"/>
        <v>#DIV/0!</v>
      </c>
      <c r="E1046" s="78"/>
    </row>
    <row r="1047" spans="1:5">
      <c r="A1047" s="106" t="s">
        <v>842</v>
      </c>
      <c r="B1047" s="78"/>
      <c r="C1047" s="78"/>
      <c r="D1047" s="79" t="e">
        <f t="shared" si="18"/>
        <v>#DIV/0!</v>
      </c>
      <c r="E1047" s="78"/>
    </row>
    <row r="1048" spans="1:5">
      <c r="A1048" s="104" t="s">
        <v>843</v>
      </c>
      <c r="B1048" s="12">
        <f>B1049+B1050</f>
        <v>0</v>
      </c>
      <c r="C1048" s="12">
        <f>C1049+C1050</f>
        <v>0</v>
      </c>
      <c r="D1048" s="76" t="e">
        <f t="shared" si="18"/>
        <v>#DIV/0!</v>
      </c>
      <c r="E1048" s="27"/>
    </row>
    <row r="1049" spans="1:5">
      <c r="A1049" s="106" t="s">
        <v>844</v>
      </c>
      <c r="B1049" s="78"/>
      <c r="C1049" s="78"/>
      <c r="D1049" s="79" t="e">
        <f t="shared" si="18"/>
        <v>#DIV/0!</v>
      </c>
      <c r="E1049" s="78"/>
    </row>
    <row r="1050" spans="1:5">
      <c r="A1050" s="106" t="s">
        <v>845</v>
      </c>
      <c r="B1050" s="78"/>
      <c r="C1050" s="78"/>
      <c r="D1050" s="79" t="e">
        <f t="shared" si="18"/>
        <v>#DIV/0!</v>
      </c>
      <c r="E1050" s="78"/>
    </row>
    <row r="1051" spans="1:5">
      <c r="A1051" s="105" t="s">
        <v>846</v>
      </c>
      <c r="B1051" s="72">
        <f>B1052+B1059+B1069+B1075+B1078</f>
        <v>0</v>
      </c>
      <c r="C1051" s="72">
        <f>C1052+C1059+C1069+C1075+C1078</f>
        <v>0</v>
      </c>
      <c r="D1051" s="73" t="e">
        <f t="shared" si="18"/>
        <v>#DIV/0!</v>
      </c>
      <c r="E1051" s="74"/>
    </row>
    <row r="1052" spans="1:5">
      <c r="A1052" s="104" t="s">
        <v>847</v>
      </c>
      <c r="B1052" s="12">
        <f>SUM(B1053:B1058)</f>
        <v>0</v>
      </c>
      <c r="C1052" s="12">
        <f>SUM(C1053:C1058)</f>
        <v>0</v>
      </c>
      <c r="D1052" s="76" t="e">
        <f t="shared" si="18"/>
        <v>#DIV/0!</v>
      </c>
      <c r="E1052" s="27"/>
    </row>
    <row r="1053" spans="1:5">
      <c r="A1053" s="106" t="s">
        <v>57</v>
      </c>
      <c r="B1053" s="78"/>
      <c r="C1053" s="78"/>
      <c r="D1053" s="79" t="e">
        <f t="shared" si="18"/>
        <v>#DIV/0!</v>
      </c>
      <c r="E1053" s="78"/>
    </row>
    <row r="1054" spans="1:5">
      <c r="A1054" s="106" t="s">
        <v>58</v>
      </c>
      <c r="B1054" s="78"/>
      <c r="C1054" s="78"/>
      <c r="D1054" s="79" t="e">
        <f t="shared" si="18"/>
        <v>#DIV/0!</v>
      </c>
      <c r="E1054" s="78"/>
    </row>
    <row r="1055" spans="1:5">
      <c r="A1055" s="106" t="s">
        <v>59</v>
      </c>
      <c r="B1055" s="78"/>
      <c r="C1055" s="78"/>
      <c r="D1055" s="79" t="e">
        <f t="shared" si="18"/>
        <v>#DIV/0!</v>
      </c>
      <c r="E1055" s="78"/>
    </row>
    <row r="1056" spans="1:5">
      <c r="A1056" s="106" t="s">
        <v>848</v>
      </c>
      <c r="B1056" s="78"/>
      <c r="C1056" s="78"/>
      <c r="D1056" s="79" t="e">
        <f t="shared" si="18"/>
        <v>#DIV/0!</v>
      </c>
      <c r="E1056" s="78"/>
    </row>
    <row r="1057" spans="1:5">
      <c r="A1057" s="106" t="s">
        <v>66</v>
      </c>
      <c r="B1057" s="78"/>
      <c r="C1057" s="78"/>
      <c r="D1057" s="79" t="e">
        <f t="shared" si="18"/>
        <v>#DIV/0!</v>
      </c>
      <c r="E1057" s="78"/>
    </row>
    <row r="1058" spans="1:5">
      <c r="A1058" s="106" t="s">
        <v>849</v>
      </c>
      <c r="B1058" s="78"/>
      <c r="C1058" s="78"/>
      <c r="D1058" s="79" t="e">
        <f t="shared" si="18"/>
        <v>#DIV/0!</v>
      </c>
      <c r="E1058" s="78"/>
    </row>
    <row r="1059" spans="1:5">
      <c r="A1059" s="104" t="s">
        <v>850</v>
      </c>
      <c r="B1059" s="12">
        <f>SUM(B1060:B1068)</f>
        <v>0</v>
      </c>
      <c r="C1059" s="12">
        <f>SUM(C1060:C1068)</f>
        <v>0</v>
      </c>
      <c r="D1059" s="76" t="e">
        <f t="shared" si="18"/>
        <v>#DIV/0!</v>
      </c>
      <c r="E1059" s="27"/>
    </row>
    <row r="1060" spans="1:5">
      <c r="A1060" s="106" t="s">
        <v>851</v>
      </c>
      <c r="B1060" s="78"/>
      <c r="C1060" s="78"/>
      <c r="D1060" s="79" t="e">
        <f t="shared" si="18"/>
        <v>#DIV/0!</v>
      </c>
      <c r="E1060" s="78"/>
    </row>
    <row r="1061" spans="1:5">
      <c r="A1061" s="106" t="s">
        <v>852</v>
      </c>
      <c r="B1061" s="78"/>
      <c r="C1061" s="78"/>
      <c r="D1061" s="79" t="e">
        <f t="shared" si="18"/>
        <v>#DIV/0!</v>
      </c>
      <c r="E1061" s="78"/>
    </row>
    <row r="1062" spans="1:5">
      <c r="A1062" s="106" t="s">
        <v>853</v>
      </c>
      <c r="B1062" s="78"/>
      <c r="C1062" s="78"/>
      <c r="D1062" s="79" t="e">
        <f t="shared" si="18"/>
        <v>#DIV/0!</v>
      </c>
      <c r="E1062" s="78"/>
    </row>
    <row r="1063" spans="1:5">
      <c r="A1063" s="106" t="s">
        <v>854</v>
      </c>
      <c r="B1063" s="78"/>
      <c r="C1063" s="78"/>
      <c r="D1063" s="79" t="e">
        <f t="shared" si="18"/>
        <v>#DIV/0!</v>
      </c>
      <c r="E1063" s="78"/>
    </row>
    <row r="1064" spans="1:5">
      <c r="A1064" s="106" t="s">
        <v>855</v>
      </c>
      <c r="B1064" s="78"/>
      <c r="C1064" s="78"/>
      <c r="D1064" s="79" t="e">
        <f t="shared" si="18"/>
        <v>#DIV/0!</v>
      </c>
      <c r="E1064" s="78"/>
    </row>
    <row r="1065" spans="1:5">
      <c r="A1065" s="106" t="s">
        <v>856</v>
      </c>
      <c r="B1065" s="78"/>
      <c r="C1065" s="78"/>
      <c r="D1065" s="79" t="e">
        <f t="shared" si="18"/>
        <v>#DIV/0!</v>
      </c>
      <c r="E1065" s="78"/>
    </row>
    <row r="1066" spans="1:5">
      <c r="A1066" s="106" t="s">
        <v>857</v>
      </c>
      <c r="B1066" s="78"/>
      <c r="C1066" s="78"/>
      <c r="D1066" s="79" t="e">
        <f t="shared" si="18"/>
        <v>#DIV/0!</v>
      </c>
      <c r="E1066" s="78"/>
    </row>
    <row r="1067" spans="1:5">
      <c r="A1067" s="106" t="s">
        <v>858</v>
      </c>
      <c r="B1067" s="78"/>
      <c r="C1067" s="78"/>
      <c r="D1067" s="79" t="e">
        <f t="shared" si="18"/>
        <v>#DIV/0!</v>
      </c>
      <c r="E1067" s="78"/>
    </row>
    <row r="1068" spans="1:5">
      <c r="A1068" s="106" t="s">
        <v>859</v>
      </c>
      <c r="B1068" s="78"/>
      <c r="C1068" s="78"/>
      <c r="D1068" s="79" t="e">
        <f t="shared" si="18"/>
        <v>#DIV/0!</v>
      </c>
      <c r="E1068" s="78"/>
    </row>
    <row r="1069" spans="1:5">
      <c r="A1069" s="104" t="s">
        <v>860</v>
      </c>
      <c r="B1069" s="12">
        <f>SUM(B1070:B1074)</f>
        <v>0</v>
      </c>
      <c r="C1069" s="12">
        <f>SUM(C1070:C1074)</f>
        <v>0</v>
      </c>
      <c r="D1069" s="76" t="e">
        <f t="shared" si="18"/>
        <v>#DIV/0!</v>
      </c>
      <c r="E1069" s="27"/>
    </row>
    <row r="1070" spans="1:5">
      <c r="A1070" s="106" t="s">
        <v>861</v>
      </c>
      <c r="B1070" s="78"/>
      <c r="C1070" s="78"/>
      <c r="D1070" s="79" t="e">
        <f t="shared" si="18"/>
        <v>#DIV/0!</v>
      </c>
      <c r="E1070" s="78"/>
    </row>
    <row r="1071" spans="1:5">
      <c r="A1071" s="107" t="s">
        <v>862</v>
      </c>
      <c r="B1071" s="78"/>
      <c r="C1071" s="78"/>
      <c r="D1071" s="79" t="e">
        <f t="shared" si="18"/>
        <v>#DIV/0!</v>
      </c>
      <c r="E1071" s="78"/>
    </row>
    <row r="1072" spans="1:5">
      <c r="A1072" s="106" t="s">
        <v>863</v>
      </c>
      <c r="B1072" s="78"/>
      <c r="C1072" s="78"/>
      <c r="D1072" s="79" t="e">
        <f t="shared" si="18"/>
        <v>#DIV/0!</v>
      </c>
      <c r="E1072" s="78"/>
    </row>
    <row r="1073" spans="1:5">
      <c r="A1073" s="106" t="s">
        <v>864</v>
      </c>
      <c r="B1073" s="78"/>
      <c r="C1073" s="78"/>
      <c r="D1073" s="79" t="e">
        <f t="shared" si="18"/>
        <v>#DIV/0!</v>
      </c>
      <c r="E1073" s="78"/>
    </row>
    <row r="1074" spans="1:5">
      <c r="A1074" s="106" t="s">
        <v>865</v>
      </c>
      <c r="B1074" s="78"/>
      <c r="C1074" s="78"/>
      <c r="D1074" s="79" t="e">
        <f t="shared" si="18"/>
        <v>#DIV/0!</v>
      </c>
      <c r="E1074" s="78"/>
    </row>
    <row r="1075" spans="1:5">
      <c r="A1075" s="104" t="s">
        <v>866</v>
      </c>
      <c r="B1075" s="12">
        <f>B1076+B1077</f>
        <v>0</v>
      </c>
      <c r="C1075" s="12">
        <f>C1076+C1077</f>
        <v>0</v>
      </c>
      <c r="D1075" s="76" t="e">
        <f t="shared" si="18"/>
        <v>#DIV/0!</v>
      </c>
      <c r="E1075" s="27"/>
    </row>
    <row r="1076" spans="1:5">
      <c r="A1076" s="106" t="s">
        <v>867</v>
      </c>
      <c r="B1076" s="78"/>
      <c r="C1076" s="78"/>
      <c r="D1076" s="79" t="e">
        <f t="shared" si="18"/>
        <v>#DIV/0!</v>
      </c>
      <c r="E1076" s="78"/>
    </row>
    <row r="1077" spans="1:5">
      <c r="A1077" s="106" t="s">
        <v>868</v>
      </c>
      <c r="B1077" s="78"/>
      <c r="C1077" s="78"/>
      <c r="D1077" s="79" t="e">
        <f t="shared" si="18"/>
        <v>#DIV/0!</v>
      </c>
      <c r="E1077" s="78"/>
    </row>
    <row r="1078" spans="1:5">
      <c r="A1078" s="104" t="s">
        <v>869</v>
      </c>
      <c r="B1078" s="12">
        <f>B1079+B1080</f>
        <v>0</v>
      </c>
      <c r="C1078" s="12">
        <f>C1079+C1080</f>
        <v>0</v>
      </c>
      <c r="D1078" s="76" t="e">
        <f t="shared" si="18"/>
        <v>#DIV/0!</v>
      </c>
      <c r="E1078" s="27"/>
    </row>
    <row r="1079" spans="1:5">
      <c r="A1079" s="106" t="s">
        <v>870</v>
      </c>
      <c r="B1079" s="78"/>
      <c r="C1079" s="78"/>
      <c r="D1079" s="79" t="e">
        <f t="shared" si="18"/>
        <v>#DIV/0!</v>
      </c>
      <c r="E1079" s="78"/>
    </row>
    <row r="1080" spans="1:5">
      <c r="A1080" s="106" t="s">
        <v>871</v>
      </c>
      <c r="B1080" s="78"/>
      <c r="C1080" s="78"/>
      <c r="D1080" s="79" t="e">
        <f t="shared" si="18"/>
        <v>#DIV/0!</v>
      </c>
      <c r="E1080" s="78"/>
    </row>
    <row r="1081" spans="1:5">
      <c r="A1081" s="105" t="s">
        <v>872</v>
      </c>
      <c r="B1081" s="72">
        <f>SUM(B1082:B1090)</f>
        <v>0</v>
      </c>
      <c r="C1081" s="72">
        <f>SUM(C1082:C1090)</f>
        <v>0</v>
      </c>
      <c r="D1081" s="73" t="e">
        <f t="shared" si="18"/>
        <v>#DIV/0!</v>
      </c>
      <c r="E1081" s="74"/>
    </row>
    <row r="1082" spans="1:5">
      <c r="A1082" s="104" t="s">
        <v>873</v>
      </c>
      <c r="B1082" s="78"/>
      <c r="C1082" s="78"/>
      <c r="D1082" s="76" t="e">
        <f t="shared" si="18"/>
        <v>#DIV/0!</v>
      </c>
      <c r="E1082" s="27"/>
    </row>
    <row r="1083" spans="1:5">
      <c r="A1083" s="104" t="s">
        <v>874</v>
      </c>
      <c r="B1083" s="78"/>
      <c r="C1083" s="78"/>
      <c r="D1083" s="76" t="e">
        <f t="shared" si="18"/>
        <v>#DIV/0!</v>
      </c>
      <c r="E1083" s="27"/>
    </row>
    <row r="1084" spans="1:5">
      <c r="A1084" s="104" t="s">
        <v>875</v>
      </c>
      <c r="B1084" s="78"/>
      <c r="C1084" s="78"/>
      <c r="D1084" s="76" t="e">
        <f t="shared" si="18"/>
        <v>#DIV/0!</v>
      </c>
      <c r="E1084" s="27"/>
    </row>
    <row r="1085" spans="1:5">
      <c r="A1085" s="104" t="s">
        <v>876</v>
      </c>
      <c r="B1085" s="78"/>
      <c r="C1085" s="78"/>
      <c r="D1085" s="76" t="e">
        <f t="shared" si="18"/>
        <v>#DIV/0!</v>
      </c>
      <c r="E1085" s="27"/>
    </row>
    <row r="1086" spans="1:5">
      <c r="A1086" s="104" t="s">
        <v>877</v>
      </c>
      <c r="B1086" s="78"/>
      <c r="C1086" s="78"/>
      <c r="D1086" s="76" t="e">
        <f t="shared" si="18"/>
        <v>#DIV/0!</v>
      </c>
      <c r="E1086" s="27"/>
    </row>
    <row r="1087" spans="1:5">
      <c r="A1087" s="104" t="s">
        <v>878</v>
      </c>
      <c r="B1087" s="78"/>
      <c r="C1087" s="78"/>
      <c r="D1087" s="76" t="e">
        <f t="shared" si="18"/>
        <v>#DIV/0!</v>
      </c>
      <c r="E1087" s="27"/>
    </row>
    <row r="1088" spans="1:5">
      <c r="A1088" s="104" t="s">
        <v>879</v>
      </c>
      <c r="B1088" s="78"/>
      <c r="C1088" s="78"/>
      <c r="D1088" s="76" t="e">
        <f t="shared" si="18"/>
        <v>#DIV/0!</v>
      </c>
      <c r="E1088" s="27"/>
    </row>
    <row r="1089" spans="1:5">
      <c r="A1089" s="104" t="s">
        <v>880</v>
      </c>
      <c r="B1089" s="78"/>
      <c r="C1089" s="78"/>
      <c r="D1089" s="76" t="e">
        <f t="shared" si="18"/>
        <v>#DIV/0!</v>
      </c>
      <c r="E1089" s="27"/>
    </row>
    <row r="1090" spans="1:5">
      <c r="A1090" s="104" t="s">
        <v>881</v>
      </c>
      <c r="B1090" s="78"/>
      <c r="C1090" s="78"/>
      <c r="D1090" s="76" t="e">
        <f t="shared" si="18"/>
        <v>#DIV/0!</v>
      </c>
      <c r="E1090" s="27"/>
    </row>
    <row r="1091" spans="1:5">
      <c r="A1091" s="105" t="s">
        <v>882</v>
      </c>
      <c r="B1091" s="72">
        <f>B1092+B1119+B1134</f>
        <v>4112</v>
      </c>
      <c r="C1091" s="72">
        <f>C1092+C1119+C1134</f>
        <v>3500</v>
      </c>
      <c r="D1091" s="73">
        <f t="shared" si="18"/>
        <v>0.85116731517509725</v>
      </c>
      <c r="E1091" s="74"/>
    </row>
    <row r="1092" spans="1:5">
      <c r="A1092" s="104" t="s">
        <v>883</v>
      </c>
      <c r="B1092" s="12">
        <f>SUM(B1093:B1118)</f>
        <v>3880</v>
      </c>
      <c r="C1092" s="12">
        <f>SUM(C1093:C1118)</f>
        <v>3290</v>
      </c>
      <c r="D1092" s="76">
        <f t="shared" si="18"/>
        <v>0.84793814432989689</v>
      </c>
      <c r="E1092" s="27"/>
    </row>
    <row r="1093" spans="1:5">
      <c r="A1093" s="106" t="s">
        <v>57</v>
      </c>
      <c r="B1093" s="78">
        <v>664</v>
      </c>
      <c r="C1093" s="135">
        <v>630</v>
      </c>
      <c r="D1093" s="79">
        <f t="shared" si="18"/>
        <v>0.9487951807228916</v>
      </c>
      <c r="E1093" s="78"/>
    </row>
    <row r="1094" spans="1:5">
      <c r="A1094" s="106" t="s">
        <v>58</v>
      </c>
      <c r="B1094" s="78"/>
      <c r="C1094" s="78"/>
      <c r="D1094" s="79" t="e">
        <f t="shared" si="18"/>
        <v>#DIV/0!</v>
      </c>
      <c r="E1094" s="78"/>
    </row>
    <row r="1095" spans="1:5">
      <c r="A1095" s="106" t="s">
        <v>59</v>
      </c>
      <c r="B1095" s="78"/>
      <c r="C1095" s="78"/>
      <c r="D1095" s="79" t="e">
        <f t="shared" ref="D1095:D1158" si="19">C1095/B1095</f>
        <v>#DIV/0!</v>
      </c>
      <c r="E1095" s="78"/>
    </row>
    <row r="1096" spans="1:5">
      <c r="A1096" s="106" t="s">
        <v>884</v>
      </c>
      <c r="B1096" s="78">
        <v>300</v>
      </c>
      <c r="C1096" s="78"/>
      <c r="D1096" s="79">
        <f t="shared" si="19"/>
        <v>0</v>
      </c>
      <c r="E1096" s="78"/>
    </row>
    <row r="1097" spans="1:5">
      <c r="A1097" s="106" t="s">
        <v>885</v>
      </c>
      <c r="B1097" s="78"/>
      <c r="C1097" s="78"/>
      <c r="D1097" s="79" t="e">
        <f t="shared" si="19"/>
        <v>#DIV/0!</v>
      </c>
      <c r="E1097" s="78"/>
    </row>
    <row r="1098" spans="1:5">
      <c r="A1098" s="106" t="s">
        <v>886</v>
      </c>
      <c r="B1098" s="78"/>
      <c r="C1098" s="78"/>
      <c r="D1098" s="79" t="e">
        <f t="shared" si="19"/>
        <v>#DIV/0!</v>
      </c>
      <c r="E1098" s="78"/>
    </row>
    <row r="1099" spans="1:5">
      <c r="A1099" s="106" t="s">
        <v>887</v>
      </c>
      <c r="B1099" s="78"/>
      <c r="C1099" s="78"/>
      <c r="D1099" s="79" t="e">
        <f t="shared" si="19"/>
        <v>#DIV/0!</v>
      </c>
      <c r="E1099" s="78"/>
    </row>
    <row r="1100" spans="1:5">
      <c r="A1100" s="106" t="s">
        <v>888</v>
      </c>
      <c r="B1100" s="78"/>
      <c r="C1100" s="78"/>
      <c r="D1100" s="79" t="e">
        <f t="shared" si="19"/>
        <v>#DIV/0!</v>
      </c>
      <c r="E1100" s="78"/>
    </row>
    <row r="1101" spans="1:5">
      <c r="A1101" s="106" t="s">
        <v>889</v>
      </c>
      <c r="B1101" s="78"/>
      <c r="C1101" s="78"/>
      <c r="D1101" s="79" t="e">
        <f t="shared" si="19"/>
        <v>#DIV/0!</v>
      </c>
      <c r="E1101" s="78"/>
    </row>
    <row r="1102" spans="1:5">
      <c r="A1102" s="106" t="s">
        <v>890</v>
      </c>
      <c r="B1102" s="78"/>
      <c r="C1102" s="78"/>
      <c r="D1102" s="79" t="e">
        <f t="shared" si="19"/>
        <v>#DIV/0!</v>
      </c>
      <c r="E1102" s="78"/>
    </row>
    <row r="1103" spans="1:5">
      <c r="A1103" s="106" t="s">
        <v>891</v>
      </c>
      <c r="B1103" s="78"/>
      <c r="C1103" s="78"/>
      <c r="D1103" s="79" t="e">
        <f t="shared" si="19"/>
        <v>#DIV/0!</v>
      </c>
      <c r="E1103" s="78"/>
    </row>
    <row r="1104" spans="1:5">
      <c r="A1104" s="106" t="s">
        <v>892</v>
      </c>
      <c r="B1104" s="78"/>
      <c r="C1104" s="78"/>
      <c r="D1104" s="79" t="e">
        <f t="shared" si="19"/>
        <v>#DIV/0!</v>
      </c>
      <c r="E1104" s="78"/>
    </row>
    <row r="1105" spans="1:5">
      <c r="A1105" s="106" t="s">
        <v>893</v>
      </c>
      <c r="B1105" s="78"/>
      <c r="C1105" s="78"/>
      <c r="D1105" s="79" t="e">
        <f t="shared" si="19"/>
        <v>#DIV/0!</v>
      </c>
      <c r="E1105" s="78"/>
    </row>
    <row r="1106" spans="1:5">
      <c r="A1106" s="106" t="s">
        <v>894</v>
      </c>
      <c r="B1106" s="78"/>
      <c r="C1106" s="78"/>
      <c r="D1106" s="79" t="e">
        <f t="shared" si="19"/>
        <v>#DIV/0!</v>
      </c>
      <c r="E1106" s="78"/>
    </row>
    <row r="1107" spans="1:5">
      <c r="A1107" s="106" t="s">
        <v>895</v>
      </c>
      <c r="B1107" s="78"/>
      <c r="C1107" s="78"/>
      <c r="D1107" s="79" t="e">
        <f t="shared" si="19"/>
        <v>#DIV/0!</v>
      </c>
      <c r="E1107" s="78"/>
    </row>
    <row r="1108" spans="1:5">
      <c r="A1108" s="106" t="s">
        <v>896</v>
      </c>
      <c r="B1108" s="78"/>
      <c r="C1108" s="78"/>
      <c r="D1108" s="79" t="e">
        <f t="shared" si="19"/>
        <v>#DIV/0!</v>
      </c>
      <c r="E1108" s="78"/>
    </row>
    <row r="1109" spans="1:5">
      <c r="A1109" s="106" t="s">
        <v>897</v>
      </c>
      <c r="B1109" s="78"/>
      <c r="C1109" s="78"/>
      <c r="D1109" s="79" t="e">
        <f t="shared" si="19"/>
        <v>#DIV/0!</v>
      </c>
      <c r="E1109" s="78"/>
    </row>
    <row r="1110" spans="1:5">
      <c r="A1110" s="106" t="s">
        <v>898</v>
      </c>
      <c r="B1110" s="78"/>
      <c r="C1110" s="78"/>
      <c r="D1110" s="79" t="e">
        <f t="shared" si="19"/>
        <v>#DIV/0!</v>
      </c>
      <c r="E1110" s="78"/>
    </row>
    <row r="1111" spans="1:5">
      <c r="A1111" s="106" t="s">
        <v>899</v>
      </c>
      <c r="B1111" s="78"/>
      <c r="C1111" s="78"/>
      <c r="D1111" s="79" t="e">
        <f t="shared" si="19"/>
        <v>#DIV/0!</v>
      </c>
      <c r="E1111" s="78"/>
    </row>
    <row r="1112" spans="1:5">
      <c r="A1112" s="106" t="s">
        <v>900</v>
      </c>
      <c r="B1112" s="78"/>
      <c r="C1112" s="78"/>
      <c r="D1112" s="79" t="e">
        <f t="shared" si="19"/>
        <v>#DIV/0!</v>
      </c>
      <c r="E1112" s="78"/>
    </row>
    <row r="1113" spans="1:5">
      <c r="A1113" s="106" t="s">
        <v>901</v>
      </c>
      <c r="B1113" s="78"/>
      <c r="C1113" s="78"/>
      <c r="D1113" s="79" t="e">
        <f t="shared" si="19"/>
        <v>#DIV/0!</v>
      </c>
      <c r="E1113" s="78"/>
    </row>
    <row r="1114" spans="1:5">
      <c r="A1114" s="106" t="s">
        <v>902</v>
      </c>
      <c r="B1114" s="78"/>
      <c r="C1114" s="78"/>
      <c r="D1114" s="79" t="e">
        <f t="shared" si="19"/>
        <v>#DIV/0!</v>
      </c>
      <c r="E1114" s="78"/>
    </row>
    <row r="1115" spans="1:5">
      <c r="A1115" s="106" t="s">
        <v>903</v>
      </c>
      <c r="B1115" s="78"/>
      <c r="C1115" s="78"/>
      <c r="D1115" s="79" t="e">
        <f t="shared" si="19"/>
        <v>#DIV/0!</v>
      </c>
      <c r="E1115" s="78"/>
    </row>
    <row r="1116" spans="1:5">
      <c r="A1116" s="106" t="s">
        <v>904</v>
      </c>
      <c r="B1116" s="78"/>
      <c r="C1116" s="78"/>
      <c r="D1116" s="79" t="e">
        <f t="shared" si="19"/>
        <v>#DIV/0!</v>
      </c>
      <c r="E1116" s="78"/>
    </row>
    <row r="1117" spans="1:5">
      <c r="A1117" s="106" t="s">
        <v>66</v>
      </c>
      <c r="B1117" s="78">
        <v>2162</v>
      </c>
      <c r="C1117" s="135">
        <v>1000</v>
      </c>
      <c r="D1117" s="79">
        <f t="shared" si="19"/>
        <v>0.46253469010175763</v>
      </c>
      <c r="E1117" s="78"/>
    </row>
    <row r="1118" spans="1:5">
      <c r="A1118" s="106" t="s">
        <v>905</v>
      </c>
      <c r="B1118" s="78">
        <v>754</v>
      </c>
      <c r="C1118" s="135">
        <v>1660</v>
      </c>
      <c r="D1118" s="79">
        <f t="shared" si="19"/>
        <v>2.2015915119363396</v>
      </c>
      <c r="E1118" s="78"/>
    </row>
    <row r="1119" spans="1:5">
      <c r="A1119" s="104" t="s">
        <v>906</v>
      </c>
      <c r="B1119" s="12">
        <f>SUM(B1120:B1133)</f>
        <v>69</v>
      </c>
      <c r="C1119" s="12">
        <f>SUM(C1120:C1133)</f>
        <v>50</v>
      </c>
      <c r="D1119" s="76">
        <f t="shared" si="19"/>
        <v>0.72463768115942029</v>
      </c>
      <c r="E1119" s="27"/>
    </row>
    <row r="1120" spans="1:5">
      <c r="A1120" s="106" t="s">
        <v>57</v>
      </c>
      <c r="B1120" s="78"/>
      <c r="C1120" s="78"/>
      <c r="D1120" s="79" t="e">
        <f t="shared" si="19"/>
        <v>#DIV/0!</v>
      </c>
      <c r="E1120" s="78"/>
    </row>
    <row r="1121" spans="1:5">
      <c r="A1121" s="106" t="s">
        <v>58</v>
      </c>
      <c r="B1121" s="78"/>
      <c r="C1121" s="78"/>
      <c r="D1121" s="79" t="e">
        <f t="shared" si="19"/>
        <v>#DIV/0!</v>
      </c>
      <c r="E1121" s="78"/>
    </row>
    <row r="1122" spans="1:5">
      <c r="A1122" s="106" t="s">
        <v>59</v>
      </c>
      <c r="B1122" s="78"/>
      <c r="C1122" s="78"/>
      <c r="D1122" s="79" t="e">
        <f t="shared" si="19"/>
        <v>#DIV/0!</v>
      </c>
      <c r="E1122" s="78"/>
    </row>
    <row r="1123" spans="1:5">
      <c r="A1123" s="106" t="s">
        <v>907</v>
      </c>
      <c r="B1123" s="78"/>
      <c r="C1123" s="78"/>
      <c r="D1123" s="79" t="e">
        <f t="shared" si="19"/>
        <v>#DIV/0!</v>
      </c>
      <c r="E1123" s="78"/>
    </row>
    <row r="1124" spans="1:5">
      <c r="A1124" s="106" t="s">
        <v>908</v>
      </c>
      <c r="B1124" s="78"/>
      <c r="C1124" s="78"/>
      <c r="D1124" s="79" t="e">
        <f t="shared" si="19"/>
        <v>#DIV/0!</v>
      </c>
      <c r="E1124" s="78"/>
    </row>
    <row r="1125" spans="1:5">
      <c r="A1125" s="106" t="s">
        <v>909</v>
      </c>
      <c r="B1125" s="78"/>
      <c r="C1125" s="78"/>
      <c r="D1125" s="79" t="e">
        <f t="shared" si="19"/>
        <v>#DIV/0!</v>
      </c>
      <c r="E1125" s="78"/>
    </row>
    <row r="1126" spans="1:5">
      <c r="A1126" s="106" t="s">
        <v>910</v>
      </c>
      <c r="B1126" s="78"/>
      <c r="C1126" s="78"/>
      <c r="D1126" s="79" t="e">
        <f t="shared" si="19"/>
        <v>#DIV/0!</v>
      </c>
      <c r="E1126" s="78"/>
    </row>
    <row r="1127" spans="1:5">
      <c r="A1127" s="106" t="s">
        <v>911</v>
      </c>
      <c r="B1127" s="78"/>
      <c r="C1127" s="78"/>
      <c r="D1127" s="79" t="e">
        <f t="shared" si="19"/>
        <v>#DIV/0!</v>
      </c>
      <c r="E1127" s="78"/>
    </row>
    <row r="1128" spans="1:5">
      <c r="A1128" s="106" t="s">
        <v>912</v>
      </c>
      <c r="B1128" s="78"/>
      <c r="C1128" s="78"/>
      <c r="D1128" s="79" t="e">
        <f t="shared" si="19"/>
        <v>#DIV/0!</v>
      </c>
      <c r="E1128" s="78"/>
    </row>
    <row r="1129" spans="1:5">
      <c r="A1129" s="106" t="s">
        <v>913</v>
      </c>
      <c r="B1129" s="78"/>
      <c r="C1129" s="78"/>
      <c r="D1129" s="79" t="e">
        <f t="shared" si="19"/>
        <v>#DIV/0!</v>
      </c>
      <c r="E1129" s="78"/>
    </row>
    <row r="1130" spans="1:5">
      <c r="A1130" s="106" t="s">
        <v>914</v>
      </c>
      <c r="B1130" s="78"/>
      <c r="C1130" s="78"/>
      <c r="D1130" s="79" t="e">
        <f t="shared" si="19"/>
        <v>#DIV/0!</v>
      </c>
      <c r="E1130" s="78"/>
    </row>
    <row r="1131" spans="1:5">
      <c r="A1131" s="106" t="s">
        <v>915</v>
      </c>
      <c r="B1131" s="78"/>
      <c r="C1131" s="78"/>
      <c r="D1131" s="79" t="e">
        <f t="shared" si="19"/>
        <v>#DIV/0!</v>
      </c>
      <c r="E1131" s="78"/>
    </row>
    <row r="1132" spans="1:5">
      <c r="A1132" s="106" t="s">
        <v>916</v>
      </c>
      <c r="B1132" s="78"/>
      <c r="C1132" s="78"/>
      <c r="D1132" s="79" t="e">
        <f t="shared" si="19"/>
        <v>#DIV/0!</v>
      </c>
      <c r="E1132" s="78"/>
    </row>
    <row r="1133" spans="1:5">
      <c r="A1133" s="106" t="s">
        <v>917</v>
      </c>
      <c r="B1133" s="78">
        <v>69</v>
      </c>
      <c r="C1133" s="135">
        <v>50</v>
      </c>
      <c r="D1133" s="79">
        <f t="shared" si="19"/>
        <v>0.72463768115942029</v>
      </c>
      <c r="E1133" s="78"/>
    </row>
    <row r="1134" spans="1:5">
      <c r="A1134" s="104" t="s">
        <v>918</v>
      </c>
      <c r="B1134" s="78">
        <v>163</v>
      </c>
      <c r="C1134" s="135">
        <v>160</v>
      </c>
      <c r="D1134" s="76">
        <f t="shared" si="19"/>
        <v>0.98159509202453987</v>
      </c>
      <c r="E1134" s="27"/>
    </row>
    <row r="1135" spans="1:5">
      <c r="A1135" s="105" t="s">
        <v>919</v>
      </c>
      <c r="B1135" s="72">
        <f>B1136+B1147+B1151</f>
        <v>3809</v>
      </c>
      <c r="C1135" s="72">
        <f>C1136+C1147+C1151</f>
        <v>3000</v>
      </c>
      <c r="D1135" s="73">
        <f t="shared" si="19"/>
        <v>0.78760829614071937</v>
      </c>
      <c r="E1135" s="74"/>
    </row>
    <row r="1136" spans="1:5">
      <c r="A1136" s="104" t="s">
        <v>920</v>
      </c>
      <c r="B1136" s="12">
        <f>SUM(B1137:B1146)</f>
        <v>3809</v>
      </c>
      <c r="C1136" s="12">
        <f>SUM(C1137:C1146)</f>
        <v>3000</v>
      </c>
      <c r="D1136" s="76">
        <f t="shared" si="19"/>
        <v>0.78760829614071937</v>
      </c>
      <c r="E1136" s="27"/>
    </row>
    <row r="1137" spans="1:5">
      <c r="A1137" s="106" t="s">
        <v>921</v>
      </c>
      <c r="B1137" s="78">
        <v>85</v>
      </c>
      <c r="C1137" s="135">
        <v>90</v>
      </c>
      <c r="D1137" s="79">
        <f t="shared" si="19"/>
        <v>1.0588235294117647</v>
      </c>
      <c r="E1137" s="78"/>
    </row>
    <row r="1138" spans="1:5">
      <c r="A1138" s="106" t="s">
        <v>922</v>
      </c>
      <c r="B1138" s="78"/>
      <c r="C1138" s="135"/>
      <c r="D1138" s="79" t="e">
        <f t="shared" si="19"/>
        <v>#DIV/0!</v>
      </c>
      <c r="E1138" s="78"/>
    </row>
    <row r="1139" spans="1:5">
      <c r="A1139" s="106" t="s">
        <v>923</v>
      </c>
      <c r="B1139" s="78">
        <v>15</v>
      </c>
      <c r="C1139" s="135">
        <v>20</v>
      </c>
      <c r="D1139" s="79">
        <f t="shared" si="19"/>
        <v>1.3333333333333333</v>
      </c>
      <c r="E1139" s="78"/>
    </row>
    <row r="1140" spans="1:5">
      <c r="A1140" s="106" t="s">
        <v>924</v>
      </c>
      <c r="B1140" s="78"/>
      <c r="C1140" s="135"/>
      <c r="D1140" s="79" t="e">
        <f t="shared" si="19"/>
        <v>#DIV/0!</v>
      </c>
      <c r="E1140" s="78"/>
    </row>
    <row r="1141" spans="1:5">
      <c r="A1141" s="106" t="s">
        <v>925</v>
      </c>
      <c r="B1141" s="78">
        <v>1317</v>
      </c>
      <c r="C1141" s="135">
        <v>1320</v>
      </c>
      <c r="D1141" s="79">
        <f t="shared" si="19"/>
        <v>1.0022779043280183</v>
      </c>
      <c r="E1141" s="78"/>
    </row>
    <row r="1142" spans="1:5">
      <c r="A1142" s="106" t="s">
        <v>926</v>
      </c>
      <c r="B1142" s="78"/>
      <c r="C1142" s="135"/>
      <c r="D1142" s="79" t="e">
        <f t="shared" si="19"/>
        <v>#DIV/0!</v>
      </c>
      <c r="E1142" s="78"/>
    </row>
    <row r="1143" spans="1:5">
      <c r="A1143" s="106" t="s">
        <v>927</v>
      </c>
      <c r="B1143" s="78">
        <v>910</v>
      </c>
      <c r="C1143" s="135">
        <v>590</v>
      </c>
      <c r="D1143" s="79">
        <f t="shared" si="19"/>
        <v>0.64835164835164838</v>
      </c>
      <c r="E1143" s="78"/>
    </row>
    <row r="1144" spans="1:5">
      <c r="A1144" s="106" t="s">
        <v>928</v>
      </c>
      <c r="B1144" s="78">
        <v>81</v>
      </c>
      <c r="C1144" s="135">
        <v>30</v>
      </c>
      <c r="D1144" s="79">
        <f t="shared" si="19"/>
        <v>0.37037037037037035</v>
      </c>
      <c r="E1144" s="78"/>
    </row>
    <row r="1145" spans="1:5">
      <c r="A1145" s="106" t="s">
        <v>929</v>
      </c>
      <c r="B1145" s="78"/>
      <c r="C1145" s="135"/>
      <c r="D1145" s="79" t="e">
        <f t="shared" si="19"/>
        <v>#DIV/0!</v>
      </c>
      <c r="E1145" s="78"/>
    </row>
    <row r="1146" spans="1:5">
      <c r="A1146" s="106" t="s">
        <v>930</v>
      </c>
      <c r="B1146" s="78">
        <v>1401</v>
      </c>
      <c r="C1146" s="135">
        <v>950</v>
      </c>
      <c r="D1146" s="79">
        <f t="shared" si="19"/>
        <v>0.67808708065667378</v>
      </c>
      <c r="E1146" s="78"/>
    </row>
    <row r="1147" spans="1:5">
      <c r="A1147" s="104" t="s">
        <v>931</v>
      </c>
      <c r="B1147" s="12">
        <f>SUM(B1148:B1150)</f>
        <v>0</v>
      </c>
      <c r="C1147" s="12">
        <f>SUM(C1148:C1150)</f>
        <v>0</v>
      </c>
      <c r="D1147" s="76" t="e">
        <f t="shared" si="19"/>
        <v>#DIV/0!</v>
      </c>
      <c r="E1147" s="27"/>
    </row>
    <row r="1148" spans="1:5">
      <c r="A1148" s="106" t="s">
        <v>932</v>
      </c>
      <c r="B1148" s="78"/>
      <c r="C1148" s="78"/>
      <c r="D1148" s="79" t="e">
        <f t="shared" si="19"/>
        <v>#DIV/0!</v>
      </c>
      <c r="E1148" s="78"/>
    </row>
    <row r="1149" spans="1:5">
      <c r="A1149" s="106" t="s">
        <v>933</v>
      </c>
      <c r="B1149" s="78"/>
      <c r="C1149" s="78"/>
      <c r="D1149" s="79" t="e">
        <f t="shared" si="19"/>
        <v>#DIV/0!</v>
      </c>
      <c r="E1149" s="78"/>
    </row>
    <row r="1150" spans="1:5">
      <c r="A1150" s="106" t="s">
        <v>934</v>
      </c>
      <c r="B1150" s="78"/>
      <c r="C1150" s="78"/>
      <c r="D1150" s="79" t="e">
        <f t="shared" si="19"/>
        <v>#DIV/0!</v>
      </c>
      <c r="E1150" s="78"/>
    </row>
    <row r="1151" spans="1:5">
      <c r="A1151" s="104" t="s">
        <v>935</v>
      </c>
      <c r="B1151" s="12">
        <f>SUM(B1152:B1154)</f>
        <v>0</v>
      </c>
      <c r="C1151" s="12">
        <f>SUM(C1152:C1154)</f>
        <v>0</v>
      </c>
      <c r="D1151" s="76" t="e">
        <f t="shared" si="19"/>
        <v>#DIV/0!</v>
      </c>
      <c r="E1151" s="27"/>
    </row>
    <row r="1152" spans="1:5">
      <c r="A1152" s="106" t="s">
        <v>936</v>
      </c>
      <c r="B1152" s="78"/>
      <c r="C1152" s="78"/>
      <c r="D1152" s="79" t="e">
        <f t="shared" si="19"/>
        <v>#DIV/0!</v>
      </c>
      <c r="E1152" s="78"/>
    </row>
    <row r="1153" spans="1:5">
      <c r="A1153" s="106" t="s">
        <v>937</v>
      </c>
      <c r="B1153" s="78"/>
      <c r="C1153" s="78"/>
      <c r="D1153" s="79" t="e">
        <f t="shared" si="19"/>
        <v>#DIV/0!</v>
      </c>
      <c r="E1153" s="78"/>
    </row>
    <row r="1154" spans="1:5">
      <c r="A1154" s="106" t="s">
        <v>938</v>
      </c>
      <c r="B1154" s="78"/>
      <c r="C1154" s="78"/>
      <c r="D1154" s="79" t="e">
        <f t="shared" si="19"/>
        <v>#DIV/0!</v>
      </c>
      <c r="E1154" s="78"/>
    </row>
    <row r="1155" spans="1:5">
      <c r="A1155" s="105" t="s">
        <v>939</v>
      </c>
      <c r="B1155" s="72">
        <f>B1156+B1174+B1180+B1186</f>
        <v>1191</v>
      </c>
      <c r="C1155" s="72">
        <f>C1156+C1174+C1180+C1186</f>
        <v>3100</v>
      </c>
      <c r="D1155" s="73">
        <f t="shared" si="19"/>
        <v>2.6028547439126783</v>
      </c>
      <c r="E1155" s="74"/>
    </row>
    <row r="1156" spans="1:5">
      <c r="A1156" s="104" t="s">
        <v>940</v>
      </c>
      <c r="B1156" s="12">
        <f>SUM(B1157:B1173)</f>
        <v>1051</v>
      </c>
      <c r="C1156" s="12">
        <f>SUM(C1157:C1173)</f>
        <v>3100</v>
      </c>
      <c r="D1156" s="76">
        <f t="shared" si="19"/>
        <v>2.9495718363463368</v>
      </c>
      <c r="E1156" s="27"/>
    </row>
    <row r="1157" spans="1:5">
      <c r="A1157" s="106" t="s">
        <v>57</v>
      </c>
      <c r="B1157" s="78"/>
      <c r="C1157" s="135"/>
      <c r="D1157" s="79" t="e">
        <f t="shared" si="19"/>
        <v>#DIV/0!</v>
      </c>
      <c r="E1157" s="78"/>
    </row>
    <row r="1158" spans="1:5">
      <c r="A1158" s="106" t="s">
        <v>58</v>
      </c>
      <c r="B1158" s="78"/>
      <c r="C1158" s="135"/>
      <c r="D1158" s="79" t="e">
        <f t="shared" si="19"/>
        <v>#DIV/0!</v>
      </c>
      <c r="E1158" s="78"/>
    </row>
    <row r="1159" spans="1:5">
      <c r="A1159" s="106" t="s">
        <v>59</v>
      </c>
      <c r="B1159" s="78"/>
      <c r="C1159" s="135"/>
      <c r="D1159" s="79" t="e">
        <f t="shared" ref="D1159:D1178" si="20">C1159/B1159</f>
        <v>#DIV/0!</v>
      </c>
      <c r="E1159" s="78"/>
    </row>
    <row r="1160" spans="1:5">
      <c r="A1160" s="106" t="s">
        <v>941</v>
      </c>
      <c r="B1160" s="78"/>
      <c r="C1160" s="135"/>
      <c r="D1160" s="79" t="e">
        <f t="shared" si="20"/>
        <v>#DIV/0!</v>
      </c>
      <c r="E1160" s="78"/>
    </row>
    <row r="1161" spans="1:5">
      <c r="A1161" s="106" t="s">
        <v>942</v>
      </c>
      <c r="B1161" s="78"/>
      <c r="C1161" s="135"/>
      <c r="D1161" s="79" t="e">
        <f t="shared" si="20"/>
        <v>#DIV/0!</v>
      </c>
      <c r="E1161" s="78"/>
    </row>
    <row r="1162" spans="1:5">
      <c r="A1162" s="106" t="s">
        <v>943</v>
      </c>
      <c r="B1162" s="78"/>
      <c r="C1162" s="135"/>
      <c r="D1162" s="79" t="e">
        <f t="shared" si="20"/>
        <v>#DIV/0!</v>
      </c>
      <c r="E1162" s="78"/>
    </row>
    <row r="1163" spans="1:5">
      <c r="A1163" s="106" t="s">
        <v>944</v>
      </c>
      <c r="B1163" s="78"/>
      <c r="C1163" s="135"/>
      <c r="D1163" s="79" t="e">
        <f t="shared" si="20"/>
        <v>#DIV/0!</v>
      </c>
      <c r="E1163" s="78"/>
    </row>
    <row r="1164" spans="1:5">
      <c r="A1164" s="106" t="s">
        <v>945</v>
      </c>
      <c r="B1164" s="78">
        <v>77</v>
      </c>
      <c r="C1164" s="135">
        <v>75</v>
      </c>
      <c r="D1164" s="79">
        <f t="shared" si="20"/>
        <v>0.97402597402597402</v>
      </c>
      <c r="E1164" s="78"/>
    </row>
    <row r="1165" spans="1:5">
      <c r="A1165" s="106" t="s">
        <v>946</v>
      </c>
      <c r="B1165" s="78"/>
      <c r="C1165" s="135"/>
      <c r="D1165" s="79" t="e">
        <f t="shared" si="20"/>
        <v>#DIV/0!</v>
      </c>
      <c r="E1165" s="78"/>
    </row>
    <row r="1166" spans="1:5">
      <c r="A1166" s="106" t="s">
        <v>947</v>
      </c>
      <c r="B1166" s="78"/>
      <c r="C1166" s="135"/>
      <c r="D1166" s="79" t="e">
        <f t="shared" si="20"/>
        <v>#DIV/0!</v>
      </c>
      <c r="E1166" s="78"/>
    </row>
    <row r="1167" spans="1:5">
      <c r="A1167" s="106" t="s">
        <v>948</v>
      </c>
      <c r="B1167" s="78"/>
      <c r="C1167" s="135">
        <v>200</v>
      </c>
      <c r="D1167" s="79" t="e">
        <f t="shared" si="20"/>
        <v>#DIV/0!</v>
      </c>
      <c r="E1167" s="78"/>
    </row>
    <row r="1168" spans="1:5">
      <c r="A1168" s="106" t="s">
        <v>949</v>
      </c>
      <c r="B1168" s="78"/>
      <c r="C1168" s="135"/>
      <c r="D1168" s="79" t="e">
        <f t="shared" si="20"/>
        <v>#DIV/0!</v>
      </c>
      <c r="E1168" s="78"/>
    </row>
    <row r="1169" spans="1:5">
      <c r="A1169" s="106" t="s">
        <v>950</v>
      </c>
      <c r="B1169" s="78"/>
      <c r="C1169" s="135"/>
      <c r="D1169" s="79" t="e">
        <f t="shared" si="20"/>
        <v>#DIV/0!</v>
      </c>
      <c r="E1169" s="78"/>
    </row>
    <row r="1170" spans="1:5">
      <c r="A1170" s="106" t="s">
        <v>951</v>
      </c>
      <c r="B1170" s="78"/>
      <c r="C1170" s="135"/>
      <c r="D1170" s="79" t="e">
        <f t="shared" si="20"/>
        <v>#DIV/0!</v>
      </c>
      <c r="E1170" s="78"/>
    </row>
    <row r="1171" spans="1:5">
      <c r="A1171" s="106" t="s">
        <v>952</v>
      </c>
      <c r="B1171" s="78"/>
      <c r="C1171" s="135"/>
      <c r="D1171" s="79" t="e">
        <f t="shared" si="20"/>
        <v>#DIV/0!</v>
      </c>
      <c r="E1171" s="78"/>
    </row>
    <row r="1172" spans="1:5">
      <c r="A1172" s="106" t="s">
        <v>66</v>
      </c>
      <c r="B1172" s="78">
        <v>34</v>
      </c>
      <c r="C1172" s="135">
        <v>80</v>
      </c>
      <c r="D1172" s="79">
        <f t="shared" si="20"/>
        <v>2.3529411764705883</v>
      </c>
      <c r="E1172" s="78"/>
    </row>
    <row r="1173" spans="1:5">
      <c r="A1173" s="106" t="s">
        <v>953</v>
      </c>
      <c r="B1173" s="78">
        <v>940</v>
      </c>
      <c r="C1173" s="135">
        <v>2745</v>
      </c>
      <c r="D1173" s="79">
        <f t="shared" si="20"/>
        <v>2.9202127659574466</v>
      </c>
      <c r="E1173" s="78"/>
    </row>
    <row r="1174" spans="1:5">
      <c r="A1174" s="104" t="s">
        <v>954</v>
      </c>
      <c r="B1174" s="12">
        <f>SUM(B1175:B1179)</f>
        <v>0</v>
      </c>
      <c r="C1174" s="12">
        <f>SUM(C1175:C1179)</f>
        <v>0</v>
      </c>
      <c r="D1174" s="76" t="e">
        <f t="shared" si="20"/>
        <v>#DIV/0!</v>
      </c>
      <c r="E1174" s="27"/>
    </row>
    <row r="1175" spans="1:5">
      <c r="A1175" s="106" t="s">
        <v>955</v>
      </c>
      <c r="B1175" s="78"/>
      <c r="C1175" s="78"/>
      <c r="D1175" s="79" t="e">
        <f t="shared" si="20"/>
        <v>#DIV/0!</v>
      </c>
      <c r="E1175" s="78"/>
    </row>
    <row r="1176" spans="1:5">
      <c r="A1176" s="106" t="s">
        <v>956</v>
      </c>
      <c r="B1176" s="78"/>
      <c r="C1176" s="78"/>
      <c r="D1176" s="79" t="e">
        <f t="shared" si="20"/>
        <v>#DIV/0!</v>
      </c>
      <c r="E1176" s="78"/>
    </row>
    <row r="1177" spans="1:5">
      <c r="A1177" s="106" t="s">
        <v>957</v>
      </c>
      <c r="B1177" s="78"/>
      <c r="C1177" s="78"/>
      <c r="D1177" s="79" t="e">
        <f t="shared" si="20"/>
        <v>#DIV/0!</v>
      </c>
      <c r="E1177" s="78"/>
    </row>
    <row r="1178" spans="1:5">
      <c r="A1178" s="106" t="s">
        <v>958</v>
      </c>
      <c r="B1178" s="78"/>
      <c r="C1178" s="78"/>
      <c r="D1178" s="79" t="e">
        <f t="shared" si="20"/>
        <v>#DIV/0!</v>
      </c>
      <c r="E1178" s="78"/>
    </row>
    <row r="1179" spans="1:5">
      <c r="A1179" s="106" t="s">
        <v>959</v>
      </c>
      <c r="B1179" s="78"/>
      <c r="C1179" s="78"/>
      <c r="D1179" s="79" t="e">
        <f t="shared" ref="D1179:D1223" si="21">C1179/B1179</f>
        <v>#DIV/0!</v>
      </c>
      <c r="E1179" s="78"/>
    </row>
    <row r="1180" spans="1:5">
      <c r="A1180" s="104" t="s">
        <v>960</v>
      </c>
      <c r="B1180" s="12">
        <f>SUM(B1181:B1185)</f>
        <v>0</v>
      </c>
      <c r="C1180" s="12">
        <f>SUM(C1181:C1185)</f>
        <v>0</v>
      </c>
      <c r="D1180" s="76" t="e">
        <f t="shared" si="21"/>
        <v>#DIV/0!</v>
      </c>
      <c r="E1180" s="27"/>
    </row>
    <row r="1181" spans="1:5">
      <c r="A1181" s="106" t="s">
        <v>961</v>
      </c>
      <c r="B1181" s="78"/>
      <c r="C1181" s="78"/>
      <c r="D1181" s="79" t="e">
        <f t="shared" si="21"/>
        <v>#DIV/0!</v>
      </c>
      <c r="E1181" s="78"/>
    </row>
    <row r="1182" spans="1:5">
      <c r="A1182" s="106" t="s">
        <v>962</v>
      </c>
      <c r="B1182" s="78"/>
      <c r="C1182" s="78"/>
      <c r="D1182" s="79" t="e">
        <f t="shared" si="21"/>
        <v>#DIV/0!</v>
      </c>
      <c r="E1182" s="78"/>
    </row>
    <row r="1183" spans="1:5">
      <c r="A1183" s="106" t="s">
        <v>963</v>
      </c>
      <c r="B1183" s="78"/>
      <c r="C1183" s="78"/>
      <c r="D1183" s="79" t="e">
        <f t="shared" si="21"/>
        <v>#DIV/0!</v>
      </c>
      <c r="E1183" s="78"/>
    </row>
    <row r="1184" spans="1:5">
      <c r="A1184" s="106" t="s">
        <v>964</v>
      </c>
      <c r="B1184" s="78"/>
      <c r="C1184" s="78"/>
      <c r="D1184" s="79" t="e">
        <f t="shared" si="21"/>
        <v>#DIV/0!</v>
      </c>
      <c r="E1184" s="78"/>
    </row>
    <row r="1185" spans="1:5">
      <c r="A1185" s="106" t="s">
        <v>965</v>
      </c>
      <c r="B1185" s="78"/>
      <c r="C1185" s="78"/>
      <c r="D1185" s="79" t="e">
        <f t="shared" si="21"/>
        <v>#DIV/0!</v>
      </c>
      <c r="E1185" s="78"/>
    </row>
    <row r="1186" spans="1:5">
      <c r="A1186" s="104" t="s">
        <v>966</v>
      </c>
      <c r="B1186" s="12">
        <f>SUM(B1187:B1198)</f>
        <v>140</v>
      </c>
      <c r="C1186" s="12">
        <f>SUM(C1187:C1198)</f>
        <v>0</v>
      </c>
      <c r="D1186" s="76">
        <f t="shared" si="21"/>
        <v>0</v>
      </c>
      <c r="E1186" s="27"/>
    </row>
    <row r="1187" spans="1:5">
      <c r="A1187" s="106" t="s">
        <v>967</v>
      </c>
      <c r="B1187" s="78"/>
      <c r="C1187" s="78"/>
      <c r="D1187" s="79" t="e">
        <f t="shared" si="21"/>
        <v>#DIV/0!</v>
      </c>
      <c r="E1187" s="78"/>
    </row>
    <row r="1188" spans="1:5">
      <c r="A1188" s="106" t="s">
        <v>968</v>
      </c>
      <c r="B1188" s="78"/>
      <c r="C1188" s="78"/>
      <c r="D1188" s="79" t="e">
        <f t="shared" si="21"/>
        <v>#DIV/0!</v>
      </c>
      <c r="E1188" s="78"/>
    </row>
    <row r="1189" spans="1:5">
      <c r="A1189" s="106" t="s">
        <v>969</v>
      </c>
      <c r="B1189" s="78"/>
      <c r="C1189" s="78"/>
      <c r="D1189" s="79" t="e">
        <f t="shared" si="21"/>
        <v>#DIV/0!</v>
      </c>
      <c r="E1189" s="78"/>
    </row>
    <row r="1190" spans="1:5">
      <c r="A1190" s="106" t="s">
        <v>970</v>
      </c>
      <c r="B1190" s="78"/>
      <c r="C1190" s="78"/>
      <c r="D1190" s="79" t="e">
        <f t="shared" si="21"/>
        <v>#DIV/0!</v>
      </c>
      <c r="E1190" s="78"/>
    </row>
    <row r="1191" spans="1:5">
      <c r="A1191" s="106" t="s">
        <v>971</v>
      </c>
      <c r="B1191" s="78"/>
      <c r="C1191" s="78"/>
      <c r="D1191" s="79" t="e">
        <f t="shared" si="21"/>
        <v>#DIV/0!</v>
      </c>
      <c r="E1191" s="78"/>
    </row>
    <row r="1192" spans="1:5">
      <c r="A1192" s="106" t="s">
        <v>972</v>
      </c>
      <c r="B1192" s="78"/>
      <c r="C1192" s="78"/>
      <c r="D1192" s="79" t="e">
        <f t="shared" si="21"/>
        <v>#DIV/0!</v>
      </c>
      <c r="E1192" s="78"/>
    </row>
    <row r="1193" spans="1:5">
      <c r="A1193" s="106" t="s">
        <v>973</v>
      </c>
      <c r="B1193" s="78"/>
      <c r="C1193" s="78"/>
      <c r="D1193" s="79" t="e">
        <f t="shared" si="21"/>
        <v>#DIV/0!</v>
      </c>
      <c r="E1193" s="78"/>
    </row>
    <row r="1194" spans="1:5">
      <c r="A1194" s="106" t="s">
        <v>974</v>
      </c>
      <c r="B1194" s="78">
        <v>140</v>
      </c>
      <c r="C1194" s="78"/>
      <c r="D1194" s="79">
        <f t="shared" si="21"/>
        <v>0</v>
      </c>
      <c r="E1194" s="78"/>
    </row>
    <row r="1195" spans="1:5">
      <c r="A1195" s="106" t="s">
        <v>975</v>
      </c>
      <c r="B1195" s="78"/>
      <c r="C1195" s="78"/>
      <c r="D1195" s="79" t="e">
        <f t="shared" si="21"/>
        <v>#DIV/0!</v>
      </c>
      <c r="E1195" s="78"/>
    </row>
    <row r="1196" spans="1:5">
      <c r="A1196" s="106" t="s">
        <v>976</v>
      </c>
      <c r="B1196" s="78"/>
      <c r="C1196" s="78"/>
      <c r="D1196" s="79" t="e">
        <f t="shared" si="21"/>
        <v>#DIV/0!</v>
      </c>
      <c r="E1196" s="78"/>
    </row>
    <row r="1197" spans="1:5">
      <c r="A1197" s="106" t="s">
        <v>977</v>
      </c>
      <c r="B1197" s="78"/>
      <c r="C1197" s="78"/>
      <c r="D1197" s="79" t="e">
        <f t="shared" si="21"/>
        <v>#DIV/0!</v>
      </c>
      <c r="E1197" s="78"/>
    </row>
    <row r="1198" spans="1:5">
      <c r="A1198" s="106" t="s">
        <v>978</v>
      </c>
      <c r="B1198" s="78"/>
      <c r="C1198" s="78"/>
      <c r="D1198" s="79" t="e">
        <f t="shared" si="21"/>
        <v>#DIV/0!</v>
      </c>
      <c r="E1198" s="78"/>
    </row>
    <row r="1199" spans="1:5">
      <c r="A1199" s="105" t="s">
        <v>979</v>
      </c>
      <c r="B1199" s="72">
        <f>B1200+B1212+B1218+B1224+B1232+B1245+B1249+B1253</f>
        <v>1548</v>
      </c>
      <c r="C1199" s="72">
        <f>C1200+C1212+C1218+C1224+C1232+C1245+C1249+C1253</f>
        <v>2000</v>
      </c>
      <c r="D1199" s="73">
        <f t="shared" si="21"/>
        <v>1.2919896640826873</v>
      </c>
      <c r="E1199" s="74"/>
    </row>
    <row r="1200" spans="1:5">
      <c r="A1200" s="104" t="s">
        <v>980</v>
      </c>
      <c r="B1200" s="12">
        <f>SUM(B1201:B1211)</f>
        <v>779</v>
      </c>
      <c r="C1200" s="12">
        <f>SUM(C1201:C1211)</f>
        <v>1400</v>
      </c>
      <c r="D1200" s="76">
        <f t="shared" si="21"/>
        <v>1.7971758664955071</v>
      </c>
      <c r="E1200" s="27"/>
    </row>
    <row r="1201" spans="1:5">
      <c r="A1201" s="106" t="s">
        <v>57</v>
      </c>
      <c r="B1201" s="78">
        <v>398</v>
      </c>
      <c r="C1201" s="135">
        <v>350</v>
      </c>
      <c r="D1201" s="79">
        <f t="shared" si="21"/>
        <v>0.87939698492462315</v>
      </c>
      <c r="E1201" s="78"/>
    </row>
    <row r="1202" spans="1:5">
      <c r="A1202" s="106" t="s">
        <v>58</v>
      </c>
      <c r="B1202" s="78"/>
      <c r="C1202" s="135"/>
      <c r="D1202" s="79" t="e">
        <f t="shared" si="21"/>
        <v>#DIV/0!</v>
      </c>
      <c r="E1202" s="78"/>
    </row>
    <row r="1203" spans="1:5">
      <c r="A1203" s="106" t="s">
        <v>59</v>
      </c>
      <c r="B1203" s="78"/>
      <c r="C1203" s="135"/>
      <c r="D1203" s="79" t="e">
        <f t="shared" si="21"/>
        <v>#DIV/0!</v>
      </c>
      <c r="E1203" s="78"/>
    </row>
    <row r="1204" spans="1:5">
      <c r="A1204" s="106" t="s">
        <v>981</v>
      </c>
      <c r="B1204" s="78">
        <v>30</v>
      </c>
      <c r="C1204" s="135"/>
      <c r="D1204" s="79">
        <f t="shared" si="21"/>
        <v>0</v>
      </c>
      <c r="E1204" s="78"/>
    </row>
    <row r="1205" spans="1:5">
      <c r="A1205" s="106" t="s">
        <v>982</v>
      </c>
      <c r="B1205" s="78"/>
      <c r="C1205" s="135"/>
      <c r="D1205" s="79" t="e">
        <f t="shared" si="21"/>
        <v>#DIV/0!</v>
      </c>
      <c r="E1205" s="78"/>
    </row>
    <row r="1206" spans="1:5">
      <c r="A1206" s="106" t="s">
        <v>983</v>
      </c>
      <c r="B1206" s="78"/>
      <c r="C1206" s="135">
        <v>200</v>
      </c>
      <c r="D1206" s="79" t="e">
        <f t="shared" si="21"/>
        <v>#DIV/0!</v>
      </c>
      <c r="E1206" s="78"/>
    </row>
    <row r="1207" spans="1:5">
      <c r="A1207" s="106" t="s">
        <v>984</v>
      </c>
      <c r="B1207" s="78"/>
      <c r="C1207" s="135"/>
      <c r="D1207" s="79" t="e">
        <f t="shared" si="21"/>
        <v>#DIV/0!</v>
      </c>
      <c r="E1207" s="78"/>
    </row>
    <row r="1208" spans="1:5">
      <c r="A1208" s="106" t="s">
        <v>985</v>
      </c>
      <c r="B1208" s="78"/>
      <c r="C1208" s="135"/>
      <c r="D1208" s="79" t="e">
        <f t="shared" si="21"/>
        <v>#DIV/0!</v>
      </c>
      <c r="E1208" s="78"/>
    </row>
    <row r="1209" spans="1:5">
      <c r="A1209" s="106" t="s">
        <v>986</v>
      </c>
      <c r="B1209" s="78">
        <v>65</v>
      </c>
      <c r="C1209" s="135">
        <v>100</v>
      </c>
      <c r="D1209" s="79">
        <f t="shared" si="21"/>
        <v>1.5384615384615385</v>
      </c>
      <c r="E1209" s="78"/>
    </row>
    <row r="1210" spans="1:5">
      <c r="A1210" s="106" t="s">
        <v>66</v>
      </c>
      <c r="B1210" s="78">
        <v>21</v>
      </c>
      <c r="C1210" s="135">
        <v>30</v>
      </c>
      <c r="D1210" s="79">
        <f t="shared" si="21"/>
        <v>1.4285714285714286</v>
      </c>
      <c r="E1210" s="78"/>
    </row>
    <row r="1211" spans="1:5">
      <c r="A1211" s="106" t="s">
        <v>987</v>
      </c>
      <c r="B1211" s="78">
        <v>265</v>
      </c>
      <c r="C1211" s="135">
        <v>720</v>
      </c>
      <c r="D1211" s="79">
        <f t="shared" si="21"/>
        <v>2.7169811320754715</v>
      </c>
      <c r="E1211" s="78"/>
    </row>
    <row r="1212" spans="1:5">
      <c r="A1212" s="104" t="s">
        <v>988</v>
      </c>
      <c r="B1212" s="12">
        <f>SUM(B1213:B1217)</f>
        <v>571</v>
      </c>
      <c r="C1212" s="12">
        <f>SUM(C1213:C1217)</f>
        <v>600</v>
      </c>
      <c r="D1212" s="76">
        <f t="shared" si="21"/>
        <v>1.0507880910683012</v>
      </c>
      <c r="E1212" s="27"/>
    </row>
    <row r="1213" spans="1:5">
      <c r="A1213" s="106" t="s">
        <v>57</v>
      </c>
      <c r="B1213" s="78">
        <v>52</v>
      </c>
      <c r="C1213" s="78"/>
      <c r="D1213" s="79">
        <f t="shared" si="21"/>
        <v>0</v>
      </c>
      <c r="E1213" s="78"/>
    </row>
    <row r="1214" spans="1:5">
      <c r="A1214" s="106" t="s">
        <v>58</v>
      </c>
      <c r="B1214" s="78"/>
      <c r="C1214" s="78"/>
      <c r="D1214" s="79" t="e">
        <f t="shared" si="21"/>
        <v>#DIV/0!</v>
      </c>
      <c r="E1214" s="78"/>
    </row>
    <row r="1215" spans="1:5">
      <c r="A1215" s="106" t="s">
        <v>59</v>
      </c>
      <c r="B1215" s="78"/>
      <c r="C1215" s="78"/>
      <c r="D1215" s="79" t="e">
        <f t="shared" si="21"/>
        <v>#DIV/0!</v>
      </c>
      <c r="E1215" s="78"/>
    </row>
    <row r="1216" spans="1:5">
      <c r="A1216" s="106" t="s">
        <v>989</v>
      </c>
      <c r="B1216" s="78"/>
      <c r="C1216" s="78"/>
      <c r="D1216" s="79" t="e">
        <f t="shared" si="21"/>
        <v>#DIV/0!</v>
      </c>
      <c r="E1216" s="78"/>
    </row>
    <row r="1217" spans="1:5">
      <c r="A1217" s="106" t="s">
        <v>990</v>
      </c>
      <c r="B1217" s="78">
        <v>519</v>
      </c>
      <c r="C1217" s="135">
        <v>600</v>
      </c>
      <c r="D1217" s="79">
        <f t="shared" si="21"/>
        <v>1.1560693641618498</v>
      </c>
      <c r="E1217" s="78"/>
    </row>
    <row r="1218" spans="1:5">
      <c r="A1218" s="104" t="s">
        <v>991</v>
      </c>
      <c r="B1218" s="12">
        <f>SUM(B1219:B1223)</f>
        <v>0</v>
      </c>
      <c r="C1218" s="12">
        <f>SUM(C1219:C1223)</f>
        <v>0</v>
      </c>
      <c r="D1218" s="76" t="e">
        <f t="shared" si="21"/>
        <v>#DIV/0!</v>
      </c>
      <c r="E1218" s="27"/>
    </row>
    <row r="1219" spans="1:5">
      <c r="A1219" s="106" t="s">
        <v>57</v>
      </c>
      <c r="B1219" s="78"/>
      <c r="C1219" s="78"/>
      <c r="D1219" s="79" t="e">
        <f t="shared" si="21"/>
        <v>#DIV/0!</v>
      </c>
      <c r="E1219" s="78"/>
    </row>
    <row r="1220" spans="1:5">
      <c r="A1220" s="106" t="s">
        <v>58</v>
      </c>
      <c r="B1220" s="78"/>
      <c r="C1220" s="78"/>
      <c r="D1220" s="79" t="e">
        <f t="shared" si="21"/>
        <v>#DIV/0!</v>
      </c>
      <c r="E1220" s="78"/>
    </row>
    <row r="1221" spans="1:5">
      <c r="A1221" s="106" t="s">
        <v>59</v>
      </c>
      <c r="B1221" s="78"/>
      <c r="C1221" s="78"/>
      <c r="D1221" s="79" t="e">
        <f t="shared" si="21"/>
        <v>#DIV/0!</v>
      </c>
      <c r="E1221" s="78"/>
    </row>
    <row r="1222" spans="1:5">
      <c r="A1222" s="106" t="s">
        <v>992</v>
      </c>
      <c r="B1222" s="78"/>
      <c r="C1222" s="78"/>
      <c r="D1222" s="79" t="e">
        <f t="shared" si="21"/>
        <v>#DIV/0!</v>
      </c>
      <c r="E1222" s="78"/>
    </row>
    <row r="1223" spans="1:5">
      <c r="A1223" s="106" t="s">
        <v>993</v>
      </c>
      <c r="B1223" s="78"/>
      <c r="C1223" s="78"/>
      <c r="D1223" s="79" t="e">
        <f t="shared" si="21"/>
        <v>#DIV/0!</v>
      </c>
      <c r="E1223" s="78"/>
    </row>
    <row r="1224" spans="1:5">
      <c r="A1224" s="104" t="s">
        <v>994</v>
      </c>
      <c r="B1224" s="12">
        <f>SUM(B1225:B1231)</f>
        <v>0</v>
      </c>
      <c r="C1224" s="12">
        <f>SUM(C1225:C1231)</f>
        <v>0</v>
      </c>
      <c r="D1224" s="76" t="e">
        <f t="shared" ref="D1224:D1268" si="22">C1224/B1224</f>
        <v>#DIV/0!</v>
      </c>
      <c r="E1224" s="27"/>
    </row>
    <row r="1225" spans="1:5">
      <c r="A1225" s="106" t="s">
        <v>57</v>
      </c>
      <c r="B1225" s="78"/>
      <c r="C1225" s="78"/>
      <c r="D1225" s="79" t="e">
        <f t="shared" si="22"/>
        <v>#DIV/0!</v>
      </c>
      <c r="E1225" s="78"/>
    </row>
    <row r="1226" spans="1:5">
      <c r="A1226" s="106" t="s">
        <v>58</v>
      </c>
      <c r="B1226" s="78"/>
      <c r="C1226" s="78"/>
      <c r="D1226" s="79" t="e">
        <f t="shared" si="22"/>
        <v>#DIV/0!</v>
      </c>
      <c r="E1226" s="78"/>
    </row>
    <row r="1227" spans="1:5">
      <c r="A1227" s="106" t="s">
        <v>59</v>
      </c>
      <c r="B1227" s="78"/>
      <c r="C1227" s="78"/>
      <c r="D1227" s="79" t="e">
        <f t="shared" si="22"/>
        <v>#DIV/0!</v>
      </c>
      <c r="E1227" s="78"/>
    </row>
    <row r="1228" spans="1:5">
      <c r="A1228" s="106" t="s">
        <v>995</v>
      </c>
      <c r="B1228" s="78"/>
      <c r="C1228" s="78"/>
      <c r="D1228" s="79" t="e">
        <f t="shared" si="22"/>
        <v>#DIV/0!</v>
      </c>
      <c r="E1228" s="78"/>
    </row>
    <row r="1229" spans="1:5">
      <c r="A1229" s="106" t="s">
        <v>996</v>
      </c>
      <c r="B1229" s="78"/>
      <c r="C1229" s="78"/>
      <c r="D1229" s="79" t="e">
        <f t="shared" si="22"/>
        <v>#DIV/0!</v>
      </c>
      <c r="E1229" s="78"/>
    </row>
    <row r="1230" spans="1:5">
      <c r="A1230" s="106" t="s">
        <v>66</v>
      </c>
      <c r="B1230" s="78"/>
      <c r="C1230" s="78"/>
      <c r="D1230" s="79" t="e">
        <f t="shared" si="22"/>
        <v>#DIV/0!</v>
      </c>
      <c r="E1230" s="78"/>
    </row>
    <row r="1231" spans="1:5">
      <c r="A1231" s="106" t="s">
        <v>997</v>
      </c>
      <c r="B1231" s="78"/>
      <c r="C1231" s="78"/>
      <c r="D1231" s="79" t="e">
        <f t="shared" si="22"/>
        <v>#DIV/0!</v>
      </c>
      <c r="E1231" s="78"/>
    </row>
    <row r="1232" spans="1:5">
      <c r="A1232" s="104" t="s">
        <v>998</v>
      </c>
      <c r="B1232" s="12">
        <f>SUM(B1233:B1244)</f>
        <v>17</v>
      </c>
      <c r="C1232" s="12">
        <f>SUM(C1233:C1244)</f>
        <v>0</v>
      </c>
      <c r="D1232" s="76">
        <f t="shared" si="22"/>
        <v>0</v>
      </c>
      <c r="E1232" s="27"/>
    </row>
    <row r="1233" spans="1:5">
      <c r="A1233" s="106" t="s">
        <v>57</v>
      </c>
      <c r="B1233" s="78"/>
      <c r="C1233" s="78"/>
      <c r="D1233" s="79" t="e">
        <f t="shared" si="22"/>
        <v>#DIV/0!</v>
      </c>
      <c r="E1233" s="78"/>
    </row>
    <row r="1234" spans="1:5">
      <c r="A1234" s="106" t="s">
        <v>58</v>
      </c>
      <c r="B1234" s="78"/>
      <c r="C1234" s="78"/>
      <c r="D1234" s="79" t="e">
        <f t="shared" si="22"/>
        <v>#DIV/0!</v>
      </c>
      <c r="E1234" s="78"/>
    </row>
    <row r="1235" spans="1:5">
      <c r="A1235" s="106" t="s">
        <v>59</v>
      </c>
      <c r="B1235" s="78"/>
      <c r="C1235" s="78"/>
      <c r="D1235" s="79" t="e">
        <f t="shared" si="22"/>
        <v>#DIV/0!</v>
      </c>
      <c r="E1235" s="78"/>
    </row>
    <row r="1236" spans="1:5">
      <c r="A1236" s="106" t="s">
        <v>999</v>
      </c>
      <c r="B1236" s="78"/>
      <c r="C1236" s="78"/>
      <c r="D1236" s="79" t="e">
        <f t="shared" si="22"/>
        <v>#DIV/0!</v>
      </c>
      <c r="E1236" s="78"/>
    </row>
    <row r="1237" spans="1:5">
      <c r="A1237" s="106" t="s">
        <v>1000</v>
      </c>
      <c r="B1237" s="78"/>
      <c r="C1237" s="78"/>
      <c r="D1237" s="79" t="e">
        <f t="shared" si="22"/>
        <v>#DIV/0!</v>
      </c>
      <c r="E1237" s="78"/>
    </row>
    <row r="1238" spans="1:5">
      <c r="A1238" s="106" t="s">
        <v>1001</v>
      </c>
      <c r="B1238" s="78"/>
      <c r="C1238" s="78"/>
      <c r="D1238" s="79" t="e">
        <f t="shared" si="22"/>
        <v>#DIV/0!</v>
      </c>
      <c r="E1238" s="78"/>
    </row>
    <row r="1239" spans="1:5">
      <c r="A1239" s="106" t="s">
        <v>1002</v>
      </c>
      <c r="B1239" s="78"/>
      <c r="C1239" s="78"/>
      <c r="D1239" s="79" t="e">
        <f t="shared" si="22"/>
        <v>#DIV/0!</v>
      </c>
      <c r="E1239" s="78"/>
    </row>
    <row r="1240" spans="1:5">
      <c r="A1240" s="106" t="s">
        <v>1003</v>
      </c>
      <c r="B1240" s="78"/>
      <c r="C1240" s="78"/>
      <c r="D1240" s="79" t="e">
        <f t="shared" si="22"/>
        <v>#DIV/0!</v>
      </c>
      <c r="E1240" s="78"/>
    </row>
    <row r="1241" spans="1:5">
      <c r="A1241" s="106" t="s">
        <v>1004</v>
      </c>
      <c r="B1241" s="78"/>
      <c r="C1241" s="78"/>
      <c r="D1241" s="79" t="e">
        <f t="shared" si="22"/>
        <v>#DIV/0!</v>
      </c>
      <c r="E1241" s="78"/>
    </row>
    <row r="1242" spans="1:5">
      <c r="A1242" s="106" t="s">
        <v>1005</v>
      </c>
      <c r="B1242" s="78"/>
      <c r="C1242" s="78"/>
      <c r="D1242" s="79" t="e">
        <f t="shared" si="22"/>
        <v>#DIV/0!</v>
      </c>
      <c r="E1242" s="78"/>
    </row>
    <row r="1243" spans="1:5">
      <c r="A1243" s="106" t="s">
        <v>1006</v>
      </c>
      <c r="B1243" s="78"/>
      <c r="C1243" s="78"/>
      <c r="D1243" s="79" t="e">
        <f t="shared" si="22"/>
        <v>#DIV/0!</v>
      </c>
      <c r="E1243" s="78"/>
    </row>
    <row r="1244" spans="1:5">
      <c r="A1244" s="106" t="s">
        <v>1007</v>
      </c>
      <c r="B1244" s="78">
        <v>17</v>
      </c>
      <c r="C1244" s="78"/>
      <c r="D1244" s="79">
        <f t="shared" si="22"/>
        <v>0</v>
      </c>
      <c r="E1244" s="78"/>
    </row>
    <row r="1245" spans="1:5">
      <c r="A1245" s="104" t="s">
        <v>1008</v>
      </c>
      <c r="B1245" s="12">
        <f>SUM(B1246:B1248)</f>
        <v>0</v>
      </c>
      <c r="C1245" s="12">
        <f>SUM(C1246:C1248)</f>
        <v>0</v>
      </c>
      <c r="D1245" s="76" t="e">
        <f t="shared" si="22"/>
        <v>#DIV/0!</v>
      </c>
      <c r="E1245" s="27"/>
    </row>
    <row r="1246" spans="1:5">
      <c r="A1246" s="106" t="s">
        <v>1009</v>
      </c>
      <c r="B1246" s="78"/>
      <c r="C1246" s="78"/>
      <c r="D1246" s="79" t="e">
        <f t="shared" si="22"/>
        <v>#DIV/0!</v>
      </c>
      <c r="E1246" s="78"/>
    </row>
    <row r="1247" spans="1:5">
      <c r="A1247" s="106" t="s">
        <v>1010</v>
      </c>
      <c r="B1247" s="78"/>
      <c r="C1247" s="78"/>
      <c r="D1247" s="79" t="e">
        <f t="shared" si="22"/>
        <v>#DIV/0!</v>
      </c>
      <c r="E1247" s="78"/>
    </row>
    <row r="1248" spans="1:5">
      <c r="A1248" s="106" t="s">
        <v>1011</v>
      </c>
      <c r="B1248" s="78"/>
      <c r="C1248" s="78"/>
      <c r="D1248" s="79" t="e">
        <f t="shared" si="22"/>
        <v>#DIV/0!</v>
      </c>
      <c r="E1248" s="78"/>
    </row>
    <row r="1249" spans="1:5">
      <c r="A1249" s="104" t="s">
        <v>1012</v>
      </c>
      <c r="B1249" s="12">
        <f>SUM(B1250:B1252)</f>
        <v>181</v>
      </c>
      <c r="C1249" s="12">
        <f>SUM(C1250:C1252)</f>
        <v>0</v>
      </c>
      <c r="D1249" s="76">
        <f t="shared" si="22"/>
        <v>0</v>
      </c>
      <c r="E1249" s="27"/>
    </row>
    <row r="1250" spans="1:5">
      <c r="A1250" s="106" t="s">
        <v>1013</v>
      </c>
      <c r="B1250" s="78">
        <v>95</v>
      </c>
      <c r="C1250" s="78"/>
      <c r="D1250" s="79">
        <f t="shared" si="22"/>
        <v>0</v>
      </c>
      <c r="E1250" s="78"/>
    </row>
    <row r="1251" spans="1:5">
      <c r="A1251" s="106" t="s">
        <v>1014</v>
      </c>
      <c r="B1251" s="78">
        <v>70</v>
      </c>
      <c r="C1251" s="78"/>
      <c r="D1251" s="79">
        <f t="shared" si="22"/>
        <v>0</v>
      </c>
      <c r="E1251" s="78"/>
    </row>
    <row r="1252" spans="1:5">
      <c r="A1252" s="106" t="s">
        <v>1015</v>
      </c>
      <c r="B1252" s="78">
        <v>16</v>
      </c>
      <c r="C1252" s="78"/>
      <c r="D1252" s="79">
        <f t="shared" si="22"/>
        <v>0</v>
      </c>
      <c r="E1252" s="78"/>
    </row>
    <row r="1253" spans="1:5">
      <c r="A1253" s="104" t="s">
        <v>1016</v>
      </c>
      <c r="B1253" s="78"/>
      <c r="C1253" s="78"/>
      <c r="D1253" s="76" t="e">
        <f t="shared" si="22"/>
        <v>#DIV/0!</v>
      </c>
      <c r="E1253" s="27"/>
    </row>
    <row r="1254" spans="1:5">
      <c r="A1254" s="105" t="s">
        <v>1017</v>
      </c>
      <c r="B1254" s="78"/>
      <c r="C1254" s="78"/>
      <c r="D1254" s="73" t="e">
        <f t="shared" si="22"/>
        <v>#DIV/0!</v>
      </c>
      <c r="E1254" s="74"/>
    </row>
    <row r="1255" spans="1:5">
      <c r="A1255" s="105" t="s">
        <v>1018</v>
      </c>
      <c r="B1255" s="72">
        <f>B1256</f>
        <v>3598</v>
      </c>
      <c r="C1255" s="72">
        <f>C1256</f>
        <v>5500</v>
      </c>
      <c r="D1255" s="73">
        <f t="shared" si="22"/>
        <v>1.5286270150083379</v>
      </c>
      <c r="E1255" s="74"/>
    </row>
    <row r="1256" spans="1:5">
      <c r="A1256" s="104" t="s">
        <v>1019</v>
      </c>
      <c r="B1256" s="12">
        <f>SUM(B1257:B1260)</f>
        <v>3598</v>
      </c>
      <c r="C1256" s="12">
        <f>SUM(C1257:C1260)</f>
        <v>5500</v>
      </c>
      <c r="D1256" s="76">
        <f t="shared" si="22"/>
        <v>1.5286270150083379</v>
      </c>
      <c r="E1256" s="27"/>
    </row>
    <row r="1257" spans="1:5">
      <c r="A1257" s="106" t="s">
        <v>1020</v>
      </c>
      <c r="B1257" s="78">
        <v>3580</v>
      </c>
      <c r="C1257" s="135">
        <v>5500</v>
      </c>
      <c r="D1257" s="79">
        <f t="shared" si="22"/>
        <v>1.5363128491620113</v>
      </c>
      <c r="E1257" s="78"/>
    </row>
    <row r="1258" spans="1:5">
      <c r="A1258" s="106" t="s">
        <v>1021</v>
      </c>
      <c r="B1258" s="78">
        <v>1</v>
      </c>
      <c r="C1258" s="78"/>
      <c r="D1258" s="79">
        <f t="shared" si="22"/>
        <v>0</v>
      </c>
      <c r="E1258" s="78"/>
    </row>
    <row r="1259" spans="1:5">
      <c r="A1259" s="106" t="s">
        <v>1022</v>
      </c>
      <c r="B1259" s="78">
        <v>17</v>
      </c>
      <c r="C1259" s="78"/>
      <c r="D1259" s="79">
        <f t="shared" si="22"/>
        <v>0</v>
      </c>
      <c r="E1259" s="78"/>
    </row>
    <row r="1260" spans="1:5">
      <c r="A1260" s="106" t="s">
        <v>1023</v>
      </c>
      <c r="B1260" s="78"/>
      <c r="C1260" s="78"/>
      <c r="D1260" s="79" t="e">
        <f t="shared" si="22"/>
        <v>#DIV/0!</v>
      </c>
      <c r="E1260" s="78"/>
    </row>
    <row r="1261" spans="1:5">
      <c r="A1261" s="72" t="s">
        <v>1024</v>
      </c>
      <c r="B1261" s="72">
        <f>B1262</f>
        <v>94</v>
      </c>
      <c r="C1261" s="72">
        <f>C1262</f>
        <v>0</v>
      </c>
      <c r="D1261" s="73">
        <f t="shared" si="22"/>
        <v>0</v>
      </c>
      <c r="E1261" s="74"/>
    </row>
    <row r="1262" spans="1:5">
      <c r="A1262" s="12" t="s">
        <v>1025</v>
      </c>
      <c r="B1262" s="78">
        <v>94</v>
      </c>
      <c r="C1262" s="78"/>
      <c r="D1262" s="99">
        <f t="shared" si="22"/>
        <v>0</v>
      </c>
      <c r="E1262" s="100"/>
    </row>
    <row r="1263" spans="1:5">
      <c r="A1263" s="72" t="s">
        <v>1026</v>
      </c>
      <c r="B1263" s="64">
        <f>B1264+B1265</f>
        <v>483</v>
      </c>
      <c r="C1263" s="64">
        <f>C1264+C1265</f>
        <v>600</v>
      </c>
      <c r="D1263" s="108">
        <f t="shared" si="22"/>
        <v>1.2422360248447204</v>
      </c>
      <c r="E1263" s="109"/>
    </row>
    <row r="1264" spans="1:5">
      <c r="A1264" s="12" t="s">
        <v>1027</v>
      </c>
      <c r="B1264" s="78"/>
      <c r="C1264" s="78"/>
      <c r="D1264" s="110" t="e">
        <f t="shared" si="22"/>
        <v>#DIV/0!</v>
      </c>
      <c r="E1264" s="111"/>
    </row>
    <row r="1265" spans="1:5">
      <c r="A1265" s="12" t="s">
        <v>881</v>
      </c>
      <c r="B1265" s="78">
        <v>483</v>
      </c>
      <c r="C1265" s="135">
        <v>600</v>
      </c>
      <c r="D1265" s="110">
        <f t="shared" si="22"/>
        <v>1.2422360248447204</v>
      </c>
      <c r="E1265" s="111"/>
    </row>
    <row r="1266" spans="1:5">
      <c r="A1266" s="112"/>
      <c r="B1266" s="113"/>
      <c r="C1266" s="113"/>
      <c r="D1266" s="114"/>
      <c r="E1266" s="115"/>
    </row>
    <row r="1267" spans="1:5">
      <c r="A1267" s="112"/>
      <c r="B1267" s="113"/>
      <c r="C1267" s="113"/>
      <c r="D1267" s="114"/>
      <c r="E1267" s="115"/>
    </row>
    <row r="1268" spans="1:5">
      <c r="A1268" s="31" t="s">
        <v>1028</v>
      </c>
      <c r="B1268" s="64">
        <f>B5+B234+B238+B250+B340+B391+B447+B504+B629+B699+B773+B792+B903+B967+B1031+B1051+B1081+B1091+B1135+B1155+B1199+B1254+B1255+B1261+B1263</f>
        <v>476783</v>
      </c>
      <c r="C1268" s="64">
        <f>C5+C234+C238+C250+C340+C391+C447+C504+C629+C699+C773+C792+C903+C967+C1031+C1051+C1081+C1091+C1135+C1155+C1199+C1254+C1255+C1261+C1263</f>
        <v>397500</v>
      </c>
      <c r="D1268" s="108">
        <f t="shared" si="22"/>
        <v>0.83371261139763797</v>
      </c>
      <c r="E1268" s="109"/>
    </row>
  </sheetData>
  <sheetProtection password="CC1D" sheet="1" objects="1"/>
  <mergeCells count="1">
    <mergeCell ref="A2:E2"/>
  </mergeCells>
  <phoneticPr fontId="16" type="noConversion"/>
  <printOptions horizontalCentered="1"/>
  <pageMargins left="0.31388888888888899" right="0.31388888888888899" top="0.35416666666666702" bottom="0.35416666666666702" header="0.31388888888888899" footer="0.31388888888888899"/>
  <pageSetup paperSize="9" scale="80" orientation="portrait"/>
</worksheet>
</file>

<file path=xl/worksheets/sheet4.xml><?xml version="1.0" encoding="utf-8"?>
<worksheet xmlns="http://schemas.openxmlformats.org/spreadsheetml/2006/main" xmlns:r="http://schemas.openxmlformats.org/officeDocument/2006/relationships">
  <dimension ref="A1:F109"/>
  <sheetViews>
    <sheetView showGridLines="0" showZeros="0" zoomScale="85" zoomScaleNormal="85" workbookViewId="0">
      <pane ySplit="5" topLeftCell="A31" activePane="bottomLeft" state="frozen"/>
      <selection activeCell="C33" sqref="C33"/>
      <selection pane="bottomLeft" activeCell="C33" sqref="C33"/>
    </sheetView>
  </sheetViews>
  <sheetFormatPr defaultColWidth="9" defaultRowHeight="15.6"/>
  <cols>
    <col min="1" max="1" width="50.09765625" style="3" customWidth="1"/>
    <col min="2" max="2" width="20.5" style="3" customWidth="1"/>
    <col min="3" max="3" width="16.59765625" style="3" customWidth="1"/>
    <col min="4" max="4" width="43.59765625" style="3" customWidth="1"/>
    <col min="5" max="5" width="19.5" style="3" customWidth="1"/>
    <col min="6" max="6" width="16.59765625" style="3" customWidth="1"/>
    <col min="7" max="16384" width="9" style="3"/>
  </cols>
  <sheetData>
    <row r="1" spans="1:6" ht="18" customHeight="1">
      <c r="A1" s="4" t="s">
        <v>1029</v>
      </c>
      <c r="B1" s="4"/>
    </row>
    <row r="2" spans="1:6" s="4" customFormat="1" ht="20.399999999999999">
      <c r="A2" s="302" t="s">
        <v>1030</v>
      </c>
      <c r="B2" s="302"/>
      <c r="C2" s="302"/>
      <c r="D2" s="302"/>
      <c r="E2" s="302"/>
      <c r="F2" s="302"/>
    </row>
    <row r="3" spans="1:6" ht="20.25" customHeight="1">
      <c r="A3" s="4"/>
      <c r="B3" s="4"/>
      <c r="F3" s="37" t="s">
        <v>18</v>
      </c>
    </row>
    <row r="4" spans="1:6" ht="31.5" customHeight="1">
      <c r="A4" s="303" t="s">
        <v>1031</v>
      </c>
      <c r="B4" s="304"/>
      <c r="C4" s="305"/>
      <c r="D4" s="303" t="s">
        <v>1032</v>
      </c>
      <c r="E4" s="304"/>
      <c r="F4" s="305"/>
    </row>
    <row r="5" spans="1:6" ht="21.9" customHeight="1">
      <c r="A5" s="38" t="s">
        <v>53</v>
      </c>
      <c r="B5" s="39" t="s">
        <v>20</v>
      </c>
      <c r="C5" s="38" t="s">
        <v>21</v>
      </c>
      <c r="D5" s="38" t="s">
        <v>53</v>
      </c>
      <c r="E5" s="39" t="s">
        <v>20</v>
      </c>
      <c r="F5" s="38" t="s">
        <v>21</v>
      </c>
    </row>
    <row r="6" spans="1:6" ht="20.100000000000001" customHeight="1">
      <c r="A6" s="40" t="s">
        <v>1033</v>
      </c>
      <c r="B6" s="41">
        <f>表一!B33</f>
        <v>67614</v>
      </c>
      <c r="C6" s="42">
        <f>表一!C33</f>
        <v>57750</v>
      </c>
      <c r="D6" s="40" t="s">
        <v>1034</v>
      </c>
      <c r="E6" s="41">
        <f>表二!B1268</f>
        <v>476783</v>
      </c>
      <c r="F6" s="42">
        <f>表二!C1268</f>
        <v>397500</v>
      </c>
    </row>
    <row r="7" spans="1:6" ht="20.100000000000001" customHeight="1">
      <c r="A7" s="43" t="s">
        <v>1035</v>
      </c>
      <c r="B7" s="41">
        <f>B8+B76+B77+B81+B82+B83+B84</f>
        <v>439101</v>
      </c>
      <c r="C7" s="41">
        <f>C8+C76+C77+C81+C82+C83+C84</f>
        <v>377650</v>
      </c>
      <c r="D7" s="43" t="s">
        <v>1036</v>
      </c>
      <c r="E7" s="41">
        <f>E8+E77+E78+E79+E80+E81+E82+E83</f>
        <v>29932</v>
      </c>
      <c r="F7" s="41">
        <f>F8+F77+F78+F79+F80+F81+F82+F83</f>
        <v>37900</v>
      </c>
    </row>
    <row r="8" spans="1:6" ht="20.100000000000001" customHeight="1">
      <c r="A8" s="44" t="s">
        <v>1037</v>
      </c>
      <c r="B8" s="45">
        <f>B9+B16+B52</f>
        <v>286775</v>
      </c>
      <c r="C8" s="45">
        <f>C9+C16+C52</f>
        <v>280000</v>
      </c>
      <c r="D8" s="44" t="s">
        <v>1038</v>
      </c>
      <c r="E8" s="45">
        <f>E9+E10</f>
        <v>442</v>
      </c>
      <c r="F8" s="45">
        <f>F9+F10</f>
        <v>1000</v>
      </c>
    </row>
    <row r="9" spans="1:6" ht="20.100000000000001" customHeight="1">
      <c r="A9" s="46" t="s">
        <v>1039</v>
      </c>
      <c r="B9" s="47">
        <f>SUM(B10:B15)</f>
        <v>3698</v>
      </c>
      <c r="C9" s="47">
        <f>SUM(C10:C15)</f>
        <v>3698</v>
      </c>
      <c r="D9" s="46" t="s">
        <v>1040</v>
      </c>
      <c r="E9" s="48">
        <v>146</v>
      </c>
      <c r="F9" s="133">
        <v>146</v>
      </c>
    </row>
    <row r="10" spans="1:6" ht="20.100000000000001" customHeight="1">
      <c r="A10" s="35" t="s">
        <v>1041</v>
      </c>
      <c r="B10" s="133">
        <v>182</v>
      </c>
      <c r="C10" s="133">
        <v>182</v>
      </c>
      <c r="D10" s="46" t="s">
        <v>1042</v>
      </c>
      <c r="E10" s="48">
        <v>296</v>
      </c>
      <c r="F10" s="133">
        <v>854</v>
      </c>
    </row>
    <row r="11" spans="1:6" ht="20.100000000000001" customHeight="1">
      <c r="A11" s="35" t="s">
        <v>1043</v>
      </c>
      <c r="B11" s="133">
        <v>453</v>
      </c>
      <c r="C11" s="133">
        <v>453</v>
      </c>
      <c r="D11" s="49"/>
      <c r="E11" s="50"/>
      <c r="F11" s="50"/>
    </row>
    <row r="12" spans="1:6" ht="20.100000000000001" customHeight="1">
      <c r="A12" s="35" t="s">
        <v>1044</v>
      </c>
      <c r="B12" s="133">
        <v>2200</v>
      </c>
      <c r="C12" s="133">
        <v>2200</v>
      </c>
      <c r="D12" s="49" t="s">
        <v>49</v>
      </c>
      <c r="E12" s="50"/>
      <c r="F12" s="50"/>
    </row>
    <row r="13" spans="1:6" ht="20.100000000000001" customHeight="1">
      <c r="A13" s="35" t="s">
        <v>1045</v>
      </c>
      <c r="B13" s="133"/>
      <c r="C13" s="133"/>
      <c r="D13" s="49" t="s">
        <v>49</v>
      </c>
      <c r="E13" s="50"/>
      <c r="F13" s="50"/>
    </row>
    <row r="14" spans="1:6" ht="20.100000000000001" customHeight="1">
      <c r="A14" s="35" t="s">
        <v>1046</v>
      </c>
      <c r="B14" s="133">
        <v>863</v>
      </c>
      <c r="C14" s="133">
        <v>863</v>
      </c>
      <c r="D14" s="49" t="s">
        <v>49</v>
      </c>
      <c r="E14" s="50"/>
      <c r="F14" s="50"/>
    </row>
    <row r="15" spans="1:6" ht="20.100000000000001" customHeight="1">
      <c r="A15" s="35" t="s">
        <v>1047</v>
      </c>
      <c r="B15" s="133"/>
      <c r="C15" s="133"/>
      <c r="D15" s="49" t="s">
        <v>49</v>
      </c>
      <c r="E15" s="50"/>
      <c r="F15" s="50"/>
    </row>
    <row r="16" spans="1:6" ht="20.100000000000001" customHeight="1">
      <c r="A16" s="51" t="s">
        <v>1048</v>
      </c>
      <c r="B16" s="47">
        <f>SUM(B17:B51)</f>
        <v>247627</v>
      </c>
      <c r="C16" s="47">
        <f>SUM(C17:C51)</f>
        <v>226302</v>
      </c>
      <c r="D16" s="49" t="s">
        <v>49</v>
      </c>
      <c r="E16" s="50"/>
      <c r="F16" s="50"/>
    </row>
    <row r="17" spans="1:6" ht="20.100000000000001" customHeight="1">
      <c r="A17" s="35" t="s">
        <v>1049</v>
      </c>
      <c r="B17" s="48"/>
      <c r="C17" s="133"/>
      <c r="D17" s="49" t="s">
        <v>49</v>
      </c>
      <c r="E17" s="50"/>
      <c r="F17" s="50"/>
    </row>
    <row r="18" spans="1:6" ht="20.100000000000001" customHeight="1">
      <c r="A18" s="52" t="s">
        <v>1050</v>
      </c>
      <c r="B18" s="48">
        <v>34136</v>
      </c>
      <c r="C18" s="133">
        <v>34000</v>
      </c>
      <c r="D18" s="49" t="s">
        <v>49</v>
      </c>
      <c r="E18" s="50"/>
      <c r="F18" s="50"/>
    </row>
    <row r="19" spans="1:6" ht="20.100000000000001" customHeight="1">
      <c r="A19" s="19" t="s">
        <v>1051</v>
      </c>
      <c r="B19" s="48">
        <v>30704</v>
      </c>
      <c r="C19" s="133">
        <v>23372</v>
      </c>
      <c r="D19" s="49" t="s">
        <v>49</v>
      </c>
      <c r="E19" s="50"/>
      <c r="F19" s="50"/>
    </row>
    <row r="20" spans="1:6" ht="20.100000000000001" customHeight="1">
      <c r="A20" s="19" t="s">
        <v>1052</v>
      </c>
      <c r="B20" s="48">
        <v>42954</v>
      </c>
      <c r="C20" s="133">
        <v>32181</v>
      </c>
      <c r="D20" s="49" t="s">
        <v>49</v>
      </c>
      <c r="E20" s="50"/>
      <c r="F20" s="50"/>
    </row>
    <row r="21" spans="1:6" ht="20.100000000000001" customHeight="1">
      <c r="A21" s="19" t="s">
        <v>1053</v>
      </c>
      <c r="B21" s="48"/>
      <c r="C21" s="133"/>
      <c r="D21" s="49" t="s">
        <v>49</v>
      </c>
      <c r="E21" s="50"/>
      <c r="F21" s="50"/>
    </row>
    <row r="22" spans="1:6" ht="20.100000000000001" customHeight="1">
      <c r="A22" s="19" t="s">
        <v>1054</v>
      </c>
      <c r="B22" s="48"/>
      <c r="C22" s="133"/>
      <c r="D22" s="49" t="s">
        <v>49</v>
      </c>
      <c r="E22" s="50"/>
      <c r="F22" s="50"/>
    </row>
    <row r="23" spans="1:6" ht="20.100000000000001" customHeight="1">
      <c r="A23" s="19" t="s">
        <v>1055</v>
      </c>
      <c r="B23" s="48">
        <v>4346</v>
      </c>
      <c r="C23" s="133">
        <v>4000</v>
      </c>
      <c r="D23" s="19" t="s">
        <v>49</v>
      </c>
      <c r="E23" s="50"/>
      <c r="F23" s="50"/>
    </row>
    <row r="24" spans="1:6" ht="20.100000000000001" customHeight="1">
      <c r="A24" s="19" t="s">
        <v>1056</v>
      </c>
      <c r="B24" s="48">
        <v>121</v>
      </c>
      <c r="C24" s="133">
        <v>121</v>
      </c>
      <c r="D24" s="19" t="s">
        <v>49</v>
      </c>
      <c r="E24" s="50"/>
      <c r="F24" s="50"/>
    </row>
    <row r="25" spans="1:6" ht="20.100000000000001" customHeight="1">
      <c r="A25" s="19" t="s">
        <v>1057</v>
      </c>
      <c r="B25" s="48">
        <v>26553</v>
      </c>
      <c r="C25" s="133">
        <v>26553</v>
      </c>
      <c r="D25" s="52" t="s">
        <v>49</v>
      </c>
      <c r="E25" s="50"/>
      <c r="F25" s="50"/>
    </row>
    <row r="26" spans="1:6" ht="20.100000000000001" customHeight="1">
      <c r="A26" s="19" t="s">
        <v>1058</v>
      </c>
      <c r="B26" s="48"/>
      <c r="C26" s="133"/>
      <c r="D26" s="19" t="s">
        <v>49</v>
      </c>
      <c r="E26" s="50"/>
      <c r="F26" s="50"/>
    </row>
    <row r="27" spans="1:6" ht="20.100000000000001" customHeight="1">
      <c r="A27" s="19" t="s">
        <v>1059</v>
      </c>
      <c r="B27" s="48">
        <v>25</v>
      </c>
      <c r="C27" s="133">
        <v>25</v>
      </c>
      <c r="D27" s="19" t="s">
        <v>49</v>
      </c>
      <c r="E27" s="50"/>
      <c r="F27" s="50"/>
    </row>
    <row r="28" spans="1:6" ht="20.100000000000001" customHeight="1">
      <c r="A28" s="19" t="s">
        <v>1060</v>
      </c>
      <c r="B28" s="48"/>
      <c r="C28" s="133"/>
      <c r="D28" s="19" t="s">
        <v>49</v>
      </c>
      <c r="E28" s="50"/>
      <c r="F28" s="50"/>
    </row>
    <row r="29" spans="1:6" ht="20.100000000000001" customHeight="1">
      <c r="A29" s="19" t="s">
        <v>1061</v>
      </c>
      <c r="B29" s="48">
        <v>1293</v>
      </c>
      <c r="C29" s="133">
        <v>1200</v>
      </c>
      <c r="D29" s="19" t="s">
        <v>49</v>
      </c>
      <c r="E29" s="50"/>
      <c r="F29" s="50"/>
    </row>
    <row r="30" spans="1:6" ht="20.100000000000001" customHeight="1">
      <c r="A30" s="53" t="s">
        <v>1062</v>
      </c>
      <c r="B30" s="48"/>
      <c r="C30" s="133"/>
      <c r="D30" s="19" t="s">
        <v>49</v>
      </c>
      <c r="E30" s="50"/>
      <c r="F30" s="50"/>
    </row>
    <row r="31" spans="1:6" ht="20.100000000000001" customHeight="1">
      <c r="A31" s="53" t="s">
        <v>1063</v>
      </c>
      <c r="B31" s="48"/>
      <c r="C31" s="133"/>
      <c r="D31" s="19" t="s">
        <v>49</v>
      </c>
      <c r="E31" s="50"/>
      <c r="F31" s="50"/>
    </row>
    <row r="32" spans="1:6" ht="20.100000000000001" customHeight="1">
      <c r="A32" s="53" t="s">
        <v>1064</v>
      </c>
      <c r="B32" s="48"/>
      <c r="C32" s="133"/>
      <c r="D32" s="19" t="s">
        <v>49</v>
      </c>
      <c r="E32" s="50"/>
      <c r="F32" s="50"/>
    </row>
    <row r="33" spans="1:6" ht="20.100000000000001" customHeight="1">
      <c r="A33" s="53" t="s">
        <v>1065</v>
      </c>
      <c r="B33" s="48">
        <v>323</v>
      </c>
      <c r="C33" s="133">
        <v>300</v>
      </c>
      <c r="D33" s="19" t="s">
        <v>49</v>
      </c>
      <c r="E33" s="50"/>
      <c r="F33" s="50"/>
    </row>
    <row r="34" spans="1:6" ht="20.100000000000001" customHeight="1">
      <c r="A34" s="53" t="s">
        <v>1066</v>
      </c>
      <c r="B34" s="48">
        <v>8295</v>
      </c>
      <c r="C34" s="133">
        <v>8000</v>
      </c>
      <c r="D34" s="49" t="s">
        <v>49</v>
      </c>
      <c r="E34" s="50"/>
      <c r="F34" s="50"/>
    </row>
    <row r="35" spans="1:6" ht="20.100000000000001" customHeight="1">
      <c r="A35" s="53" t="s">
        <v>1067</v>
      </c>
      <c r="B35" s="48"/>
      <c r="C35" s="133"/>
      <c r="D35" s="49" t="s">
        <v>49</v>
      </c>
      <c r="E35" s="50"/>
      <c r="F35" s="50"/>
    </row>
    <row r="36" spans="1:6" ht="20.100000000000001" customHeight="1">
      <c r="A36" s="53" t="s">
        <v>1068</v>
      </c>
      <c r="B36" s="48">
        <v>505</v>
      </c>
      <c r="C36" s="133">
        <v>500</v>
      </c>
      <c r="D36" s="49" t="s">
        <v>49</v>
      </c>
      <c r="E36" s="50"/>
      <c r="F36" s="50"/>
    </row>
    <row r="37" spans="1:6" ht="20.100000000000001" customHeight="1">
      <c r="A37" s="53" t="s">
        <v>1069</v>
      </c>
      <c r="B37" s="48">
        <v>29359</v>
      </c>
      <c r="C37" s="133">
        <v>30000</v>
      </c>
      <c r="D37" s="49" t="s">
        <v>49</v>
      </c>
      <c r="E37" s="50"/>
      <c r="F37" s="50"/>
    </row>
    <row r="38" spans="1:6" ht="20.100000000000001" customHeight="1">
      <c r="A38" s="53" t="s">
        <v>1070</v>
      </c>
      <c r="B38" s="48">
        <v>18584</v>
      </c>
      <c r="C38" s="133">
        <v>17000</v>
      </c>
      <c r="D38" s="49" t="s">
        <v>49</v>
      </c>
      <c r="E38" s="50"/>
      <c r="F38" s="50"/>
    </row>
    <row r="39" spans="1:6" ht="20.100000000000001" customHeight="1">
      <c r="A39" s="53" t="s">
        <v>1071</v>
      </c>
      <c r="B39" s="48">
        <v>1180</v>
      </c>
      <c r="C39" s="133">
        <v>1000</v>
      </c>
      <c r="D39" s="49" t="s">
        <v>49</v>
      </c>
      <c r="E39" s="50"/>
      <c r="F39" s="50"/>
    </row>
    <row r="40" spans="1:6" ht="20.100000000000001" customHeight="1">
      <c r="A40" s="53" t="s">
        <v>1072</v>
      </c>
      <c r="B40" s="48"/>
      <c r="C40" s="133"/>
      <c r="D40" s="49" t="s">
        <v>49</v>
      </c>
      <c r="E40" s="50"/>
      <c r="F40" s="50"/>
    </row>
    <row r="41" spans="1:6" ht="20.100000000000001" customHeight="1">
      <c r="A41" s="53" t="s">
        <v>1073</v>
      </c>
      <c r="B41" s="48">
        <v>45409</v>
      </c>
      <c r="C41" s="133">
        <v>45000</v>
      </c>
      <c r="D41" s="49" t="s">
        <v>49</v>
      </c>
      <c r="E41" s="50"/>
      <c r="F41" s="50"/>
    </row>
    <row r="42" spans="1:6" ht="20.100000000000001" customHeight="1">
      <c r="A42" s="53" t="s">
        <v>1074</v>
      </c>
      <c r="B42" s="48">
        <v>1995</v>
      </c>
      <c r="C42" s="133">
        <v>1500</v>
      </c>
      <c r="D42" s="49" t="s">
        <v>49</v>
      </c>
      <c r="E42" s="50"/>
      <c r="F42" s="50"/>
    </row>
    <row r="43" spans="1:6" ht="20.100000000000001" customHeight="1">
      <c r="A43" s="53" t="s">
        <v>1075</v>
      </c>
      <c r="B43" s="48"/>
      <c r="C43" s="133"/>
      <c r="D43" s="49" t="s">
        <v>49</v>
      </c>
      <c r="E43" s="50"/>
      <c r="F43" s="50"/>
    </row>
    <row r="44" spans="1:6" ht="20.100000000000001" customHeight="1">
      <c r="A44" s="53" t="s">
        <v>1076</v>
      </c>
      <c r="B44" s="48"/>
      <c r="C44" s="133"/>
      <c r="D44" s="49" t="s">
        <v>49</v>
      </c>
      <c r="E44" s="50"/>
      <c r="F44" s="50"/>
    </row>
    <row r="45" spans="1:6" ht="20.100000000000001" customHeight="1">
      <c r="A45" s="53" t="s">
        <v>1077</v>
      </c>
      <c r="B45" s="48"/>
      <c r="C45" s="133"/>
      <c r="D45" s="49" t="s">
        <v>49</v>
      </c>
      <c r="E45" s="50"/>
      <c r="F45" s="50"/>
    </row>
    <row r="46" spans="1:6" ht="20.100000000000001" customHeight="1">
      <c r="A46" s="53" t="s">
        <v>1078</v>
      </c>
      <c r="B46" s="48"/>
      <c r="C46" s="133"/>
      <c r="D46" s="49" t="s">
        <v>49</v>
      </c>
      <c r="E46" s="50"/>
      <c r="F46" s="50"/>
    </row>
    <row r="47" spans="1:6" ht="20.100000000000001" customHeight="1">
      <c r="A47" s="53" t="s">
        <v>1079</v>
      </c>
      <c r="B47" s="48">
        <v>1757</v>
      </c>
      <c r="C47" s="133">
        <v>1500</v>
      </c>
      <c r="D47" s="49" t="s">
        <v>49</v>
      </c>
      <c r="E47" s="50"/>
      <c r="F47" s="50"/>
    </row>
    <row r="48" spans="1:6" ht="20.100000000000001" customHeight="1">
      <c r="A48" s="53" t="s">
        <v>1080</v>
      </c>
      <c r="B48" s="48"/>
      <c r="C48" s="133"/>
      <c r="D48" s="19" t="s">
        <v>49</v>
      </c>
      <c r="E48" s="50"/>
      <c r="F48" s="50"/>
    </row>
    <row r="49" spans="1:6" ht="20.100000000000001" customHeight="1">
      <c r="A49" s="53" t="s">
        <v>1081</v>
      </c>
      <c r="B49" s="48">
        <v>78</v>
      </c>
      <c r="C49" s="133">
        <v>50</v>
      </c>
      <c r="D49" s="19"/>
      <c r="E49" s="50"/>
      <c r="F49" s="50"/>
    </row>
    <row r="50" spans="1:6" ht="20.100000000000001" customHeight="1">
      <c r="A50" s="53" t="s">
        <v>1082</v>
      </c>
      <c r="B50" s="48"/>
      <c r="C50" s="133"/>
      <c r="D50" s="19" t="s">
        <v>49</v>
      </c>
      <c r="E50" s="50"/>
      <c r="F50" s="50"/>
    </row>
    <row r="51" spans="1:6" ht="20.100000000000001" customHeight="1">
      <c r="A51" s="19" t="s">
        <v>1083</v>
      </c>
      <c r="B51" s="48">
        <v>10</v>
      </c>
      <c r="C51" s="133"/>
      <c r="D51" s="19" t="s">
        <v>49</v>
      </c>
      <c r="E51" s="50"/>
      <c r="F51" s="50"/>
    </row>
    <row r="52" spans="1:6" ht="20.100000000000001" customHeight="1">
      <c r="A52" s="18" t="s">
        <v>1084</v>
      </c>
      <c r="B52" s="47">
        <f>SUM(B53:B73)</f>
        <v>35450</v>
      </c>
      <c r="C52" s="47">
        <f>SUM(C53:C73)</f>
        <v>50000</v>
      </c>
      <c r="D52" s="19" t="s">
        <v>49</v>
      </c>
      <c r="E52" s="50"/>
      <c r="F52" s="50"/>
    </row>
    <row r="53" spans="1:6" ht="20.100000000000001" customHeight="1">
      <c r="A53" s="19" t="s">
        <v>1085</v>
      </c>
      <c r="B53" s="48">
        <v>381</v>
      </c>
      <c r="C53" s="133">
        <v>300</v>
      </c>
      <c r="D53" s="19" t="s">
        <v>49</v>
      </c>
      <c r="E53" s="50"/>
      <c r="F53" s="50"/>
    </row>
    <row r="54" spans="1:6" ht="20.100000000000001" customHeight="1">
      <c r="A54" s="19" t="s">
        <v>1086</v>
      </c>
      <c r="B54" s="48"/>
      <c r="C54" s="133"/>
      <c r="D54" s="19"/>
      <c r="E54" s="50"/>
      <c r="F54" s="50"/>
    </row>
    <row r="55" spans="1:6" ht="20.100000000000001" customHeight="1">
      <c r="A55" s="19" t="s">
        <v>1087</v>
      </c>
      <c r="B55" s="48"/>
      <c r="C55" s="133"/>
      <c r="D55" s="19"/>
      <c r="E55" s="50"/>
      <c r="F55" s="50"/>
    </row>
    <row r="56" spans="1:6" ht="20.100000000000001" customHeight="1">
      <c r="A56" s="19" t="s">
        <v>1088</v>
      </c>
      <c r="B56" s="48"/>
      <c r="C56" s="133"/>
      <c r="D56" s="19"/>
      <c r="E56" s="50"/>
      <c r="F56" s="50"/>
    </row>
    <row r="57" spans="1:6" ht="20.100000000000001" customHeight="1">
      <c r="A57" s="19" t="s">
        <v>1089</v>
      </c>
      <c r="B57" s="134">
        <v>5245</v>
      </c>
      <c r="C57" s="133">
        <v>7000</v>
      </c>
      <c r="D57" s="19"/>
      <c r="E57" s="50"/>
      <c r="F57" s="50"/>
    </row>
    <row r="58" spans="1:6" ht="20.100000000000001" customHeight="1">
      <c r="A58" s="19" t="s">
        <v>1090</v>
      </c>
      <c r="B58" s="134">
        <v>221</v>
      </c>
      <c r="C58" s="133">
        <v>200</v>
      </c>
      <c r="D58" s="19"/>
      <c r="E58" s="50"/>
      <c r="F58" s="50"/>
    </row>
    <row r="59" spans="1:6" ht="20.100000000000001" customHeight="1">
      <c r="A59" s="19" t="s">
        <v>1091</v>
      </c>
      <c r="B59" s="134">
        <v>96</v>
      </c>
      <c r="C59" s="133">
        <v>200</v>
      </c>
      <c r="D59" s="19"/>
      <c r="E59" s="50"/>
      <c r="F59" s="50"/>
    </row>
    <row r="60" spans="1:6" ht="19.5" customHeight="1">
      <c r="A60" s="19" t="s">
        <v>1092</v>
      </c>
      <c r="B60" s="134">
        <v>1869</v>
      </c>
      <c r="C60" s="133">
        <v>6000</v>
      </c>
      <c r="D60" s="19"/>
      <c r="E60" s="54"/>
      <c r="F60" s="54"/>
    </row>
    <row r="61" spans="1:6" s="36" customFormat="1" ht="20.100000000000001" customHeight="1">
      <c r="A61" s="19" t="s">
        <v>1093</v>
      </c>
      <c r="B61" s="134">
        <v>3317</v>
      </c>
      <c r="C61" s="133">
        <v>1000</v>
      </c>
      <c r="D61" s="19"/>
      <c r="E61" s="54"/>
      <c r="F61" s="54"/>
    </row>
    <row r="62" spans="1:6" ht="20.100000000000001" customHeight="1">
      <c r="A62" s="19" t="s">
        <v>1094</v>
      </c>
      <c r="B62" s="134">
        <v>750</v>
      </c>
      <c r="C62" s="133">
        <v>700</v>
      </c>
      <c r="D62" s="19"/>
      <c r="E62" s="50"/>
      <c r="F62" s="50"/>
    </row>
    <row r="63" spans="1:6" ht="20.100000000000001" customHeight="1">
      <c r="A63" s="19" t="s">
        <v>1095</v>
      </c>
      <c r="B63" s="134">
        <v>2942</v>
      </c>
      <c r="C63" s="133">
        <v>5000</v>
      </c>
      <c r="D63" s="19"/>
      <c r="E63" s="50"/>
      <c r="F63" s="50"/>
    </row>
    <row r="64" spans="1:6" ht="20.100000000000001" customHeight="1">
      <c r="A64" s="19" t="s">
        <v>1096</v>
      </c>
      <c r="B64" s="134">
        <v>18842</v>
      </c>
      <c r="C64" s="133">
        <v>23000</v>
      </c>
      <c r="D64" s="19"/>
      <c r="E64" s="50"/>
      <c r="F64" s="50"/>
    </row>
    <row r="65" spans="1:6" ht="20.100000000000001" customHeight="1">
      <c r="A65" s="19" t="s">
        <v>1097</v>
      </c>
      <c r="B65" s="134">
        <v>1049</v>
      </c>
      <c r="C65" s="133">
        <v>5850</v>
      </c>
      <c r="D65" s="19"/>
      <c r="E65" s="50"/>
      <c r="F65" s="50"/>
    </row>
    <row r="66" spans="1:6" ht="20.100000000000001" customHeight="1">
      <c r="A66" s="19" t="s">
        <v>1098</v>
      </c>
      <c r="B66" s="134">
        <v>251</v>
      </c>
      <c r="C66" s="133">
        <v>250</v>
      </c>
      <c r="D66" s="19"/>
      <c r="E66" s="50"/>
      <c r="F66" s="50"/>
    </row>
    <row r="67" spans="1:6" ht="20.100000000000001" customHeight="1">
      <c r="A67" s="19" t="s">
        <v>1099</v>
      </c>
      <c r="B67" s="134">
        <v>145</v>
      </c>
      <c r="C67" s="133">
        <v>150</v>
      </c>
      <c r="D67" s="19"/>
      <c r="E67" s="50"/>
      <c r="F67" s="50"/>
    </row>
    <row r="68" spans="1:6" ht="20.100000000000001" customHeight="1">
      <c r="A68" s="19" t="s">
        <v>1100</v>
      </c>
      <c r="B68" s="134">
        <v>2</v>
      </c>
      <c r="C68" s="133"/>
      <c r="D68" s="19"/>
      <c r="E68" s="50"/>
      <c r="F68" s="50"/>
    </row>
    <row r="69" spans="1:6" ht="20.100000000000001" customHeight="1">
      <c r="A69" s="19" t="s">
        <v>1101</v>
      </c>
      <c r="B69" s="134"/>
      <c r="C69" s="133"/>
      <c r="D69" s="19"/>
      <c r="E69" s="50"/>
      <c r="F69" s="50"/>
    </row>
    <row r="70" spans="1:6" ht="20.100000000000001" customHeight="1">
      <c r="A70" s="19" t="s">
        <v>1102</v>
      </c>
      <c r="B70" s="134">
        <v>245</v>
      </c>
      <c r="C70" s="133">
        <v>250</v>
      </c>
      <c r="D70" s="19"/>
      <c r="E70" s="50"/>
      <c r="F70" s="50"/>
    </row>
    <row r="71" spans="1:6" ht="20.100000000000001" customHeight="1">
      <c r="A71" s="19" t="s">
        <v>1103</v>
      </c>
      <c r="B71" s="134"/>
      <c r="C71" s="133"/>
      <c r="D71" s="19"/>
      <c r="E71" s="50"/>
      <c r="F71" s="50"/>
    </row>
    <row r="72" spans="1:6" ht="20.100000000000001" customHeight="1">
      <c r="A72" s="19" t="s">
        <v>1104</v>
      </c>
      <c r="B72" s="134">
        <v>95</v>
      </c>
      <c r="C72" s="133">
        <v>100</v>
      </c>
      <c r="D72" s="55"/>
      <c r="E72" s="50"/>
      <c r="F72" s="50"/>
    </row>
    <row r="73" spans="1:6" ht="20.100000000000001" customHeight="1">
      <c r="A73" s="56" t="s">
        <v>1105</v>
      </c>
      <c r="B73" s="48"/>
      <c r="C73" s="133"/>
      <c r="D73" s="55"/>
      <c r="E73" s="50"/>
      <c r="F73" s="50"/>
    </row>
    <row r="74" spans="1:6" ht="20.100000000000001" customHeight="1">
      <c r="A74" s="56"/>
      <c r="B74" s="50"/>
      <c r="C74" s="57"/>
      <c r="D74" s="55"/>
      <c r="E74" s="58"/>
      <c r="F74" s="50"/>
    </row>
    <row r="75" spans="1:6" ht="20.100000000000001" customHeight="1">
      <c r="A75" s="56"/>
      <c r="B75" s="59"/>
      <c r="C75" s="50"/>
      <c r="D75" s="55"/>
      <c r="E75" s="59"/>
      <c r="F75" s="50"/>
    </row>
    <row r="76" spans="1:6" ht="20.100000000000001" customHeight="1">
      <c r="A76" s="34" t="s">
        <v>1106</v>
      </c>
      <c r="B76" s="48">
        <v>19203</v>
      </c>
      <c r="C76" s="133">
        <v>19000</v>
      </c>
      <c r="D76" s="19" t="s">
        <v>49</v>
      </c>
      <c r="E76" s="60"/>
      <c r="F76" s="60"/>
    </row>
    <row r="77" spans="1:6" ht="20.100000000000001" customHeight="1">
      <c r="A77" s="34" t="s">
        <v>1107</v>
      </c>
      <c r="B77" s="48">
        <v>20593</v>
      </c>
      <c r="C77" s="133">
        <v>40000</v>
      </c>
      <c r="D77" s="61" t="s">
        <v>1108</v>
      </c>
      <c r="E77" s="48"/>
      <c r="F77" s="48"/>
    </row>
    <row r="78" spans="1:6" ht="20.100000000000001" customHeight="1">
      <c r="A78" s="51" t="s">
        <v>1109</v>
      </c>
      <c r="B78" s="48">
        <v>6442</v>
      </c>
      <c r="C78" s="133">
        <v>40000</v>
      </c>
      <c r="D78" s="44" t="s">
        <v>1110</v>
      </c>
      <c r="E78" s="48">
        <v>708</v>
      </c>
      <c r="F78" s="48"/>
    </row>
    <row r="79" spans="1:6" ht="20.100000000000001" customHeight="1">
      <c r="A79" s="51" t="s">
        <v>1111</v>
      </c>
      <c r="B79" s="48"/>
      <c r="C79" s="48"/>
      <c r="D79" s="34" t="s">
        <v>1112</v>
      </c>
      <c r="E79" s="48">
        <v>10226</v>
      </c>
      <c r="F79" s="133">
        <v>18500</v>
      </c>
    </row>
    <row r="80" spans="1:6" ht="20.100000000000001" customHeight="1">
      <c r="A80" s="51" t="s">
        <v>1113</v>
      </c>
      <c r="B80" s="48">
        <v>14151</v>
      </c>
      <c r="C80" s="48"/>
      <c r="D80" s="34" t="s">
        <v>1114</v>
      </c>
      <c r="E80" s="48"/>
      <c r="F80" s="133">
        <v>4200</v>
      </c>
    </row>
    <row r="81" spans="1:6" ht="20.100000000000001" customHeight="1">
      <c r="A81" s="34" t="s">
        <v>1115</v>
      </c>
      <c r="B81" s="48"/>
      <c r="C81" s="48"/>
      <c r="D81" s="34" t="s">
        <v>1116</v>
      </c>
      <c r="E81" s="48"/>
      <c r="F81" s="48"/>
    </row>
    <row r="82" spans="1:6" ht="20.100000000000001" customHeight="1">
      <c r="A82" s="34" t="s">
        <v>1117</v>
      </c>
      <c r="B82" s="48">
        <v>86188</v>
      </c>
      <c r="C82" s="48"/>
      <c r="D82" s="62" t="s">
        <v>1118</v>
      </c>
      <c r="E82" s="48">
        <v>18556</v>
      </c>
      <c r="F82" s="133">
        <v>14200</v>
      </c>
    </row>
    <row r="83" spans="1:6" ht="20.100000000000001" customHeight="1">
      <c r="A83" s="34" t="s">
        <v>1119</v>
      </c>
      <c r="B83" s="48"/>
      <c r="C83" s="48"/>
      <c r="D83" s="62" t="s">
        <v>1120</v>
      </c>
      <c r="E83" s="48"/>
      <c r="F83" s="48"/>
    </row>
    <row r="84" spans="1:6" ht="19.2" customHeight="1">
      <c r="A84" s="34" t="s">
        <v>1121</v>
      </c>
      <c r="B84" s="48">
        <v>26342</v>
      </c>
      <c r="C84" s="133">
        <v>38650</v>
      </c>
      <c r="D84" s="35"/>
      <c r="E84" s="60"/>
      <c r="F84" s="60"/>
    </row>
    <row r="85" spans="1:6" ht="22.2" customHeight="1">
      <c r="A85" s="35"/>
      <c r="B85" s="63"/>
      <c r="C85" s="63"/>
      <c r="D85" s="35"/>
      <c r="E85" s="60"/>
      <c r="F85" s="60"/>
    </row>
    <row r="86" spans="1:6">
      <c r="A86" s="35"/>
      <c r="B86" s="63"/>
      <c r="C86" s="63"/>
      <c r="D86" s="35"/>
      <c r="E86" s="60"/>
      <c r="F86" s="60"/>
    </row>
    <row r="87" spans="1:6">
      <c r="A87" s="35"/>
      <c r="B87" s="63"/>
      <c r="C87" s="63"/>
      <c r="D87" s="35" t="s">
        <v>49</v>
      </c>
      <c r="E87" s="60"/>
      <c r="F87" s="60"/>
    </row>
    <row r="88" spans="1:6">
      <c r="A88" s="35"/>
      <c r="B88" s="63"/>
      <c r="C88" s="63"/>
      <c r="D88" s="35"/>
      <c r="E88" s="60"/>
      <c r="F88" s="60"/>
    </row>
    <row r="89" spans="1:6">
      <c r="A89" s="35"/>
      <c r="B89" s="63"/>
      <c r="C89" s="63"/>
      <c r="D89" s="35"/>
      <c r="E89" s="60"/>
      <c r="F89" s="60"/>
    </row>
    <row r="90" spans="1:6">
      <c r="A90" s="31" t="s">
        <v>1122</v>
      </c>
      <c r="B90" s="64">
        <f t="shared" ref="B90:F90" si="0">B6+B7</f>
        <v>506715</v>
      </c>
      <c r="C90" s="64">
        <f t="shared" si="0"/>
        <v>435400</v>
      </c>
      <c r="D90" s="31" t="s">
        <v>1123</v>
      </c>
      <c r="E90" s="65">
        <f t="shared" si="0"/>
        <v>506715</v>
      </c>
      <c r="F90" s="65">
        <f t="shared" si="0"/>
        <v>435400</v>
      </c>
    </row>
    <row r="91" spans="1:6">
      <c r="D91" s="66"/>
    </row>
    <row r="92" spans="1:6">
      <c r="D92" s="66"/>
    </row>
    <row r="93" spans="1:6">
      <c r="D93" s="66"/>
    </row>
    <row r="94" spans="1:6">
      <c r="D94" s="66"/>
    </row>
    <row r="95" spans="1:6">
      <c r="D95" s="66"/>
    </row>
    <row r="96" spans="1:6">
      <c r="D96" s="66"/>
    </row>
    <row r="97" spans="4:4">
      <c r="D97" s="66"/>
    </row>
    <row r="98" spans="4:4">
      <c r="D98" s="66"/>
    </row>
    <row r="99" spans="4:4">
      <c r="D99" s="66"/>
    </row>
    <row r="100" spans="4:4">
      <c r="D100" s="66"/>
    </row>
    <row r="101" spans="4:4">
      <c r="D101" s="66"/>
    </row>
    <row r="102" spans="4:4">
      <c r="D102" s="66"/>
    </row>
    <row r="103" spans="4:4">
      <c r="D103" s="66"/>
    </row>
    <row r="104" spans="4:4">
      <c r="D104" s="66"/>
    </row>
    <row r="105" spans="4:4">
      <c r="D105" s="66"/>
    </row>
    <row r="106" spans="4:4">
      <c r="D106" s="66"/>
    </row>
    <row r="107" spans="4:4">
      <c r="D107" s="66"/>
    </row>
    <row r="108" spans="4:4">
      <c r="D108" s="66"/>
    </row>
    <row r="109" spans="4:4">
      <c r="D109" s="66"/>
    </row>
  </sheetData>
  <sheetProtection password="CC1D" sheet="1" objects="1"/>
  <protectedRanges>
    <protectedRange password="CC35" sqref="B34:B50" name="区域1" securityDescriptor=""/>
  </protectedRanges>
  <mergeCells count="3">
    <mergeCell ref="A2:F2"/>
    <mergeCell ref="A4:C4"/>
    <mergeCell ref="D4:F4"/>
  </mergeCells>
  <phoneticPr fontId="16" type="noConversion"/>
  <printOptions horizontalCentered="1"/>
  <pageMargins left="0.47152777777777799" right="0.47152777777777799" top="0.59027777777777801" bottom="0.47152777777777799" header="0.31388888888888899" footer="0.31388888888888899"/>
  <pageSetup paperSize="9" scale="75" orientation="landscape" r:id="rId1"/>
</worksheet>
</file>

<file path=xl/worksheets/sheet5.xml><?xml version="1.0" encoding="utf-8"?>
<worksheet xmlns="http://schemas.openxmlformats.org/spreadsheetml/2006/main" xmlns:r="http://schemas.openxmlformats.org/officeDocument/2006/relationships">
  <dimension ref="A1:J221"/>
  <sheetViews>
    <sheetView showGridLines="0" showZeros="0" zoomScale="85" zoomScaleNormal="85" workbookViewId="0">
      <pane xSplit="1" ySplit="5" topLeftCell="B6" activePane="bottomRight" state="frozen"/>
      <selection activeCell="C33" sqref="C33"/>
      <selection pane="topRight" activeCell="C33" sqref="C33"/>
      <selection pane="bottomLeft" activeCell="C33" sqref="C33"/>
      <selection pane="bottomRight" activeCell="C33" sqref="C33"/>
    </sheetView>
  </sheetViews>
  <sheetFormatPr defaultColWidth="9" defaultRowHeight="15.6"/>
  <cols>
    <col min="1" max="1" width="45.19921875" style="139" customWidth="1"/>
    <col min="2" max="2" width="15.5" style="139" customWidth="1"/>
    <col min="3" max="3" width="15.19921875" style="139" customWidth="1"/>
    <col min="4" max="4" width="19.09765625" style="139" customWidth="1"/>
    <col min="5" max="5" width="18.09765625" style="139" customWidth="1"/>
    <col min="6" max="7" width="15.19921875" style="139" customWidth="1"/>
    <col min="8" max="8" width="15.5" style="139" customWidth="1"/>
    <col min="9" max="16384" width="9" style="139"/>
  </cols>
  <sheetData>
    <row r="1" spans="1:10">
      <c r="A1" s="138" t="s">
        <v>1379</v>
      </c>
      <c r="J1" s="298" t="s">
        <v>1660</v>
      </c>
    </row>
    <row r="2" spans="1:10" ht="20.399999999999999">
      <c r="A2" s="306" t="s">
        <v>1380</v>
      </c>
      <c r="B2" s="306"/>
      <c r="C2" s="306"/>
      <c r="D2" s="306"/>
      <c r="E2" s="306"/>
      <c r="F2" s="306"/>
      <c r="G2" s="306"/>
      <c r="H2" s="306"/>
    </row>
    <row r="3" spans="1:10" ht="18" customHeight="1">
      <c r="A3" s="138"/>
      <c r="H3" s="140" t="s">
        <v>18</v>
      </c>
    </row>
    <row r="4" spans="1:10" s="141" customFormat="1" ht="31.5" customHeight="1">
      <c r="A4" s="307" t="s">
        <v>53</v>
      </c>
      <c r="B4" s="307" t="s">
        <v>1381</v>
      </c>
      <c r="C4" s="307" t="s">
        <v>1382</v>
      </c>
      <c r="D4" s="308" t="s">
        <v>1383</v>
      </c>
      <c r="E4" s="310" t="s">
        <v>1384</v>
      </c>
      <c r="F4" s="310" t="s">
        <v>1385</v>
      </c>
      <c r="G4" s="307" t="s">
        <v>1386</v>
      </c>
      <c r="H4" s="307" t="s">
        <v>1387</v>
      </c>
    </row>
    <row r="5" spans="1:10" s="141" customFormat="1" ht="27" customHeight="1">
      <c r="A5" s="307"/>
      <c r="B5" s="307"/>
      <c r="C5" s="307"/>
      <c r="D5" s="309"/>
      <c r="E5" s="310"/>
      <c r="F5" s="310"/>
      <c r="G5" s="307"/>
      <c r="H5" s="307"/>
    </row>
    <row r="6" spans="1:10" ht="20.100000000000001" customHeight="1">
      <c r="A6" s="142" t="s">
        <v>55</v>
      </c>
      <c r="B6" s="284">
        <v>30000</v>
      </c>
      <c r="C6" s="284">
        <f>SUM(C7:C32)</f>
        <v>23099</v>
      </c>
      <c r="D6" s="284">
        <f t="shared" ref="D6:H6" si="0">SUM(D7:D32)</f>
        <v>0</v>
      </c>
      <c r="E6" s="284">
        <f t="shared" si="0"/>
        <v>6901</v>
      </c>
      <c r="F6" s="284">
        <f t="shared" si="0"/>
        <v>0</v>
      </c>
      <c r="G6" s="284">
        <f t="shared" si="0"/>
        <v>0</v>
      </c>
      <c r="H6" s="284">
        <f t="shared" si="0"/>
        <v>0</v>
      </c>
    </row>
    <row r="7" spans="1:10" ht="20.100000000000001" customHeight="1">
      <c r="A7" s="144" t="s">
        <v>56</v>
      </c>
      <c r="B7" s="284">
        <v>535</v>
      </c>
      <c r="C7" s="284">
        <v>535</v>
      </c>
      <c r="D7" s="284"/>
      <c r="E7" s="284"/>
      <c r="F7" s="284"/>
      <c r="G7" s="284"/>
      <c r="H7" s="284"/>
    </row>
    <row r="8" spans="1:10" ht="20.100000000000001" customHeight="1">
      <c r="A8" s="144" t="s">
        <v>68</v>
      </c>
      <c r="B8" s="284">
        <v>320</v>
      </c>
      <c r="C8" s="284">
        <v>320</v>
      </c>
      <c r="D8" s="284"/>
      <c r="E8" s="284"/>
      <c r="F8" s="284"/>
      <c r="G8" s="284"/>
      <c r="H8" s="284"/>
    </row>
    <row r="9" spans="1:10" ht="20.100000000000001" customHeight="1">
      <c r="A9" s="144" t="s">
        <v>73</v>
      </c>
      <c r="B9" s="284">
        <v>16370</v>
      </c>
      <c r="C9" s="284">
        <v>13370</v>
      </c>
      <c r="D9" s="284"/>
      <c r="E9" s="284">
        <v>3000</v>
      </c>
      <c r="F9" s="284"/>
      <c r="G9" s="284"/>
      <c r="H9" s="284"/>
    </row>
    <row r="10" spans="1:10" ht="20.100000000000001" customHeight="1">
      <c r="A10" s="144" t="s">
        <v>80</v>
      </c>
      <c r="B10" s="284">
        <v>1220</v>
      </c>
      <c r="C10" s="284">
        <v>620</v>
      </c>
      <c r="D10" s="284"/>
      <c r="E10" s="284">
        <v>600</v>
      </c>
      <c r="F10" s="284"/>
      <c r="G10" s="284"/>
      <c r="H10" s="284"/>
    </row>
    <row r="11" spans="1:10" ht="20.100000000000001" customHeight="1">
      <c r="A11" s="145" t="s">
        <v>87</v>
      </c>
      <c r="B11" s="284">
        <v>50</v>
      </c>
      <c r="C11" s="284">
        <v>50</v>
      </c>
      <c r="D11" s="284"/>
      <c r="E11" s="284"/>
      <c r="F11" s="284"/>
      <c r="G11" s="284"/>
      <c r="H11" s="284"/>
    </row>
    <row r="12" spans="1:10" ht="20.100000000000001" customHeight="1">
      <c r="A12" s="146" t="s">
        <v>94</v>
      </c>
      <c r="B12" s="284">
        <v>2110</v>
      </c>
      <c r="C12" s="284">
        <v>1110</v>
      </c>
      <c r="D12" s="284"/>
      <c r="E12" s="284">
        <v>1000</v>
      </c>
      <c r="F12" s="284"/>
      <c r="G12" s="284"/>
      <c r="H12" s="284"/>
    </row>
    <row r="13" spans="1:10" ht="20.100000000000001" customHeight="1">
      <c r="A13" s="144" t="s">
        <v>101</v>
      </c>
      <c r="B13" s="284">
        <v>1925</v>
      </c>
      <c r="C13" s="284">
        <v>1925</v>
      </c>
      <c r="D13" s="284"/>
      <c r="E13" s="284"/>
      <c r="F13" s="284"/>
      <c r="G13" s="284"/>
      <c r="H13" s="284"/>
    </row>
    <row r="14" spans="1:10" ht="20.100000000000001" customHeight="1">
      <c r="A14" s="145" t="s">
        <v>104</v>
      </c>
      <c r="B14" s="284">
        <v>285</v>
      </c>
      <c r="C14" s="284">
        <v>185</v>
      </c>
      <c r="D14" s="284"/>
      <c r="E14" s="284">
        <v>100</v>
      </c>
      <c r="F14" s="284"/>
      <c r="G14" s="284"/>
      <c r="H14" s="284"/>
    </row>
    <row r="15" spans="1:10" ht="20.100000000000001" customHeight="1">
      <c r="A15" s="144" t="s">
        <v>108</v>
      </c>
      <c r="B15" s="284">
        <v>0</v>
      </c>
      <c r="C15" s="284"/>
      <c r="D15" s="284"/>
      <c r="E15" s="284"/>
      <c r="F15" s="284"/>
      <c r="G15" s="284"/>
      <c r="H15" s="284"/>
    </row>
    <row r="16" spans="1:10" ht="20.100000000000001" customHeight="1">
      <c r="A16" s="147" t="s">
        <v>116</v>
      </c>
      <c r="B16" s="284">
        <v>1595</v>
      </c>
      <c r="C16" s="284">
        <v>1000</v>
      </c>
      <c r="D16" s="284"/>
      <c r="E16" s="284">
        <v>595</v>
      </c>
      <c r="F16" s="284"/>
      <c r="G16" s="284"/>
      <c r="H16" s="284"/>
    </row>
    <row r="17" spans="1:8" ht="20.100000000000001" customHeight="1">
      <c r="A17" s="142" t="s">
        <v>121</v>
      </c>
      <c r="B17" s="284">
        <v>1605</v>
      </c>
      <c r="C17" s="284">
        <v>1252</v>
      </c>
      <c r="D17" s="284"/>
      <c r="E17" s="284">
        <v>353</v>
      </c>
      <c r="F17" s="284"/>
      <c r="G17" s="284"/>
      <c r="H17" s="284"/>
    </row>
    <row r="18" spans="1:8" ht="20.100000000000001" customHeight="1">
      <c r="A18" s="145" t="s">
        <v>128</v>
      </c>
      <c r="B18" s="284">
        <v>0</v>
      </c>
      <c r="C18" s="284"/>
      <c r="D18" s="284"/>
      <c r="E18" s="284"/>
      <c r="F18" s="284"/>
      <c r="G18" s="284"/>
      <c r="H18" s="284"/>
    </row>
    <row r="19" spans="1:8" ht="20.100000000000001" customHeight="1">
      <c r="A19" s="144" t="s">
        <v>136</v>
      </c>
      <c r="B19" s="284">
        <v>0</v>
      </c>
      <c r="C19" s="284"/>
      <c r="D19" s="284"/>
      <c r="E19" s="284"/>
      <c r="F19" s="284"/>
      <c r="G19" s="284"/>
      <c r="H19" s="284"/>
    </row>
    <row r="20" spans="1:8" ht="20.100000000000001" customHeight="1">
      <c r="A20" s="144" t="s">
        <v>139</v>
      </c>
      <c r="B20" s="284">
        <v>0</v>
      </c>
      <c r="C20" s="284"/>
      <c r="D20" s="284"/>
      <c r="E20" s="284"/>
      <c r="F20" s="284"/>
      <c r="G20" s="284"/>
      <c r="H20" s="284"/>
    </row>
    <row r="21" spans="1:8" ht="20.100000000000001" customHeight="1">
      <c r="A21" s="145" t="s">
        <v>143</v>
      </c>
      <c r="B21" s="284">
        <v>220</v>
      </c>
      <c r="C21" s="284">
        <v>220</v>
      </c>
      <c r="D21" s="284"/>
      <c r="E21" s="284"/>
      <c r="F21" s="284"/>
      <c r="G21" s="284"/>
      <c r="H21" s="284"/>
    </row>
    <row r="22" spans="1:8" ht="18.75" customHeight="1">
      <c r="A22" s="145" t="s">
        <v>146</v>
      </c>
      <c r="B22" s="284">
        <v>40</v>
      </c>
      <c r="C22" s="284">
        <v>40</v>
      </c>
      <c r="D22" s="284"/>
      <c r="E22" s="284"/>
      <c r="F22" s="284"/>
      <c r="G22" s="284"/>
      <c r="H22" s="284"/>
    </row>
    <row r="23" spans="1:8" ht="20.100000000000001" customHeight="1">
      <c r="A23" s="145" t="s">
        <v>148</v>
      </c>
      <c r="B23" s="284">
        <v>385</v>
      </c>
      <c r="C23" s="284">
        <v>200</v>
      </c>
      <c r="D23" s="284"/>
      <c r="E23" s="284">
        <v>185</v>
      </c>
      <c r="F23" s="284"/>
      <c r="G23" s="284"/>
      <c r="H23" s="284"/>
    </row>
    <row r="24" spans="1:8" ht="20.100000000000001" customHeight="1">
      <c r="A24" s="145" t="s">
        <v>151</v>
      </c>
      <c r="B24" s="284">
        <v>335</v>
      </c>
      <c r="C24" s="284">
        <v>202</v>
      </c>
      <c r="D24" s="284"/>
      <c r="E24" s="284">
        <v>133</v>
      </c>
      <c r="F24" s="284"/>
      <c r="G24" s="284"/>
      <c r="H24" s="284"/>
    </row>
    <row r="25" spans="1:8" ht="20.100000000000001" customHeight="1">
      <c r="A25" s="145" t="s">
        <v>154</v>
      </c>
      <c r="B25" s="284">
        <v>700</v>
      </c>
      <c r="C25" s="284">
        <v>500</v>
      </c>
      <c r="D25" s="284"/>
      <c r="E25" s="284">
        <v>200</v>
      </c>
      <c r="F25" s="284"/>
      <c r="G25" s="284"/>
      <c r="H25" s="284"/>
    </row>
    <row r="26" spans="1:8" ht="20.100000000000001" customHeight="1">
      <c r="A26" s="145" t="s">
        <v>157</v>
      </c>
      <c r="B26" s="284">
        <v>470</v>
      </c>
      <c r="C26" s="284">
        <v>375</v>
      </c>
      <c r="D26" s="284"/>
      <c r="E26" s="284">
        <v>95</v>
      </c>
      <c r="F26" s="284"/>
      <c r="G26" s="284"/>
      <c r="H26" s="284"/>
    </row>
    <row r="27" spans="1:8" ht="20.100000000000001" customHeight="1">
      <c r="A27" s="145" t="s">
        <v>160</v>
      </c>
      <c r="B27" s="284">
        <v>195</v>
      </c>
      <c r="C27" s="284">
        <v>195</v>
      </c>
      <c r="D27" s="284"/>
      <c r="E27" s="284"/>
      <c r="F27" s="284"/>
      <c r="G27" s="284"/>
      <c r="H27" s="284"/>
    </row>
    <row r="28" spans="1:8" ht="20.100000000000001" customHeight="1">
      <c r="A28" s="145" t="s">
        <v>164</v>
      </c>
      <c r="B28" s="284">
        <v>0</v>
      </c>
      <c r="C28" s="284"/>
      <c r="D28" s="284"/>
      <c r="E28" s="284"/>
      <c r="F28" s="284"/>
      <c r="G28" s="284"/>
      <c r="H28" s="284"/>
    </row>
    <row r="29" spans="1:8" ht="20.100000000000001" customHeight="1">
      <c r="A29" s="145" t="s">
        <v>166</v>
      </c>
      <c r="B29" s="284">
        <v>1640</v>
      </c>
      <c r="C29" s="284">
        <v>1000</v>
      </c>
      <c r="D29" s="284"/>
      <c r="E29" s="284">
        <v>640</v>
      </c>
      <c r="F29" s="284"/>
      <c r="G29" s="284"/>
      <c r="H29" s="284"/>
    </row>
    <row r="30" spans="1:8" ht="20.100000000000001" customHeight="1">
      <c r="A30" s="144" t="s">
        <v>168</v>
      </c>
      <c r="B30" s="284">
        <v>0</v>
      </c>
      <c r="C30" s="284"/>
      <c r="D30" s="284"/>
      <c r="E30" s="284"/>
      <c r="F30" s="284"/>
      <c r="G30" s="284"/>
      <c r="H30" s="284"/>
    </row>
    <row r="31" spans="1:8" ht="20.100000000000001" customHeight="1">
      <c r="A31" s="144" t="s">
        <v>171</v>
      </c>
      <c r="B31" s="284">
        <v>0</v>
      </c>
      <c r="C31" s="284"/>
      <c r="D31" s="284"/>
      <c r="E31" s="284"/>
      <c r="F31" s="284"/>
      <c r="G31" s="284"/>
      <c r="H31" s="284"/>
    </row>
    <row r="32" spans="1:8" ht="20.100000000000001" customHeight="1">
      <c r="A32" s="144" t="s">
        <v>181</v>
      </c>
      <c r="B32" s="284">
        <v>0</v>
      </c>
      <c r="C32" s="284"/>
      <c r="D32" s="284"/>
      <c r="E32" s="284"/>
      <c r="F32" s="284"/>
      <c r="G32" s="284"/>
      <c r="H32" s="284"/>
    </row>
    <row r="33" spans="1:8" ht="20.100000000000001" customHeight="1">
      <c r="A33" s="142" t="s">
        <v>184</v>
      </c>
      <c r="B33" s="284">
        <v>0</v>
      </c>
      <c r="C33" s="284"/>
      <c r="D33" s="284"/>
      <c r="E33" s="284"/>
      <c r="F33" s="284"/>
      <c r="G33" s="284"/>
      <c r="H33" s="284"/>
    </row>
    <row r="34" spans="1:8" ht="20.100000000000001" customHeight="1">
      <c r="A34" s="144" t="s">
        <v>185</v>
      </c>
      <c r="B34" s="284"/>
      <c r="C34" s="284"/>
      <c r="D34" s="284"/>
      <c r="E34" s="284"/>
      <c r="F34" s="284"/>
      <c r="G34" s="284"/>
      <c r="H34" s="284"/>
    </row>
    <row r="35" spans="1:8" ht="20.100000000000001" customHeight="1">
      <c r="A35" s="144" t="s">
        <v>187</v>
      </c>
      <c r="B35" s="284"/>
      <c r="C35" s="284"/>
      <c r="D35" s="284"/>
      <c r="E35" s="284"/>
      <c r="F35" s="284"/>
      <c r="G35" s="284"/>
      <c r="H35" s="284"/>
    </row>
    <row r="36" spans="1:8" ht="20.100000000000001" customHeight="1">
      <c r="A36" s="142" t="s">
        <v>188</v>
      </c>
      <c r="B36" s="284">
        <v>200</v>
      </c>
      <c r="C36" s="284">
        <v>200</v>
      </c>
      <c r="D36" s="284"/>
      <c r="E36" s="284"/>
      <c r="F36" s="284"/>
      <c r="G36" s="284"/>
      <c r="H36" s="284"/>
    </row>
    <row r="37" spans="1:8" ht="20.100000000000001" customHeight="1">
      <c r="A37" s="145" t="s">
        <v>189</v>
      </c>
      <c r="B37" s="284">
        <v>200</v>
      </c>
      <c r="C37" s="284">
        <v>200</v>
      </c>
      <c r="D37" s="284"/>
      <c r="E37" s="284"/>
      <c r="F37" s="284"/>
      <c r="G37" s="284"/>
      <c r="H37" s="284"/>
    </row>
    <row r="38" spans="1:8" ht="20.100000000000001" customHeight="1">
      <c r="A38" s="145" t="s">
        <v>199</v>
      </c>
      <c r="B38" s="284"/>
      <c r="C38" s="284"/>
      <c r="D38" s="284"/>
      <c r="E38" s="284"/>
      <c r="F38" s="284"/>
      <c r="G38" s="284"/>
      <c r="H38" s="284"/>
    </row>
    <row r="39" spans="1:8" ht="20.100000000000001" customHeight="1">
      <c r="A39" s="142" t="s">
        <v>200</v>
      </c>
      <c r="B39" s="284">
        <v>3600</v>
      </c>
      <c r="C39" s="284">
        <f>SUM(C40:C50)</f>
        <v>2363</v>
      </c>
      <c r="D39" s="284">
        <f t="shared" ref="D39:E39" si="1">SUM(D40:D50)</f>
        <v>300</v>
      </c>
      <c r="E39" s="284">
        <f t="shared" si="1"/>
        <v>937</v>
      </c>
      <c r="F39" s="284"/>
      <c r="G39" s="284"/>
      <c r="H39" s="284"/>
    </row>
    <row r="40" spans="1:8" ht="20.100000000000001" customHeight="1">
      <c r="A40" s="144" t="s">
        <v>201</v>
      </c>
      <c r="B40" s="284">
        <v>0</v>
      </c>
      <c r="C40" s="284"/>
      <c r="D40" s="284"/>
      <c r="E40" s="284"/>
      <c r="F40" s="284"/>
      <c r="G40" s="284"/>
      <c r="H40" s="284"/>
    </row>
    <row r="41" spans="1:8" ht="20.100000000000001" customHeight="1">
      <c r="A41" s="145" t="s">
        <v>204</v>
      </c>
      <c r="B41" s="284">
        <v>1200</v>
      </c>
      <c r="C41" s="284">
        <v>600</v>
      </c>
      <c r="D41" s="284"/>
      <c r="E41" s="284">
        <v>600</v>
      </c>
      <c r="F41" s="284"/>
      <c r="G41" s="284"/>
      <c r="H41" s="284"/>
    </row>
    <row r="42" spans="1:8" ht="20.100000000000001" customHeight="1">
      <c r="A42" s="144" t="s">
        <v>210</v>
      </c>
      <c r="B42" s="284">
        <v>0</v>
      </c>
      <c r="C42" s="284"/>
      <c r="D42" s="284"/>
      <c r="E42" s="284"/>
      <c r="F42" s="284"/>
      <c r="G42" s="284"/>
      <c r="H42" s="284"/>
    </row>
    <row r="43" spans="1:8" ht="20.100000000000001" customHeight="1">
      <c r="A43" s="146" t="s">
        <v>213</v>
      </c>
      <c r="B43" s="284">
        <v>148</v>
      </c>
      <c r="C43" s="284">
        <v>148</v>
      </c>
      <c r="D43" s="284"/>
      <c r="E43" s="284"/>
      <c r="F43" s="284"/>
      <c r="G43" s="284"/>
      <c r="H43" s="284"/>
    </row>
    <row r="44" spans="1:8" ht="20.100000000000001" customHeight="1">
      <c r="A44" s="142" t="s">
        <v>217</v>
      </c>
      <c r="B44" s="284">
        <v>298</v>
      </c>
      <c r="C44" s="284">
        <v>298</v>
      </c>
      <c r="D44" s="284"/>
      <c r="E44" s="284"/>
      <c r="F44" s="284"/>
      <c r="G44" s="284"/>
      <c r="H44" s="284"/>
    </row>
    <row r="45" spans="1:8" ht="20.100000000000001" customHeight="1">
      <c r="A45" s="144" t="s">
        <v>222</v>
      </c>
      <c r="B45" s="284">
        <v>1634</v>
      </c>
      <c r="C45" s="284">
        <v>997</v>
      </c>
      <c r="D45" s="284">
        <v>300</v>
      </c>
      <c r="E45" s="284">
        <v>337</v>
      </c>
      <c r="F45" s="284"/>
      <c r="G45" s="284"/>
      <c r="H45" s="284"/>
    </row>
    <row r="46" spans="1:8" ht="20.100000000000001" customHeight="1">
      <c r="A46" s="146" t="s">
        <v>231</v>
      </c>
      <c r="B46" s="284">
        <v>0</v>
      </c>
      <c r="C46" s="284"/>
      <c r="D46" s="284"/>
      <c r="E46" s="284"/>
      <c r="F46" s="284"/>
      <c r="G46" s="284"/>
      <c r="H46" s="284"/>
    </row>
    <row r="47" spans="1:8" ht="20.100000000000001" customHeight="1">
      <c r="A47" s="145" t="s">
        <v>236</v>
      </c>
      <c r="B47" s="284">
        <v>0</v>
      </c>
      <c r="C47" s="284"/>
      <c r="D47" s="284"/>
      <c r="E47" s="284"/>
      <c r="F47" s="284"/>
      <c r="G47" s="284"/>
      <c r="H47" s="284"/>
    </row>
    <row r="48" spans="1:8" ht="20.100000000000001" customHeight="1">
      <c r="A48" s="142" t="s">
        <v>241</v>
      </c>
      <c r="B48" s="284">
        <v>0</v>
      </c>
      <c r="C48" s="284"/>
      <c r="D48" s="284"/>
      <c r="E48" s="284"/>
      <c r="F48" s="284"/>
      <c r="G48" s="284"/>
      <c r="H48" s="284"/>
    </row>
    <row r="49" spans="1:8" ht="20.100000000000001" customHeight="1">
      <c r="A49" s="144" t="s">
        <v>245</v>
      </c>
      <c r="B49" s="284">
        <v>0</v>
      </c>
      <c r="C49" s="284"/>
      <c r="D49" s="284"/>
      <c r="E49" s="284"/>
      <c r="F49" s="284"/>
      <c r="G49" s="284"/>
      <c r="H49" s="284"/>
    </row>
    <row r="50" spans="1:8" ht="20.100000000000001" customHeight="1">
      <c r="A50" s="144" t="s">
        <v>248</v>
      </c>
      <c r="B50" s="284">
        <v>320</v>
      </c>
      <c r="C50" s="284">
        <v>320</v>
      </c>
      <c r="D50" s="284"/>
      <c r="E50" s="284"/>
      <c r="F50" s="284"/>
      <c r="G50" s="284"/>
      <c r="H50" s="284"/>
    </row>
    <row r="51" spans="1:8" ht="19.5" customHeight="1">
      <c r="A51" s="142" t="s">
        <v>251</v>
      </c>
      <c r="B51" s="284">
        <v>76500</v>
      </c>
      <c r="C51" s="284">
        <f>SUM(C52:C61)</f>
        <v>64500</v>
      </c>
      <c r="D51" s="284">
        <f t="shared" ref="D51:E51" si="2">SUM(D52:D61)</f>
        <v>8000</v>
      </c>
      <c r="E51" s="284">
        <f t="shared" si="2"/>
        <v>4000</v>
      </c>
      <c r="F51" s="284"/>
      <c r="G51" s="284"/>
      <c r="H51" s="284"/>
    </row>
    <row r="52" spans="1:8" ht="20.100000000000001" customHeight="1">
      <c r="A52" s="145" t="s">
        <v>252</v>
      </c>
      <c r="B52" s="284">
        <v>185</v>
      </c>
      <c r="C52" s="284">
        <v>185</v>
      </c>
      <c r="D52" s="284"/>
      <c r="E52" s="284"/>
      <c r="F52" s="284"/>
      <c r="G52" s="284"/>
      <c r="H52" s="284"/>
    </row>
    <row r="53" spans="1:8" ht="20.100000000000001" customHeight="1">
      <c r="A53" s="144" t="s">
        <v>254</v>
      </c>
      <c r="B53" s="284">
        <v>69070</v>
      </c>
      <c r="C53" s="284">
        <f>B53-D53-E53</f>
        <v>59070</v>
      </c>
      <c r="D53" s="284">
        <v>6000</v>
      </c>
      <c r="E53" s="284">
        <v>4000</v>
      </c>
      <c r="F53" s="284"/>
      <c r="G53" s="284"/>
      <c r="H53" s="284"/>
    </row>
    <row r="54" spans="1:8" ht="20.100000000000001" customHeight="1">
      <c r="A54" s="144" t="s">
        <v>261</v>
      </c>
      <c r="B54" s="284">
        <v>1400</v>
      </c>
      <c r="C54" s="284">
        <v>1400</v>
      </c>
      <c r="D54" s="284"/>
      <c r="E54" s="284"/>
      <c r="F54" s="284"/>
      <c r="G54" s="284"/>
      <c r="H54" s="284"/>
    </row>
    <row r="55" spans="1:8" ht="20.100000000000001" customHeight="1">
      <c r="A55" s="142" t="s">
        <v>267</v>
      </c>
      <c r="B55" s="284">
        <v>0</v>
      </c>
      <c r="C55" s="284"/>
      <c r="D55" s="284"/>
      <c r="E55" s="284"/>
      <c r="F55" s="284"/>
      <c r="G55" s="284"/>
      <c r="H55" s="284"/>
    </row>
    <row r="56" spans="1:8" ht="20.100000000000001" customHeight="1">
      <c r="A56" s="145" t="s">
        <v>273</v>
      </c>
      <c r="B56" s="284">
        <v>0</v>
      </c>
      <c r="C56" s="284"/>
      <c r="D56" s="284"/>
      <c r="E56" s="284"/>
      <c r="F56" s="284"/>
      <c r="G56" s="284"/>
      <c r="H56" s="284"/>
    </row>
    <row r="57" spans="1:8" ht="20.100000000000001" customHeight="1">
      <c r="A57" s="145" t="s">
        <v>277</v>
      </c>
      <c r="B57" s="284">
        <v>0</v>
      </c>
      <c r="C57" s="284"/>
      <c r="D57" s="284"/>
      <c r="E57" s="284"/>
      <c r="F57" s="284"/>
      <c r="G57" s="284"/>
      <c r="H57" s="284"/>
    </row>
    <row r="58" spans="1:8" ht="20.100000000000001" customHeight="1">
      <c r="A58" s="144" t="s">
        <v>281</v>
      </c>
      <c r="B58" s="284">
        <v>370</v>
      </c>
      <c r="C58" s="284">
        <v>370</v>
      </c>
      <c r="D58" s="284"/>
      <c r="E58" s="284"/>
      <c r="F58" s="284"/>
      <c r="G58" s="284"/>
      <c r="H58" s="284"/>
    </row>
    <row r="59" spans="1:8" ht="20.100000000000001" customHeight="1">
      <c r="A59" s="145" t="s">
        <v>285</v>
      </c>
      <c r="B59" s="284">
        <v>2705</v>
      </c>
      <c r="C59" s="284">
        <v>2705</v>
      </c>
      <c r="D59" s="284"/>
      <c r="E59" s="284"/>
      <c r="F59" s="284"/>
      <c r="G59" s="284"/>
      <c r="H59" s="284"/>
    </row>
    <row r="60" spans="1:8" ht="20.100000000000001" customHeight="1">
      <c r="A60" s="144" t="s">
        <v>291</v>
      </c>
      <c r="B60" s="284">
        <v>1370</v>
      </c>
      <c r="C60" s="284">
        <v>370</v>
      </c>
      <c r="D60" s="284">
        <v>1000</v>
      </c>
      <c r="E60" s="284"/>
      <c r="F60" s="284"/>
      <c r="G60" s="284"/>
      <c r="H60" s="284"/>
    </row>
    <row r="61" spans="1:8" ht="20.100000000000001" customHeight="1">
      <c r="A61" s="144" t="s">
        <v>298</v>
      </c>
      <c r="B61" s="284">
        <v>1400</v>
      </c>
      <c r="C61" s="284">
        <v>400</v>
      </c>
      <c r="D61" s="284">
        <v>1000</v>
      </c>
      <c r="E61" s="284"/>
      <c r="F61" s="284"/>
      <c r="G61" s="284"/>
      <c r="H61" s="284"/>
    </row>
    <row r="62" spans="1:8" ht="20.100000000000001" customHeight="1">
      <c r="A62" s="142" t="s">
        <v>299</v>
      </c>
      <c r="B62" s="284">
        <v>1000</v>
      </c>
      <c r="C62" s="284">
        <v>1000</v>
      </c>
      <c r="D62" s="284"/>
      <c r="E62" s="284"/>
      <c r="F62" s="284"/>
      <c r="G62" s="284"/>
      <c r="H62" s="284"/>
    </row>
    <row r="63" spans="1:8" ht="20.100000000000001" customHeight="1">
      <c r="A63" s="145" t="s">
        <v>300</v>
      </c>
      <c r="B63" s="284">
        <v>100</v>
      </c>
      <c r="C63" s="284">
        <v>100</v>
      </c>
      <c r="D63" s="284"/>
      <c r="E63" s="284"/>
      <c r="F63" s="284"/>
      <c r="G63" s="284"/>
      <c r="H63" s="284"/>
    </row>
    <row r="64" spans="1:8" ht="20.100000000000001" customHeight="1">
      <c r="A64" s="144" t="s">
        <v>302</v>
      </c>
      <c r="B64" s="284">
        <v>0</v>
      </c>
      <c r="C64" s="284">
        <v>0</v>
      </c>
      <c r="D64" s="284"/>
      <c r="E64" s="284"/>
      <c r="F64" s="284"/>
      <c r="G64" s="284"/>
      <c r="H64" s="284"/>
    </row>
    <row r="65" spans="1:8" ht="20.100000000000001" customHeight="1">
      <c r="A65" s="145" t="s">
        <v>311</v>
      </c>
      <c r="B65" s="284">
        <v>0</v>
      </c>
      <c r="C65" s="284">
        <v>0</v>
      </c>
      <c r="D65" s="284"/>
      <c r="E65" s="284"/>
      <c r="F65" s="284"/>
      <c r="G65" s="284"/>
      <c r="H65" s="284"/>
    </row>
    <row r="66" spans="1:8" ht="20.100000000000001" customHeight="1">
      <c r="A66" s="145" t="s">
        <v>316</v>
      </c>
      <c r="B66" s="284">
        <v>0</v>
      </c>
      <c r="C66" s="284">
        <v>0</v>
      </c>
      <c r="D66" s="284"/>
      <c r="E66" s="284"/>
      <c r="F66" s="284"/>
      <c r="G66" s="284"/>
      <c r="H66" s="284"/>
    </row>
    <row r="67" spans="1:8" ht="20.100000000000001" customHeight="1">
      <c r="A67" s="145" t="s">
        <v>320</v>
      </c>
      <c r="B67" s="284">
        <v>0</v>
      </c>
      <c r="C67" s="284">
        <v>0</v>
      </c>
      <c r="D67" s="284"/>
      <c r="E67" s="284"/>
      <c r="F67" s="284"/>
      <c r="G67" s="284"/>
      <c r="H67" s="284"/>
    </row>
    <row r="68" spans="1:8" ht="20.100000000000001" customHeight="1">
      <c r="A68" s="145" t="s">
        <v>324</v>
      </c>
      <c r="B68" s="284">
        <v>0</v>
      </c>
      <c r="C68" s="284">
        <v>0</v>
      </c>
      <c r="D68" s="284"/>
      <c r="E68" s="284"/>
      <c r="F68" s="284"/>
      <c r="G68" s="284"/>
      <c r="H68" s="284"/>
    </row>
    <row r="69" spans="1:8" ht="20.100000000000001" customHeight="1">
      <c r="A69" s="144" t="s">
        <v>329</v>
      </c>
      <c r="B69" s="284">
        <v>250</v>
      </c>
      <c r="C69" s="284">
        <v>250</v>
      </c>
      <c r="D69" s="284"/>
      <c r="E69" s="284"/>
      <c r="F69" s="284"/>
      <c r="G69" s="284"/>
      <c r="H69" s="284"/>
    </row>
    <row r="70" spans="1:8" ht="20.100000000000001" customHeight="1">
      <c r="A70" s="144" t="s">
        <v>335</v>
      </c>
      <c r="B70" s="284">
        <v>0</v>
      </c>
      <c r="C70" s="284">
        <v>0</v>
      </c>
      <c r="D70" s="284"/>
      <c r="E70" s="284"/>
      <c r="F70" s="284"/>
      <c r="G70" s="284"/>
      <c r="H70" s="284"/>
    </row>
    <row r="71" spans="1:8" ht="20.100000000000001" customHeight="1">
      <c r="A71" s="142" t="s">
        <v>339</v>
      </c>
      <c r="B71" s="284">
        <v>0</v>
      </c>
      <c r="C71" s="284">
        <v>0</v>
      </c>
      <c r="D71" s="284"/>
      <c r="E71" s="284"/>
      <c r="F71" s="284"/>
      <c r="G71" s="284"/>
      <c r="H71" s="284"/>
    </row>
    <row r="72" spans="1:8" ht="20.100000000000001" customHeight="1">
      <c r="A72" s="144" t="s">
        <v>343</v>
      </c>
      <c r="B72" s="284">
        <v>650</v>
      </c>
      <c r="C72" s="284">
        <v>650</v>
      </c>
      <c r="D72" s="284"/>
      <c r="E72" s="284"/>
      <c r="F72" s="284"/>
      <c r="G72" s="284"/>
      <c r="H72" s="284"/>
    </row>
    <row r="73" spans="1:8" ht="20.100000000000001" customHeight="1">
      <c r="A73" s="142" t="s">
        <v>348</v>
      </c>
      <c r="B73" s="284">
        <v>4700</v>
      </c>
      <c r="C73" s="284">
        <f>SUM(C74:C79)</f>
        <v>3680</v>
      </c>
      <c r="D73" s="284">
        <f t="shared" ref="D73:E73" si="3">SUM(D74:D79)</f>
        <v>500</v>
      </c>
      <c r="E73" s="284">
        <f t="shared" si="3"/>
        <v>520</v>
      </c>
      <c r="F73" s="284"/>
      <c r="G73" s="284"/>
      <c r="H73" s="284"/>
    </row>
    <row r="74" spans="1:8" ht="20.100000000000001" customHeight="1">
      <c r="A74" s="142" t="s">
        <v>349</v>
      </c>
      <c r="B74" s="284">
        <v>2920</v>
      </c>
      <c r="C74" s="284">
        <f>B74-D74-E74</f>
        <v>2200</v>
      </c>
      <c r="D74" s="284">
        <v>500</v>
      </c>
      <c r="E74" s="284">
        <v>220</v>
      </c>
      <c r="F74" s="284"/>
      <c r="G74" s="284"/>
      <c r="H74" s="284"/>
    </row>
    <row r="75" spans="1:8" ht="20.100000000000001" customHeight="1">
      <c r="A75" s="142" t="s">
        <v>362</v>
      </c>
      <c r="B75" s="284">
        <v>120</v>
      </c>
      <c r="C75" s="284">
        <v>120</v>
      </c>
      <c r="D75" s="284"/>
      <c r="E75" s="284"/>
      <c r="F75" s="284"/>
      <c r="G75" s="284"/>
      <c r="H75" s="284"/>
    </row>
    <row r="76" spans="1:8" ht="20.100000000000001" customHeight="1">
      <c r="A76" s="142" t="s">
        <v>367</v>
      </c>
      <c r="B76" s="284">
        <v>160</v>
      </c>
      <c r="C76" s="284">
        <v>160</v>
      </c>
      <c r="D76" s="284"/>
      <c r="E76" s="284"/>
      <c r="F76" s="284"/>
      <c r="G76" s="284"/>
      <c r="H76" s="284"/>
    </row>
    <row r="77" spans="1:8" ht="20.100000000000001" customHeight="1">
      <c r="A77" s="142" t="s">
        <v>375</v>
      </c>
      <c r="B77" s="284">
        <v>0</v>
      </c>
      <c r="C77" s="284"/>
      <c r="D77" s="284"/>
      <c r="E77" s="284"/>
      <c r="F77" s="284"/>
      <c r="G77" s="284"/>
      <c r="H77" s="284"/>
    </row>
    <row r="78" spans="1:8" ht="20.100000000000001" customHeight="1">
      <c r="A78" s="142" t="s">
        <v>381</v>
      </c>
      <c r="B78" s="284">
        <v>1500</v>
      </c>
      <c r="C78" s="284">
        <v>1200</v>
      </c>
      <c r="D78" s="284"/>
      <c r="E78" s="284">
        <v>300</v>
      </c>
      <c r="F78" s="284"/>
      <c r="G78" s="284"/>
      <c r="H78" s="284"/>
    </row>
    <row r="79" spans="1:8" ht="20.100000000000001" customHeight="1">
      <c r="A79" s="142" t="s">
        <v>386</v>
      </c>
      <c r="B79" s="284">
        <v>0</v>
      </c>
      <c r="C79" s="284"/>
      <c r="D79" s="284"/>
      <c r="E79" s="284"/>
      <c r="F79" s="284"/>
      <c r="G79" s="284"/>
      <c r="H79" s="284"/>
    </row>
    <row r="80" spans="1:8" ht="20.100000000000001" customHeight="1">
      <c r="A80" s="142" t="s">
        <v>390</v>
      </c>
      <c r="B80" s="284">
        <v>44700</v>
      </c>
      <c r="C80" s="284">
        <f>SUM(C81:C101)</f>
        <v>12300</v>
      </c>
      <c r="D80" s="284">
        <f t="shared" ref="D80:E80" si="4">SUM(D81:D101)</f>
        <v>30000</v>
      </c>
      <c r="E80" s="284">
        <f t="shared" si="4"/>
        <v>2400</v>
      </c>
      <c r="F80" s="284"/>
      <c r="G80" s="284"/>
      <c r="H80" s="284"/>
    </row>
    <row r="81" spans="1:8" ht="20.100000000000001" customHeight="1">
      <c r="A81" s="142" t="s">
        <v>391</v>
      </c>
      <c r="B81" s="284">
        <v>3665</v>
      </c>
      <c r="C81" s="284">
        <v>1665</v>
      </c>
      <c r="D81" s="284"/>
      <c r="E81" s="284">
        <v>2000</v>
      </c>
      <c r="F81" s="284"/>
      <c r="G81" s="284"/>
      <c r="H81" s="284"/>
    </row>
    <row r="82" spans="1:8" ht="20.100000000000001" customHeight="1">
      <c r="A82" s="142" t="s">
        <v>405</v>
      </c>
      <c r="B82" s="284">
        <v>1975</v>
      </c>
      <c r="C82" s="284">
        <v>1975</v>
      </c>
      <c r="D82" s="284"/>
      <c r="E82" s="284"/>
      <c r="F82" s="284"/>
      <c r="G82" s="284"/>
      <c r="H82" s="284"/>
    </row>
    <row r="83" spans="1:8" ht="20.100000000000001" customHeight="1">
      <c r="A83" s="142" t="s">
        <v>410</v>
      </c>
      <c r="B83" s="284">
        <v>0</v>
      </c>
      <c r="C83" s="284"/>
      <c r="D83" s="284"/>
      <c r="E83" s="284"/>
      <c r="F83" s="284"/>
      <c r="G83" s="284"/>
      <c r="H83" s="284"/>
    </row>
    <row r="84" spans="1:8" ht="20.100000000000001" customHeight="1">
      <c r="A84" s="142" t="s">
        <v>412</v>
      </c>
      <c r="B84" s="284">
        <v>8560</v>
      </c>
      <c r="C84" s="284"/>
      <c r="D84" s="284">
        <v>8560</v>
      </c>
      <c r="E84" s="284"/>
      <c r="F84" s="284"/>
      <c r="G84" s="284"/>
      <c r="H84" s="284"/>
    </row>
    <row r="85" spans="1:8" ht="20.100000000000001" customHeight="1">
      <c r="A85" s="142" t="s">
        <v>421</v>
      </c>
      <c r="B85" s="284">
        <v>0</v>
      </c>
      <c r="C85" s="284"/>
      <c r="D85" s="284"/>
      <c r="E85" s="284"/>
      <c r="F85" s="284"/>
      <c r="G85" s="284"/>
      <c r="H85" s="284"/>
    </row>
    <row r="86" spans="1:8" ht="20.100000000000001" customHeight="1">
      <c r="A86" s="142" t="s">
        <v>425</v>
      </c>
      <c r="B86" s="284">
        <v>5360</v>
      </c>
      <c r="C86" s="284">
        <v>1360</v>
      </c>
      <c r="D86" s="284">
        <v>4000</v>
      </c>
      <c r="E86" s="284"/>
      <c r="F86" s="284"/>
      <c r="G86" s="284"/>
      <c r="H86" s="284"/>
    </row>
    <row r="87" spans="1:8" ht="20.100000000000001" customHeight="1">
      <c r="A87" s="142" t="s">
        <v>435</v>
      </c>
      <c r="B87" s="284">
        <v>3285</v>
      </c>
      <c r="C87" s="284">
        <v>1085</v>
      </c>
      <c r="D87" s="284">
        <v>2200</v>
      </c>
      <c r="E87" s="284"/>
      <c r="F87" s="284"/>
      <c r="G87" s="284"/>
      <c r="H87" s="284"/>
    </row>
    <row r="88" spans="1:8" ht="20.100000000000001" customHeight="1">
      <c r="A88" s="142" t="s">
        <v>443</v>
      </c>
      <c r="B88" s="284">
        <v>775</v>
      </c>
      <c r="C88" s="284">
        <v>775</v>
      </c>
      <c r="D88" s="284"/>
      <c r="E88" s="284"/>
      <c r="F88" s="284"/>
      <c r="G88" s="284"/>
      <c r="H88" s="284"/>
    </row>
    <row r="89" spans="1:8" ht="20.100000000000001" customHeight="1">
      <c r="A89" s="142" t="s">
        <v>450</v>
      </c>
      <c r="B89" s="284">
        <v>2310</v>
      </c>
      <c r="C89" s="284">
        <v>810</v>
      </c>
      <c r="D89" s="284">
        <v>1500</v>
      </c>
      <c r="E89" s="284"/>
      <c r="F89" s="284"/>
      <c r="G89" s="284"/>
      <c r="H89" s="284"/>
    </row>
    <row r="90" spans="1:8" ht="20.100000000000001" customHeight="1">
      <c r="A90" s="142" t="s">
        <v>458</v>
      </c>
      <c r="B90" s="284">
        <v>1555</v>
      </c>
      <c r="C90" s="284">
        <v>1055</v>
      </c>
      <c r="D90" s="284">
        <v>500</v>
      </c>
      <c r="E90" s="284"/>
      <c r="F90" s="284"/>
      <c r="G90" s="284"/>
      <c r="H90" s="284"/>
    </row>
    <row r="91" spans="1:8" ht="20.100000000000001" customHeight="1">
      <c r="A91" s="142" t="s">
        <v>464</v>
      </c>
      <c r="B91" s="284">
        <v>30</v>
      </c>
      <c r="C91" s="284">
        <v>30</v>
      </c>
      <c r="D91" s="284"/>
      <c r="E91" s="284"/>
      <c r="F91" s="284"/>
      <c r="G91" s="284"/>
      <c r="H91" s="284"/>
    </row>
    <row r="92" spans="1:8" ht="20.100000000000001" customHeight="1">
      <c r="A92" s="142" t="s">
        <v>466</v>
      </c>
      <c r="B92" s="284">
        <v>5560</v>
      </c>
      <c r="C92" s="284"/>
      <c r="D92" s="284">
        <v>5560</v>
      </c>
      <c r="E92" s="284"/>
      <c r="F92" s="284"/>
      <c r="G92" s="284"/>
      <c r="H92" s="284"/>
    </row>
    <row r="93" spans="1:8" ht="20.100000000000001" customHeight="1">
      <c r="A93" s="142" t="s">
        <v>469</v>
      </c>
      <c r="B93" s="284">
        <v>1250</v>
      </c>
      <c r="C93" s="284"/>
      <c r="D93" s="284">
        <v>1250</v>
      </c>
      <c r="E93" s="284"/>
      <c r="F93" s="284"/>
      <c r="G93" s="284"/>
      <c r="H93" s="284"/>
    </row>
    <row r="94" spans="1:8" ht="20.100000000000001" customHeight="1">
      <c r="A94" s="142" t="s">
        <v>472</v>
      </c>
      <c r="B94" s="284">
        <v>1550</v>
      </c>
      <c r="C94" s="284"/>
      <c r="D94" s="284">
        <v>1550</v>
      </c>
      <c r="E94" s="284"/>
      <c r="F94" s="284"/>
      <c r="G94" s="284"/>
      <c r="H94" s="284"/>
    </row>
    <row r="95" spans="1:8" ht="20.100000000000001" customHeight="1">
      <c r="A95" s="142" t="s">
        <v>475</v>
      </c>
      <c r="B95" s="284">
        <v>0</v>
      </c>
      <c r="C95" s="284"/>
      <c r="D95" s="284"/>
      <c r="E95" s="284"/>
      <c r="F95" s="284"/>
      <c r="G95" s="284"/>
      <c r="H95" s="284"/>
    </row>
    <row r="96" spans="1:8" ht="20.100000000000001" customHeight="1">
      <c r="A96" s="142" t="s">
        <v>478</v>
      </c>
      <c r="B96" s="284">
        <v>950</v>
      </c>
      <c r="C96" s="284">
        <v>950</v>
      </c>
      <c r="D96" s="284"/>
      <c r="E96" s="284"/>
      <c r="F96" s="284"/>
      <c r="G96" s="284"/>
      <c r="H96" s="284"/>
    </row>
    <row r="97" spans="1:8" ht="20.100000000000001" customHeight="1">
      <c r="A97" s="142" t="s">
        <v>481</v>
      </c>
      <c r="B97" s="284">
        <v>7160</v>
      </c>
      <c r="C97" s="284">
        <v>2280</v>
      </c>
      <c r="D97" s="284">
        <v>4880</v>
      </c>
      <c r="E97" s="284"/>
      <c r="F97" s="284"/>
      <c r="G97" s="284"/>
      <c r="H97" s="284"/>
    </row>
    <row r="98" spans="1:8" ht="20.100000000000001" customHeight="1">
      <c r="A98" s="142" t="s">
        <v>485</v>
      </c>
      <c r="B98" s="284">
        <v>0</v>
      </c>
      <c r="C98" s="284"/>
      <c r="D98" s="284"/>
      <c r="E98" s="284"/>
      <c r="F98" s="284"/>
      <c r="G98" s="284"/>
      <c r="H98" s="284"/>
    </row>
    <row r="99" spans="1:8" ht="20.100000000000001" customHeight="1">
      <c r="A99" s="149" t="s">
        <v>489</v>
      </c>
      <c r="B99" s="284">
        <v>715</v>
      </c>
      <c r="C99" s="284">
        <v>315</v>
      </c>
      <c r="D99" s="284"/>
      <c r="E99" s="284">
        <v>400</v>
      </c>
      <c r="F99" s="284"/>
      <c r="G99" s="284"/>
      <c r="H99" s="284"/>
    </row>
    <row r="100" spans="1:8" ht="20.100000000000001" customHeight="1">
      <c r="A100" s="142" t="s">
        <v>493</v>
      </c>
      <c r="B100" s="284">
        <v>0</v>
      </c>
      <c r="C100" s="284"/>
      <c r="D100" s="284"/>
      <c r="E100" s="284"/>
      <c r="F100" s="284"/>
      <c r="G100" s="284"/>
      <c r="H100" s="284"/>
    </row>
    <row r="101" spans="1:8" ht="20.100000000000001" customHeight="1">
      <c r="A101" s="142" t="s">
        <v>496</v>
      </c>
      <c r="B101" s="284"/>
      <c r="C101" s="284"/>
      <c r="D101" s="284"/>
      <c r="E101" s="284"/>
      <c r="F101" s="284"/>
      <c r="G101" s="284"/>
      <c r="H101" s="284"/>
    </row>
    <row r="102" spans="1:8" ht="20.100000000000001" customHeight="1">
      <c r="A102" s="142" t="s">
        <v>497</v>
      </c>
      <c r="B102" s="284">
        <v>26000</v>
      </c>
      <c r="C102" s="284">
        <f>SUM(C103:C115)</f>
        <v>7800</v>
      </c>
      <c r="D102" s="284">
        <f t="shared" ref="D102:E102" si="5">SUM(D103:D115)</f>
        <v>17000</v>
      </c>
      <c r="E102" s="284">
        <f t="shared" si="5"/>
        <v>1200</v>
      </c>
      <c r="F102" s="284"/>
      <c r="G102" s="284"/>
      <c r="H102" s="284"/>
    </row>
    <row r="103" spans="1:8" ht="20.100000000000001" customHeight="1">
      <c r="A103" s="142" t="s">
        <v>498</v>
      </c>
      <c r="B103" s="284">
        <v>1010</v>
      </c>
      <c r="C103" s="284">
        <f>B103-D103-E103</f>
        <v>810</v>
      </c>
      <c r="D103" s="284"/>
      <c r="E103" s="284">
        <v>200</v>
      </c>
      <c r="F103" s="284"/>
      <c r="G103" s="284"/>
      <c r="H103" s="284"/>
    </row>
    <row r="104" spans="1:8" ht="20.100000000000001" customHeight="1">
      <c r="A104" s="142" t="s">
        <v>500</v>
      </c>
      <c r="B104" s="284">
        <v>7200</v>
      </c>
      <c r="C104" s="284">
        <f t="shared" ref="C104:C115" si="6">B104-D104-E104</f>
        <v>3200</v>
      </c>
      <c r="D104" s="284">
        <v>3000</v>
      </c>
      <c r="E104" s="284">
        <v>1000</v>
      </c>
      <c r="F104" s="284"/>
      <c r="G104" s="284"/>
      <c r="H104" s="284"/>
    </row>
    <row r="105" spans="1:8" ht="20.100000000000001" customHeight="1">
      <c r="A105" s="142" t="s">
        <v>514</v>
      </c>
      <c r="B105" s="284">
        <v>3300</v>
      </c>
      <c r="C105" s="284">
        <f t="shared" si="6"/>
        <v>800</v>
      </c>
      <c r="D105" s="284">
        <v>2500</v>
      </c>
      <c r="E105" s="284"/>
      <c r="F105" s="284"/>
      <c r="G105" s="284"/>
      <c r="H105" s="284"/>
    </row>
    <row r="106" spans="1:8" ht="20.100000000000001" customHeight="1">
      <c r="A106" s="142" t="s">
        <v>518</v>
      </c>
      <c r="B106" s="284">
        <v>4675</v>
      </c>
      <c r="C106" s="284">
        <f t="shared" si="6"/>
        <v>1675</v>
      </c>
      <c r="D106" s="284">
        <v>3000</v>
      </c>
      <c r="E106" s="284"/>
      <c r="F106" s="284"/>
      <c r="G106" s="284"/>
      <c r="H106" s="284"/>
    </row>
    <row r="107" spans="1:8" ht="20.100000000000001" customHeight="1">
      <c r="A107" s="142" t="s">
        <v>530</v>
      </c>
      <c r="B107" s="284">
        <v>20</v>
      </c>
      <c r="C107" s="284">
        <f t="shared" si="6"/>
        <v>20</v>
      </c>
      <c r="D107" s="284"/>
      <c r="E107" s="284"/>
      <c r="F107" s="284"/>
      <c r="G107" s="284"/>
      <c r="H107" s="284"/>
    </row>
    <row r="108" spans="1:8" ht="20.100000000000001" customHeight="1">
      <c r="A108" s="142" t="s">
        <v>533</v>
      </c>
      <c r="B108" s="284">
        <v>2295</v>
      </c>
      <c r="C108" s="284">
        <f t="shared" si="6"/>
        <v>295</v>
      </c>
      <c r="D108" s="284">
        <v>2000</v>
      </c>
      <c r="E108" s="284"/>
      <c r="F108" s="284"/>
      <c r="G108" s="284"/>
      <c r="H108" s="284"/>
    </row>
    <row r="109" spans="1:8" ht="20.100000000000001" customHeight="1">
      <c r="A109" s="142" t="s">
        <v>537</v>
      </c>
      <c r="B109" s="284">
        <v>0</v>
      </c>
      <c r="C109" s="284">
        <f t="shared" si="6"/>
        <v>0</v>
      </c>
      <c r="D109" s="284"/>
      <c r="E109" s="284"/>
      <c r="F109" s="284"/>
      <c r="G109" s="284"/>
      <c r="H109" s="284"/>
    </row>
    <row r="110" spans="1:8" ht="20.100000000000001" customHeight="1">
      <c r="A110" s="142" t="s">
        <v>542</v>
      </c>
      <c r="B110" s="284">
        <v>6500</v>
      </c>
      <c r="C110" s="284">
        <f t="shared" si="6"/>
        <v>0</v>
      </c>
      <c r="D110" s="284">
        <v>6500</v>
      </c>
      <c r="E110" s="284"/>
      <c r="F110" s="284"/>
      <c r="G110" s="284"/>
      <c r="H110" s="284"/>
    </row>
    <row r="111" spans="1:8" ht="20.100000000000001" customHeight="1">
      <c r="A111" s="142" t="s">
        <v>546</v>
      </c>
      <c r="B111" s="284">
        <v>55</v>
      </c>
      <c r="C111" s="284">
        <f t="shared" si="6"/>
        <v>55</v>
      </c>
      <c r="D111" s="284"/>
      <c r="E111" s="284"/>
      <c r="F111" s="284"/>
      <c r="G111" s="284"/>
      <c r="H111" s="284"/>
    </row>
    <row r="112" spans="1:8" ht="20.100000000000001" customHeight="1">
      <c r="A112" s="142" t="s">
        <v>550</v>
      </c>
      <c r="B112" s="284">
        <v>0</v>
      </c>
      <c r="C112" s="284">
        <f t="shared" si="6"/>
        <v>0</v>
      </c>
      <c r="D112" s="284"/>
      <c r="E112" s="284"/>
      <c r="F112" s="284"/>
      <c r="G112" s="284"/>
      <c r="H112" s="284"/>
    </row>
    <row r="113" spans="1:8" ht="20.100000000000001" customHeight="1">
      <c r="A113" s="142" t="s">
        <v>553</v>
      </c>
      <c r="B113" s="284">
        <v>75</v>
      </c>
      <c r="C113" s="284">
        <f t="shared" si="6"/>
        <v>75</v>
      </c>
      <c r="D113" s="284"/>
      <c r="E113" s="284"/>
      <c r="F113" s="284"/>
      <c r="G113" s="284"/>
      <c r="H113" s="284"/>
    </row>
    <row r="114" spans="1:8" ht="20.100000000000001" customHeight="1">
      <c r="A114" s="142" t="s">
        <v>557</v>
      </c>
      <c r="B114" s="284">
        <v>500</v>
      </c>
      <c r="C114" s="284">
        <f t="shared" si="6"/>
        <v>500</v>
      </c>
      <c r="D114" s="284"/>
      <c r="E114" s="284"/>
      <c r="F114" s="284"/>
      <c r="G114" s="284"/>
      <c r="H114" s="284"/>
    </row>
    <row r="115" spans="1:8" ht="20.100000000000001" customHeight="1">
      <c r="A115" s="151" t="s">
        <v>558</v>
      </c>
      <c r="B115" s="284">
        <v>370</v>
      </c>
      <c r="C115" s="284">
        <f t="shared" si="6"/>
        <v>370</v>
      </c>
      <c r="D115" s="284"/>
      <c r="E115" s="284"/>
      <c r="F115" s="284"/>
      <c r="G115" s="284"/>
      <c r="H115" s="284"/>
    </row>
    <row r="116" spans="1:8" ht="20.100000000000001" customHeight="1">
      <c r="A116" s="151" t="s">
        <v>559</v>
      </c>
      <c r="B116" s="284">
        <v>22000</v>
      </c>
      <c r="C116" s="284">
        <f>SUM(C117:C131)</f>
        <v>14000</v>
      </c>
      <c r="D116" s="284">
        <f t="shared" ref="D116:F116" si="7">SUM(D117:D131)</f>
        <v>1000</v>
      </c>
      <c r="E116" s="284">
        <f t="shared" si="7"/>
        <v>2000</v>
      </c>
      <c r="F116" s="284">
        <f t="shared" si="7"/>
        <v>5000</v>
      </c>
      <c r="G116" s="284"/>
      <c r="H116" s="284"/>
    </row>
    <row r="117" spans="1:8" ht="20.100000000000001" customHeight="1">
      <c r="A117" s="151" t="s">
        <v>560</v>
      </c>
      <c r="B117" s="284">
        <v>540</v>
      </c>
      <c r="C117" s="284">
        <v>540</v>
      </c>
      <c r="D117" s="284"/>
      <c r="E117" s="284"/>
      <c r="F117" s="284"/>
      <c r="G117" s="284"/>
      <c r="H117" s="284"/>
    </row>
    <row r="118" spans="1:8" ht="20.100000000000001" customHeight="1">
      <c r="A118" s="151" t="s">
        <v>567</v>
      </c>
      <c r="B118" s="284">
        <v>0</v>
      </c>
      <c r="C118" s="284"/>
      <c r="D118" s="284"/>
      <c r="E118" s="284"/>
      <c r="F118" s="284"/>
      <c r="G118" s="284"/>
      <c r="H118" s="284"/>
    </row>
    <row r="119" spans="1:8" ht="20.100000000000001" customHeight="1">
      <c r="A119" s="151" t="s">
        <v>571</v>
      </c>
      <c r="B119" s="284">
        <v>3105</v>
      </c>
      <c r="C119" s="284">
        <f>B119-D119-E119-F119</f>
        <v>2105</v>
      </c>
      <c r="D119" s="284">
        <v>1000</v>
      </c>
      <c r="E119" s="284"/>
      <c r="F119" s="284"/>
      <c r="G119" s="284"/>
      <c r="H119" s="284"/>
    </row>
    <row r="120" spans="1:8" ht="20.100000000000001" customHeight="1">
      <c r="A120" s="151" t="s">
        <v>580</v>
      </c>
      <c r="B120" s="284">
        <v>17440</v>
      </c>
      <c r="C120" s="284">
        <f t="shared" ref="C120:C130" si="8">B120-D120-E120-F120</f>
        <v>10440</v>
      </c>
      <c r="D120" s="284"/>
      <c r="E120" s="284">
        <v>2000</v>
      </c>
      <c r="F120" s="284">
        <v>5000</v>
      </c>
      <c r="G120" s="284"/>
      <c r="H120" s="284"/>
    </row>
    <row r="121" spans="1:8" ht="20.100000000000001" customHeight="1">
      <c r="A121" s="151" t="s">
        <v>585</v>
      </c>
      <c r="B121" s="284">
        <v>565</v>
      </c>
      <c r="C121" s="284">
        <f t="shared" si="8"/>
        <v>565</v>
      </c>
      <c r="D121" s="284"/>
      <c r="E121" s="284"/>
      <c r="F121" s="284"/>
      <c r="G121" s="284"/>
      <c r="H121" s="284"/>
    </row>
    <row r="122" spans="1:8" ht="20.100000000000001" customHeight="1">
      <c r="A122" s="151" t="s">
        <v>592</v>
      </c>
      <c r="B122" s="284">
        <v>0</v>
      </c>
      <c r="C122" s="284">
        <f t="shared" si="8"/>
        <v>0</v>
      </c>
      <c r="D122" s="284"/>
      <c r="E122" s="284"/>
      <c r="F122" s="284"/>
      <c r="G122" s="284"/>
      <c r="H122" s="284"/>
    </row>
    <row r="123" spans="1:8" ht="20.100000000000001" customHeight="1">
      <c r="A123" s="151" t="s">
        <v>598</v>
      </c>
      <c r="B123" s="284">
        <v>0</v>
      </c>
      <c r="C123" s="284">
        <f t="shared" si="8"/>
        <v>0</v>
      </c>
      <c r="D123" s="284"/>
      <c r="E123" s="284"/>
      <c r="F123" s="284"/>
      <c r="G123" s="284"/>
      <c r="H123" s="284"/>
    </row>
    <row r="124" spans="1:8" ht="20.100000000000001" customHeight="1">
      <c r="A124" s="151" t="s">
        <v>601</v>
      </c>
      <c r="B124" s="284">
        <v>0</v>
      </c>
      <c r="C124" s="284">
        <f t="shared" si="8"/>
        <v>0</v>
      </c>
      <c r="D124" s="284"/>
      <c r="E124" s="284"/>
      <c r="F124" s="284"/>
      <c r="G124" s="284"/>
      <c r="H124" s="284"/>
    </row>
    <row r="125" spans="1:8" ht="20.100000000000001" customHeight="1">
      <c r="A125" s="151" t="s">
        <v>604</v>
      </c>
      <c r="B125" s="284"/>
      <c r="C125" s="284">
        <f t="shared" si="8"/>
        <v>0</v>
      </c>
      <c r="D125" s="284"/>
      <c r="E125" s="284"/>
      <c r="F125" s="284"/>
      <c r="G125" s="284"/>
      <c r="H125" s="284"/>
    </row>
    <row r="126" spans="1:8" ht="20.100000000000001" customHeight="1">
      <c r="A126" s="151" t="s">
        <v>605</v>
      </c>
      <c r="B126" s="284">
        <v>350</v>
      </c>
      <c r="C126" s="284">
        <f t="shared" si="8"/>
        <v>350</v>
      </c>
      <c r="D126" s="284"/>
      <c r="E126" s="284"/>
      <c r="F126" s="284"/>
      <c r="G126" s="284"/>
      <c r="H126" s="284"/>
    </row>
    <row r="127" spans="1:8" ht="20.100000000000001" customHeight="1">
      <c r="A127" s="151" t="s">
        <v>606</v>
      </c>
      <c r="B127" s="284">
        <v>0</v>
      </c>
      <c r="C127" s="284">
        <f t="shared" si="8"/>
        <v>0</v>
      </c>
      <c r="D127" s="284"/>
      <c r="E127" s="284"/>
      <c r="F127" s="284"/>
      <c r="G127" s="284"/>
      <c r="H127" s="284"/>
    </row>
    <row r="128" spans="1:8" ht="20.100000000000001" customHeight="1">
      <c r="A128" s="151" t="s">
        <v>612</v>
      </c>
      <c r="B128" s="284"/>
      <c r="C128" s="284">
        <f t="shared" si="8"/>
        <v>0</v>
      </c>
      <c r="D128" s="284"/>
      <c r="E128" s="284"/>
      <c r="F128" s="284"/>
      <c r="G128" s="284"/>
      <c r="H128" s="284"/>
    </row>
    <row r="129" spans="1:8" ht="20.100000000000001" customHeight="1">
      <c r="A129" s="151" t="s">
        <v>613</v>
      </c>
      <c r="B129" s="284"/>
      <c r="C129" s="284">
        <f t="shared" si="8"/>
        <v>0</v>
      </c>
      <c r="D129" s="284"/>
      <c r="E129" s="284"/>
      <c r="F129" s="284"/>
      <c r="G129" s="284"/>
      <c r="H129" s="284"/>
    </row>
    <row r="130" spans="1:8" ht="20.100000000000001" customHeight="1">
      <c r="A130" s="151" t="s">
        <v>614</v>
      </c>
      <c r="B130" s="284">
        <v>0</v>
      </c>
      <c r="C130" s="284">
        <f t="shared" si="8"/>
        <v>0</v>
      </c>
      <c r="D130" s="284"/>
      <c r="E130" s="284"/>
      <c r="F130" s="284"/>
      <c r="G130" s="284"/>
      <c r="H130" s="284"/>
    </row>
    <row r="131" spans="1:8" ht="20.100000000000001" customHeight="1">
      <c r="A131" s="151" t="s">
        <v>624</v>
      </c>
      <c r="B131" s="284"/>
      <c r="C131" s="284"/>
      <c r="D131" s="284"/>
      <c r="E131" s="284"/>
      <c r="F131" s="284"/>
      <c r="G131" s="284"/>
      <c r="H131" s="284"/>
    </row>
    <row r="132" spans="1:8" ht="20.100000000000001" customHeight="1">
      <c r="A132" s="151" t="s">
        <v>625</v>
      </c>
      <c r="B132" s="284">
        <v>72000</v>
      </c>
      <c r="C132" s="284">
        <f>SUM(C133:C138)</f>
        <v>47000</v>
      </c>
      <c r="D132" s="284">
        <f t="shared" ref="D132:G132" si="9">SUM(D133:D138)</f>
        <v>0</v>
      </c>
      <c r="E132" s="284">
        <f t="shared" si="9"/>
        <v>0</v>
      </c>
      <c r="F132" s="284">
        <f t="shared" si="9"/>
        <v>25000</v>
      </c>
      <c r="G132" s="284">
        <f t="shared" si="9"/>
        <v>0</v>
      </c>
      <c r="H132" s="284"/>
    </row>
    <row r="133" spans="1:8" ht="20.100000000000001" customHeight="1">
      <c r="A133" s="151" t="s">
        <v>626</v>
      </c>
      <c r="B133" s="284">
        <v>16285</v>
      </c>
      <c r="C133" s="284">
        <v>16285</v>
      </c>
      <c r="D133" s="284"/>
      <c r="E133" s="284"/>
      <c r="F133" s="284"/>
      <c r="G133" s="284"/>
      <c r="H133" s="284"/>
    </row>
    <row r="134" spans="1:8" ht="20.100000000000001" customHeight="1">
      <c r="A134" s="151" t="s">
        <v>634</v>
      </c>
      <c r="B134" s="284"/>
      <c r="C134" s="284"/>
      <c r="D134" s="284"/>
      <c r="E134" s="284"/>
      <c r="F134" s="284"/>
      <c r="G134" s="284"/>
      <c r="H134" s="284"/>
    </row>
    <row r="135" spans="1:8" ht="20.100000000000001" customHeight="1">
      <c r="A135" s="151" t="s">
        <v>635</v>
      </c>
      <c r="B135" s="284">
        <v>15000</v>
      </c>
      <c r="C135" s="284">
        <v>12000</v>
      </c>
      <c r="D135" s="284"/>
      <c r="E135" s="284"/>
      <c r="F135" s="284">
        <v>3000</v>
      </c>
      <c r="G135" s="284"/>
      <c r="H135" s="284"/>
    </row>
    <row r="136" spans="1:8" ht="20.100000000000001" customHeight="1">
      <c r="A136" s="151" t="s">
        <v>638</v>
      </c>
      <c r="B136" s="284">
        <v>12000</v>
      </c>
      <c r="C136" s="284">
        <v>10000</v>
      </c>
      <c r="D136" s="284"/>
      <c r="E136" s="284"/>
      <c r="F136" s="284">
        <v>2000</v>
      </c>
      <c r="G136" s="284"/>
      <c r="H136" s="284"/>
    </row>
    <row r="137" spans="1:8" ht="20.100000000000001" customHeight="1">
      <c r="A137" s="151" t="s">
        <v>639</v>
      </c>
      <c r="B137" s="284">
        <v>110</v>
      </c>
      <c r="C137" s="284">
        <v>110</v>
      </c>
      <c r="D137" s="284"/>
      <c r="E137" s="284"/>
      <c r="F137" s="284"/>
      <c r="G137" s="284"/>
      <c r="H137" s="284"/>
    </row>
    <row r="138" spans="1:8" ht="20.100000000000001" customHeight="1">
      <c r="A138" s="151" t="s">
        <v>640</v>
      </c>
      <c r="B138" s="284">
        <v>28605</v>
      </c>
      <c r="C138" s="284">
        <v>8605</v>
      </c>
      <c r="D138" s="284"/>
      <c r="E138" s="284"/>
      <c r="F138" s="284">
        <v>20000</v>
      </c>
      <c r="G138" s="284"/>
      <c r="H138" s="284"/>
    </row>
    <row r="139" spans="1:8" ht="20.100000000000001" customHeight="1">
      <c r="A139" s="151" t="s">
        <v>641</v>
      </c>
      <c r="B139" s="284">
        <v>76000</v>
      </c>
      <c r="C139" s="284">
        <f>SUM(C140:C147)</f>
        <v>21000</v>
      </c>
      <c r="D139" s="284">
        <f t="shared" ref="D139:G139" si="10">SUM(D140:D147)</f>
        <v>45000</v>
      </c>
      <c r="E139" s="284">
        <f t="shared" si="10"/>
        <v>0</v>
      </c>
      <c r="F139" s="284">
        <f t="shared" si="10"/>
        <v>10000</v>
      </c>
      <c r="G139" s="284">
        <f t="shared" si="10"/>
        <v>0</v>
      </c>
      <c r="H139" s="284"/>
    </row>
    <row r="140" spans="1:8" ht="20.100000000000001" customHeight="1">
      <c r="A140" s="151" t="s">
        <v>642</v>
      </c>
      <c r="B140" s="284">
        <v>44755</v>
      </c>
      <c r="C140" s="284">
        <f>B140-D140-F140</f>
        <v>9755</v>
      </c>
      <c r="D140" s="284">
        <v>25000</v>
      </c>
      <c r="E140" s="284"/>
      <c r="F140" s="284">
        <v>10000</v>
      </c>
      <c r="G140" s="284"/>
      <c r="H140" s="284"/>
    </row>
    <row r="141" spans="1:8" ht="20.100000000000001" customHeight="1">
      <c r="A141" s="151" t="s">
        <v>664</v>
      </c>
      <c r="B141" s="284">
        <v>2490</v>
      </c>
      <c r="C141" s="284">
        <f t="shared" ref="C141:C145" si="11">B141-D141-F141</f>
        <v>2490</v>
      </c>
      <c r="D141" s="284"/>
      <c r="E141" s="284"/>
      <c r="F141" s="284"/>
      <c r="G141" s="284"/>
      <c r="H141" s="284"/>
    </row>
    <row r="142" spans="1:8" ht="20.100000000000001" customHeight="1">
      <c r="A142" s="151" t="s">
        <v>685</v>
      </c>
      <c r="B142" s="284">
        <v>23130</v>
      </c>
      <c r="C142" s="284">
        <f t="shared" si="11"/>
        <v>3130</v>
      </c>
      <c r="D142" s="284">
        <v>20000</v>
      </c>
      <c r="E142" s="284"/>
      <c r="F142" s="284"/>
      <c r="G142" s="284"/>
      <c r="H142" s="284"/>
    </row>
    <row r="143" spans="1:8" ht="20.100000000000001" customHeight="1">
      <c r="A143" s="151" t="s">
        <v>709</v>
      </c>
      <c r="B143" s="284">
        <v>2500</v>
      </c>
      <c r="C143" s="284">
        <f t="shared" si="11"/>
        <v>2500</v>
      </c>
      <c r="D143" s="284"/>
      <c r="E143" s="284"/>
      <c r="F143" s="284"/>
      <c r="G143" s="284"/>
      <c r="H143" s="284"/>
    </row>
    <row r="144" spans="1:8" ht="20.100000000000001" customHeight="1">
      <c r="A144" s="151" t="s">
        <v>717</v>
      </c>
      <c r="B144" s="284">
        <v>1640</v>
      </c>
      <c r="C144" s="284">
        <f t="shared" si="11"/>
        <v>1640</v>
      </c>
      <c r="D144" s="284"/>
      <c r="E144" s="284"/>
      <c r="F144" s="284"/>
      <c r="G144" s="284"/>
      <c r="H144" s="284"/>
    </row>
    <row r="145" spans="1:8" ht="20.100000000000001" customHeight="1">
      <c r="A145" s="151" t="s">
        <v>724</v>
      </c>
      <c r="B145" s="284">
        <v>1485</v>
      </c>
      <c r="C145" s="284">
        <f t="shared" si="11"/>
        <v>1485</v>
      </c>
      <c r="D145" s="284"/>
      <c r="E145" s="284"/>
      <c r="F145" s="284"/>
      <c r="G145" s="284"/>
      <c r="H145" s="284"/>
    </row>
    <row r="146" spans="1:8" ht="20.100000000000001" customHeight="1">
      <c r="A146" s="151" t="s">
        <v>731</v>
      </c>
      <c r="B146" s="284">
        <v>0</v>
      </c>
      <c r="C146" s="284"/>
      <c r="D146" s="284"/>
      <c r="E146" s="284"/>
      <c r="F146" s="284"/>
      <c r="G146" s="284"/>
      <c r="H146" s="284"/>
    </row>
    <row r="147" spans="1:8" ht="20.100000000000001" customHeight="1">
      <c r="A147" s="151" t="s">
        <v>734</v>
      </c>
      <c r="B147" s="284">
        <v>0</v>
      </c>
      <c r="C147" s="284"/>
      <c r="D147" s="284"/>
      <c r="E147" s="284"/>
      <c r="F147" s="284"/>
      <c r="G147" s="284"/>
      <c r="H147" s="284"/>
    </row>
    <row r="148" spans="1:8" ht="20.100000000000001" customHeight="1">
      <c r="A148" s="152" t="s">
        <v>737</v>
      </c>
      <c r="B148" s="284">
        <v>21800</v>
      </c>
      <c r="C148" s="284">
        <f>SUM(C149:C155)</f>
        <v>19258</v>
      </c>
      <c r="D148" s="284">
        <f t="shared" ref="D148:G148" si="12">SUM(D149:D155)</f>
        <v>1500</v>
      </c>
      <c r="E148" s="284">
        <f t="shared" si="12"/>
        <v>1042</v>
      </c>
      <c r="F148" s="284">
        <f t="shared" si="12"/>
        <v>0</v>
      </c>
      <c r="G148" s="284">
        <f t="shared" si="12"/>
        <v>0</v>
      </c>
      <c r="H148" s="284"/>
    </row>
    <row r="149" spans="1:8" ht="20.100000000000001" customHeight="1">
      <c r="A149" s="151" t="s">
        <v>738</v>
      </c>
      <c r="B149" s="284">
        <v>20270</v>
      </c>
      <c r="C149" s="284">
        <f>B149-D149-E149</f>
        <v>17728</v>
      </c>
      <c r="D149" s="284">
        <v>1500</v>
      </c>
      <c r="E149" s="284">
        <f>19000-17958</f>
        <v>1042</v>
      </c>
      <c r="F149" s="284"/>
      <c r="G149" s="284"/>
      <c r="H149" s="284"/>
    </row>
    <row r="150" spans="1:8" ht="20.100000000000001" customHeight="1">
      <c r="A150" s="151" t="s">
        <v>758</v>
      </c>
      <c r="B150" s="284">
        <v>0</v>
      </c>
      <c r="C150" s="284"/>
      <c r="D150" s="284"/>
      <c r="E150" s="284"/>
      <c r="F150" s="284"/>
      <c r="G150" s="284"/>
      <c r="H150" s="284"/>
    </row>
    <row r="151" spans="1:8" ht="20.100000000000001" customHeight="1">
      <c r="A151" s="151" t="s">
        <v>765</v>
      </c>
      <c r="B151" s="284">
        <v>0</v>
      </c>
      <c r="C151" s="284"/>
      <c r="D151" s="284"/>
      <c r="E151" s="284"/>
      <c r="F151" s="284"/>
      <c r="G151" s="284"/>
      <c r="H151" s="284"/>
    </row>
    <row r="152" spans="1:8" ht="20.100000000000001" customHeight="1">
      <c r="A152" s="151" t="s">
        <v>772</v>
      </c>
      <c r="B152" s="284">
        <v>1530</v>
      </c>
      <c r="C152" s="284">
        <v>1530</v>
      </c>
      <c r="D152" s="284"/>
      <c r="E152" s="284"/>
      <c r="F152" s="284"/>
      <c r="G152" s="284"/>
      <c r="H152" s="284"/>
    </row>
    <row r="153" spans="1:8" ht="20.100000000000001" customHeight="1">
      <c r="A153" s="151" t="s">
        <v>777</v>
      </c>
      <c r="B153" s="284">
        <v>0</v>
      </c>
      <c r="C153" s="284"/>
      <c r="D153" s="284"/>
      <c r="E153" s="284"/>
      <c r="F153" s="284"/>
      <c r="G153" s="284"/>
      <c r="H153" s="284"/>
    </row>
    <row r="154" spans="1:8" ht="20.100000000000001" customHeight="1">
      <c r="A154" s="151" t="s">
        <v>780</v>
      </c>
      <c r="B154" s="284">
        <v>0</v>
      </c>
      <c r="C154" s="284"/>
      <c r="D154" s="284"/>
      <c r="E154" s="284"/>
      <c r="F154" s="284"/>
      <c r="G154" s="284"/>
      <c r="H154" s="284"/>
    </row>
    <row r="155" spans="1:8" ht="20.100000000000001" customHeight="1">
      <c r="A155" s="151" t="s">
        <v>785</v>
      </c>
      <c r="B155" s="284">
        <v>0</v>
      </c>
      <c r="C155" s="284"/>
      <c r="D155" s="284"/>
      <c r="E155" s="284"/>
      <c r="F155" s="284"/>
      <c r="G155" s="284"/>
      <c r="H155" s="284"/>
    </row>
    <row r="156" spans="1:8" ht="20.100000000000001" customHeight="1">
      <c r="A156" s="151" t="s">
        <v>788</v>
      </c>
      <c r="B156" s="284">
        <v>1000</v>
      </c>
      <c r="C156" s="284">
        <v>1000</v>
      </c>
      <c r="D156" s="284"/>
      <c r="E156" s="284"/>
      <c r="F156" s="284"/>
      <c r="G156" s="284"/>
      <c r="H156" s="284"/>
    </row>
    <row r="157" spans="1:8" ht="20.100000000000001" customHeight="1">
      <c r="A157" s="151" t="s">
        <v>789</v>
      </c>
      <c r="B157" s="284">
        <v>0</v>
      </c>
      <c r="C157" s="284">
        <v>0</v>
      </c>
      <c r="D157" s="284"/>
      <c r="E157" s="284"/>
      <c r="F157" s="284"/>
      <c r="G157" s="284"/>
      <c r="H157" s="284"/>
    </row>
    <row r="158" spans="1:8" ht="20.100000000000001" customHeight="1">
      <c r="A158" s="151" t="s">
        <v>796</v>
      </c>
      <c r="B158" s="284">
        <v>0</v>
      </c>
      <c r="C158" s="284">
        <v>0</v>
      </c>
      <c r="D158" s="284"/>
      <c r="E158" s="284"/>
      <c r="F158" s="284"/>
      <c r="G158" s="284"/>
      <c r="H158" s="284"/>
    </row>
    <row r="159" spans="1:8" ht="20.100000000000001" customHeight="1">
      <c r="A159" s="151" t="s">
        <v>809</v>
      </c>
      <c r="B159" s="284">
        <v>0</v>
      </c>
      <c r="C159" s="284">
        <v>0</v>
      </c>
      <c r="D159" s="284"/>
      <c r="E159" s="284"/>
      <c r="F159" s="284"/>
      <c r="G159" s="284"/>
      <c r="H159" s="284"/>
    </row>
    <row r="160" spans="1:8" ht="20.100000000000001" customHeight="1">
      <c r="A160" s="151" t="s">
        <v>811</v>
      </c>
      <c r="B160" s="284">
        <v>900</v>
      </c>
      <c r="C160" s="284">
        <v>900</v>
      </c>
      <c r="D160" s="284"/>
      <c r="E160" s="284"/>
      <c r="F160" s="284"/>
      <c r="G160" s="284"/>
      <c r="H160" s="284"/>
    </row>
    <row r="161" spans="1:8" ht="20.100000000000001" customHeight="1">
      <c r="A161" s="151" t="s">
        <v>818</v>
      </c>
      <c r="B161" s="284">
        <v>0</v>
      </c>
      <c r="C161" s="284">
        <v>0</v>
      </c>
      <c r="D161" s="284"/>
      <c r="E161" s="284"/>
      <c r="F161" s="284"/>
      <c r="G161" s="284"/>
      <c r="H161" s="284"/>
    </row>
    <row r="162" spans="1:8" ht="20.100000000000001" customHeight="1">
      <c r="A162" s="151" t="s">
        <v>822</v>
      </c>
      <c r="B162" s="284">
        <v>100</v>
      </c>
      <c r="C162" s="284">
        <v>100</v>
      </c>
      <c r="D162" s="284"/>
      <c r="E162" s="284"/>
      <c r="F162" s="284"/>
      <c r="G162" s="284"/>
      <c r="H162" s="284"/>
    </row>
    <row r="163" spans="1:8" ht="20.100000000000001" customHeight="1">
      <c r="A163" s="151" t="s">
        <v>827</v>
      </c>
      <c r="B163" s="284">
        <v>0</v>
      </c>
      <c r="C163" s="284">
        <v>0</v>
      </c>
      <c r="D163" s="284"/>
      <c r="E163" s="284"/>
      <c r="F163" s="284"/>
      <c r="G163" s="284"/>
      <c r="H163" s="284"/>
    </row>
    <row r="164" spans="1:8" ht="20.100000000000001" customHeight="1">
      <c r="A164" s="151" t="s">
        <v>833</v>
      </c>
      <c r="B164" s="284">
        <v>300</v>
      </c>
      <c r="C164" s="284">
        <v>300</v>
      </c>
      <c r="D164" s="284"/>
      <c r="E164" s="284"/>
      <c r="F164" s="284"/>
      <c r="G164" s="284"/>
      <c r="H164" s="284"/>
    </row>
    <row r="165" spans="1:8" ht="20.100000000000001" customHeight="1">
      <c r="A165" s="151" t="s">
        <v>834</v>
      </c>
      <c r="B165" s="284">
        <v>300</v>
      </c>
      <c r="C165" s="284">
        <v>300</v>
      </c>
      <c r="D165" s="284"/>
      <c r="E165" s="284"/>
      <c r="F165" s="284"/>
      <c r="G165" s="284"/>
      <c r="H165" s="284"/>
    </row>
    <row r="166" spans="1:8" ht="20.100000000000001" customHeight="1">
      <c r="A166" s="151" t="s">
        <v>840</v>
      </c>
      <c r="B166" s="284">
        <v>0</v>
      </c>
      <c r="C166" s="284"/>
      <c r="D166" s="284"/>
      <c r="E166" s="284"/>
      <c r="F166" s="284"/>
      <c r="G166" s="284"/>
      <c r="H166" s="284"/>
    </row>
    <row r="167" spans="1:8" ht="20.100000000000001" customHeight="1">
      <c r="A167" s="151" t="s">
        <v>843</v>
      </c>
      <c r="B167" s="284">
        <v>0</v>
      </c>
      <c r="C167" s="284"/>
      <c r="D167" s="284"/>
      <c r="E167" s="284"/>
      <c r="F167" s="284"/>
      <c r="G167" s="284"/>
      <c r="H167" s="284"/>
    </row>
    <row r="168" spans="1:8" ht="20.100000000000001" customHeight="1">
      <c r="A168" s="151" t="s">
        <v>846</v>
      </c>
      <c r="B168" s="284">
        <v>0</v>
      </c>
      <c r="C168" s="284"/>
      <c r="D168" s="284"/>
      <c r="E168" s="284"/>
      <c r="F168" s="284"/>
      <c r="G168" s="284"/>
      <c r="H168" s="284"/>
    </row>
    <row r="169" spans="1:8" ht="20.100000000000001" customHeight="1">
      <c r="A169" s="151" t="s">
        <v>847</v>
      </c>
      <c r="B169" s="284">
        <v>0</v>
      </c>
      <c r="C169" s="284"/>
      <c r="D169" s="284"/>
      <c r="E169" s="284"/>
      <c r="F169" s="284"/>
      <c r="G169" s="284"/>
      <c r="H169" s="284"/>
    </row>
    <row r="170" spans="1:8" ht="20.100000000000001" customHeight="1">
      <c r="A170" s="151" t="s">
        <v>850</v>
      </c>
      <c r="B170" s="284">
        <v>0</v>
      </c>
      <c r="C170" s="284"/>
      <c r="D170" s="284"/>
      <c r="E170" s="284"/>
      <c r="F170" s="284"/>
      <c r="G170" s="284"/>
      <c r="H170" s="284"/>
    </row>
    <row r="171" spans="1:8" ht="20.100000000000001" customHeight="1">
      <c r="A171" s="151" t="s">
        <v>860</v>
      </c>
      <c r="B171" s="284">
        <v>0</v>
      </c>
      <c r="C171" s="284"/>
      <c r="D171" s="284"/>
      <c r="E171" s="284"/>
      <c r="F171" s="284"/>
      <c r="G171" s="284"/>
      <c r="H171" s="284"/>
    </row>
    <row r="172" spans="1:8" ht="20.100000000000001" customHeight="1">
      <c r="A172" s="151" t="s">
        <v>866</v>
      </c>
      <c r="B172" s="284">
        <v>0</v>
      </c>
      <c r="C172" s="284"/>
      <c r="D172" s="284"/>
      <c r="E172" s="284"/>
      <c r="F172" s="284"/>
      <c r="G172" s="284"/>
      <c r="H172" s="284"/>
    </row>
    <row r="173" spans="1:8" ht="20.100000000000001" customHeight="1">
      <c r="A173" s="151" t="s">
        <v>869</v>
      </c>
      <c r="B173" s="284">
        <v>0</v>
      </c>
      <c r="C173" s="284"/>
      <c r="D173" s="284"/>
      <c r="E173" s="284"/>
      <c r="F173" s="284"/>
      <c r="G173" s="284"/>
      <c r="H173" s="284"/>
    </row>
    <row r="174" spans="1:8" ht="20.100000000000001" customHeight="1">
      <c r="A174" s="151" t="s">
        <v>872</v>
      </c>
      <c r="B174" s="284">
        <v>0</v>
      </c>
      <c r="C174" s="284"/>
      <c r="D174" s="284"/>
      <c r="E174" s="284"/>
      <c r="F174" s="284"/>
      <c r="G174" s="284"/>
      <c r="H174" s="284"/>
    </row>
    <row r="175" spans="1:8" ht="20.100000000000001" customHeight="1">
      <c r="A175" s="151" t="s">
        <v>873</v>
      </c>
      <c r="B175" s="284"/>
      <c r="C175" s="284"/>
      <c r="D175" s="284"/>
      <c r="E175" s="284"/>
      <c r="F175" s="284"/>
      <c r="G175" s="284"/>
      <c r="H175" s="284"/>
    </row>
    <row r="176" spans="1:8" ht="20.100000000000001" customHeight="1">
      <c r="A176" s="151" t="s">
        <v>874</v>
      </c>
      <c r="B176" s="284"/>
      <c r="C176" s="284"/>
      <c r="D176" s="284"/>
      <c r="E176" s="284"/>
      <c r="F176" s="284"/>
      <c r="G176" s="284"/>
      <c r="H176" s="284"/>
    </row>
    <row r="177" spans="1:8" ht="20.100000000000001" customHeight="1">
      <c r="A177" s="151" t="s">
        <v>875</v>
      </c>
      <c r="B177" s="284"/>
      <c r="C177" s="284"/>
      <c r="D177" s="284"/>
      <c r="E177" s="284"/>
      <c r="F177" s="284"/>
      <c r="G177" s="284"/>
      <c r="H177" s="284"/>
    </row>
    <row r="178" spans="1:8" ht="20.100000000000001" customHeight="1">
      <c r="A178" s="151" t="s">
        <v>876</v>
      </c>
      <c r="B178" s="284"/>
      <c r="C178" s="284"/>
      <c r="D178" s="284"/>
      <c r="E178" s="284"/>
      <c r="F178" s="284"/>
      <c r="G178" s="284"/>
      <c r="H178" s="284"/>
    </row>
    <row r="179" spans="1:8" ht="20.100000000000001" customHeight="1">
      <c r="A179" s="151" t="s">
        <v>877</v>
      </c>
      <c r="B179" s="284"/>
      <c r="C179" s="284"/>
      <c r="D179" s="284"/>
      <c r="E179" s="284"/>
      <c r="F179" s="284"/>
      <c r="G179" s="284"/>
      <c r="H179" s="284"/>
    </row>
    <row r="180" spans="1:8" ht="20.100000000000001" customHeight="1">
      <c r="A180" s="151" t="s">
        <v>878</v>
      </c>
      <c r="B180" s="284"/>
      <c r="C180" s="284"/>
      <c r="D180" s="284"/>
      <c r="E180" s="284"/>
      <c r="F180" s="284"/>
      <c r="G180" s="284"/>
      <c r="H180" s="284"/>
    </row>
    <row r="181" spans="1:8" ht="20.100000000000001" customHeight="1">
      <c r="A181" s="151" t="s">
        <v>879</v>
      </c>
      <c r="B181" s="284"/>
      <c r="C181" s="284"/>
      <c r="D181" s="284"/>
      <c r="E181" s="284"/>
      <c r="F181" s="284"/>
      <c r="G181" s="284"/>
      <c r="H181" s="284"/>
    </row>
    <row r="182" spans="1:8" ht="20.100000000000001" customHeight="1">
      <c r="A182" s="151" t="s">
        <v>880</v>
      </c>
      <c r="B182" s="284"/>
      <c r="C182" s="284"/>
      <c r="D182" s="284"/>
      <c r="E182" s="284"/>
      <c r="F182" s="284"/>
      <c r="G182" s="284"/>
      <c r="H182" s="284"/>
    </row>
    <row r="183" spans="1:8" ht="20.100000000000001" customHeight="1">
      <c r="A183" s="151" t="s">
        <v>881</v>
      </c>
      <c r="B183" s="284"/>
      <c r="C183" s="284"/>
      <c r="D183" s="284"/>
      <c r="E183" s="284"/>
      <c r="F183" s="284"/>
      <c r="G183" s="284"/>
      <c r="H183" s="284"/>
    </row>
    <row r="184" spans="1:8" ht="20.100000000000001" customHeight="1">
      <c r="A184" s="151" t="s">
        <v>882</v>
      </c>
      <c r="B184" s="284">
        <v>3500</v>
      </c>
      <c r="C184" s="284">
        <v>3500</v>
      </c>
      <c r="D184" s="284"/>
      <c r="E184" s="284"/>
      <c r="F184" s="284"/>
      <c r="G184" s="284"/>
      <c r="H184" s="284"/>
    </row>
    <row r="185" spans="1:8" ht="20.100000000000001" customHeight="1">
      <c r="A185" s="151" t="s">
        <v>883</v>
      </c>
      <c r="B185" s="284">
        <v>3290</v>
      </c>
      <c r="C185" s="284">
        <v>3290</v>
      </c>
      <c r="D185" s="284"/>
      <c r="E185" s="284"/>
      <c r="F185" s="284"/>
      <c r="G185" s="284"/>
      <c r="H185" s="284"/>
    </row>
    <row r="186" spans="1:8" ht="20.100000000000001" customHeight="1">
      <c r="A186" s="151" t="s">
        <v>906</v>
      </c>
      <c r="B186" s="284">
        <v>50</v>
      </c>
      <c r="C186" s="284">
        <v>50</v>
      </c>
      <c r="D186" s="284"/>
      <c r="E186" s="284"/>
      <c r="F186" s="284"/>
      <c r="G186" s="284"/>
      <c r="H186" s="284"/>
    </row>
    <row r="187" spans="1:8" ht="20.100000000000001" customHeight="1">
      <c r="A187" s="151" t="s">
        <v>918</v>
      </c>
      <c r="B187" s="284">
        <v>160</v>
      </c>
      <c r="C187" s="284">
        <v>160</v>
      </c>
      <c r="D187" s="284"/>
      <c r="E187" s="284"/>
      <c r="F187" s="284"/>
      <c r="G187" s="284"/>
      <c r="H187" s="284"/>
    </row>
    <row r="188" spans="1:8" ht="20.100000000000001" customHeight="1">
      <c r="A188" s="151" t="s">
        <v>919</v>
      </c>
      <c r="B188" s="284">
        <v>3000</v>
      </c>
      <c r="C188" s="284">
        <v>1500</v>
      </c>
      <c r="D188" s="284">
        <v>1500</v>
      </c>
      <c r="E188" s="284"/>
      <c r="F188" s="284"/>
      <c r="G188" s="284"/>
      <c r="H188" s="284"/>
    </row>
    <row r="189" spans="1:8" ht="20.100000000000001" customHeight="1">
      <c r="A189" s="151" t="s">
        <v>920</v>
      </c>
      <c r="B189" s="284">
        <v>3000</v>
      </c>
      <c r="C189" s="284">
        <v>1500</v>
      </c>
      <c r="D189" s="284">
        <v>1500</v>
      </c>
      <c r="E189" s="284"/>
      <c r="F189" s="284"/>
      <c r="G189" s="284"/>
      <c r="H189" s="284"/>
    </row>
    <row r="190" spans="1:8" ht="20.100000000000001" customHeight="1">
      <c r="A190" s="151" t="s">
        <v>931</v>
      </c>
      <c r="B190" s="284">
        <v>0</v>
      </c>
      <c r="C190" s="284"/>
      <c r="D190" s="284"/>
      <c r="E190" s="284"/>
      <c r="F190" s="284"/>
      <c r="G190" s="284"/>
      <c r="H190" s="284"/>
    </row>
    <row r="191" spans="1:8" ht="20.100000000000001" customHeight="1">
      <c r="A191" s="151" t="s">
        <v>935</v>
      </c>
      <c r="B191" s="284">
        <v>0</v>
      </c>
      <c r="C191" s="284"/>
      <c r="D191" s="284"/>
      <c r="E191" s="284"/>
      <c r="F191" s="284"/>
      <c r="G191" s="284"/>
      <c r="H191" s="284"/>
    </row>
    <row r="192" spans="1:8" ht="20.100000000000001" customHeight="1">
      <c r="A192" s="151" t="s">
        <v>939</v>
      </c>
      <c r="B192" s="284">
        <v>3100</v>
      </c>
      <c r="C192" s="284">
        <v>3100</v>
      </c>
      <c r="D192" s="284"/>
      <c r="E192" s="284"/>
      <c r="F192" s="284"/>
      <c r="G192" s="284"/>
      <c r="H192" s="284"/>
    </row>
    <row r="193" spans="1:8" ht="20.100000000000001" customHeight="1">
      <c r="A193" s="151" t="s">
        <v>940</v>
      </c>
      <c r="B193" s="284">
        <v>3100</v>
      </c>
      <c r="C193" s="284">
        <v>3100</v>
      </c>
      <c r="D193" s="284"/>
      <c r="E193" s="284"/>
      <c r="F193" s="284"/>
      <c r="G193" s="284"/>
      <c r="H193" s="284"/>
    </row>
    <row r="194" spans="1:8" ht="20.100000000000001" customHeight="1">
      <c r="A194" s="151" t="s">
        <v>954</v>
      </c>
      <c r="B194" s="284">
        <v>0</v>
      </c>
      <c r="C194" s="284">
        <v>0</v>
      </c>
      <c r="D194" s="284"/>
      <c r="E194" s="284"/>
      <c r="F194" s="284"/>
      <c r="G194" s="284"/>
      <c r="H194" s="284"/>
    </row>
    <row r="195" spans="1:8" ht="20.100000000000001" customHeight="1">
      <c r="A195" s="151" t="s">
        <v>960</v>
      </c>
      <c r="B195" s="284">
        <v>0</v>
      </c>
      <c r="C195" s="284">
        <v>0</v>
      </c>
      <c r="D195" s="284"/>
      <c r="E195" s="284"/>
      <c r="F195" s="284"/>
      <c r="G195" s="284"/>
      <c r="H195" s="284"/>
    </row>
    <row r="196" spans="1:8" ht="20.100000000000001" customHeight="1">
      <c r="A196" s="151" t="s">
        <v>966</v>
      </c>
      <c r="B196" s="284">
        <v>0</v>
      </c>
      <c r="C196" s="284">
        <v>0</v>
      </c>
      <c r="D196" s="284"/>
      <c r="E196" s="284"/>
      <c r="F196" s="284"/>
      <c r="G196" s="284"/>
      <c r="H196" s="284"/>
    </row>
    <row r="197" spans="1:8" ht="20.100000000000001" customHeight="1">
      <c r="A197" s="151" t="s">
        <v>979</v>
      </c>
      <c r="B197" s="284">
        <v>2000</v>
      </c>
      <c r="C197" s="284">
        <v>1950</v>
      </c>
      <c r="D197" s="284">
        <v>50</v>
      </c>
      <c r="E197" s="284"/>
      <c r="F197" s="284"/>
      <c r="G197" s="284"/>
      <c r="H197" s="284"/>
    </row>
    <row r="198" spans="1:8" ht="20.100000000000001" customHeight="1">
      <c r="A198" s="151" t="s">
        <v>980</v>
      </c>
      <c r="B198" s="284">
        <v>1400</v>
      </c>
      <c r="C198" s="284">
        <v>1350</v>
      </c>
      <c r="D198" s="284">
        <v>50</v>
      </c>
      <c r="E198" s="284"/>
      <c r="F198" s="284"/>
      <c r="G198" s="284"/>
      <c r="H198" s="284"/>
    </row>
    <row r="199" spans="1:8" ht="20.100000000000001" customHeight="1">
      <c r="A199" s="151" t="s">
        <v>988</v>
      </c>
      <c r="B199" s="284">
        <v>600</v>
      </c>
      <c r="C199" s="284">
        <v>600</v>
      </c>
      <c r="D199" s="284"/>
      <c r="E199" s="284"/>
      <c r="F199" s="284"/>
      <c r="G199" s="284"/>
      <c r="H199" s="284"/>
    </row>
    <row r="200" spans="1:8" ht="20.100000000000001" customHeight="1">
      <c r="A200" s="151" t="s">
        <v>991</v>
      </c>
      <c r="B200" s="284">
        <v>0</v>
      </c>
      <c r="C200" s="284">
        <v>0</v>
      </c>
      <c r="D200" s="284"/>
      <c r="E200" s="284"/>
      <c r="F200" s="284"/>
      <c r="G200" s="284"/>
      <c r="H200" s="284"/>
    </row>
    <row r="201" spans="1:8" ht="20.100000000000001" customHeight="1">
      <c r="A201" s="151" t="s">
        <v>994</v>
      </c>
      <c r="B201" s="284">
        <v>0</v>
      </c>
      <c r="C201" s="284">
        <v>0</v>
      </c>
      <c r="D201" s="284"/>
      <c r="E201" s="284"/>
      <c r="F201" s="284"/>
      <c r="G201" s="284"/>
      <c r="H201" s="284"/>
    </row>
    <row r="202" spans="1:8" ht="20.100000000000001" customHeight="1">
      <c r="A202" s="151" t="s">
        <v>998</v>
      </c>
      <c r="B202" s="284">
        <v>0</v>
      </c>
      <c r="C202" s="284">
        <v>0</v>
      </c>
      <c r="D202" s="284"/>
      <c r="E202" s="284"/>
      <c r="F202" s="284"/>
      <c r="G202" s="284"/>
      <c r="H202" s="284"/>
    </row>
    <row r="203" spans="1:8" ht="20.100000000000001" customHeight="1">
      <c r="A203" s="151" t="s">
        <v>1008</v>
      </c>
      <c r="B203" s="284">
        <v>0</v>
      </c>
      <c r="C203" s="284">
        <v>0</v>
      </c>
      <c r="D203" s="284"/>
      <c r="E203" s="284"/>
      <c r="F203" s="284"/>
      <c r="G203" s="284"/>
      <c r="H203" s="284"/>
    </row>
    <row r="204" spans="1:8" ht="20.100000000000001" customHeight="1">
      <c r="A204" s="151" t="s">
        <v>1012</v>
      </c>
      <c r="B204" s="284">
        <v>0</v>
      </c>
      <c r="C204" s="284">
        <v>0</v>
      </c>
      <c r="D204" s="284"/>
      <c r="E204" s="284"/>
      <c r="F204" s="284"/>
      <c r="G204" s="284"/>
      <c r="H204" s="284"/>
    </row>
    <row r="205" spans="1:8" ht="20.100000000000001" customHeight="1">
      <c r="A205" s="151" t="s">
        <v>1016</v>
      </c>
      <c r="B205" s="284"/>
      <c r="C205" s="284"/>
      <c r="D205" s="284"/>
      <c r="E205" s="284"/>
      <c r="F205" s="284"/>
      <c r="G205" s="284"/>
      <c r="H205" s="284"/>
    </row>
    <row r="206" spans="1:8" ht="20.100000000000001" customHeight="1">
      <c r="A206" s="283" t="s">
        <v>1653</v>
      </c>
      <c r="B206" s="284"/>
      <c r="C206" s="284"/>
      <c r="D206" s="284"/>
      <c r="E206" s="284"/>
      <c r="F206" s="284"/>
      <c r="G206" s="284"/>
      <c r="H206" s="284"/>
    </row>
    <row r="207" spans="1:8" ht="20.100000000000001" customHeight="1">
      <c r="A207" s="283" t="s">
        <v>1654</v>
      </c>
      <c r="B207" s="284">
        <v>5500</v>
      </c>
      <c r="C207" s="284">
        <v>5500</v>
      </c>
      <c r="D207" s="284"/>
      <c r="E207" s="284"/>
      <c r="F207" s="284"/>
      <c r="G207" s="284"/>
      <c r="H207" s="284"/>
    </row>
    <row r="208" spans="1:8" ht="20.100000000000001" customHeight="1">
      <c r="A208" s="150" t="s">
        <v>1390</v>
      </c>
      <c r="B208" s="284">
        <v>5500</v>
      </c>
      <c r="C208" s="284">
        <v>5500</v>
      </c>
      <c r="D208" s="284"/>
      <c r="E208" s="284"/>
      <c r="F208" s="284"/>
      <c r="G208" s="284"/>
      <c r="H208" s="284"/>
    </row>
    <row r="209" spans="1:8" ht="20.100000000000001" customHeight="1">
      <c r="A209" s="283" t="s">
        <v>1655</v>
      </c>
      <c r="B209" s="284">
        <v>0</v>
      </c>
      <c r="C209" s="284">
        <v>0</v>
      </c>
      <c r="D209" s="284"/>
      <c r="E209" s="284"/>
      <c r="F209" s="284"/>
      <c r="G209" s="284"/>
      <c r="H209" s="284"/>
    </row>
    <row r="210" spans="1:8" ht="20.100000000000001" customHeight="1">
      <c r="A210" s="283" t="s">
        <v>1656</v>
      </c>
      <c r="B210" s="284">
        <v>600</v>
      </c>
      <c r="C210" s="284">
        <v>600</v>
      </c>
      <c r="D210" s="284"/>
      <c r="E210" s="284"/>
      <c r="F210" s="284"/>
      <c r="G210" s="284"/>
      <c r="H210" s="284"/>
    </row>
    <row r="211" spans="1:8" ht="20.100000000000001" customHeight="1">
      <c r="A211" s="150" t="s">
        <v>1393</v>
      </c>
      <c r="B211" s="284"/>
      <c r="C211" s="284"/>
      <c r="D211" s="284"/>
      <c r="E211" s="284"/>
      <c r="F211" s="284"/>
      <c r="G211" s="284"/>
      <c r="H211" s="284"/>
    </row>
    <row r="212" spans="1:8" ht="20.100000000000001" customHeight="1">
      <c r="A212" s="150" t="s">
        <v>1394</v>
      </c>
      <c r="B212" s="284">
        <v>600</v>
      </c>
      <c r="C212" s="284">
        <v>600</v>
      </c>
      <c r="D212" s="284"/>
      <c r="E212" s="284"/>
      <c r="F212" s="284"/>
      <c r="G212" s="284"/>
      <c r="H212" s="284"/>
    </row>
    <row r="213" spans="1:8" ht="20.100000000000001" customHeight="1">
      <c r="A213" s="150"/>
      <c r="B213" s="285"/>
      <c r="C213" s="148"/>
      <c r="D213" s="148"/>
      <c r="E213" s="148"/>
      <c r="F213" s="148"/>
      <c r="G213" s="148"/>
      <c r="H213" s="148"/>
    </row>
    <row r="214" spans="1:8" ht="20.100000000000001" customHeight="1">
      <c r="A214" s="150"/>
      <c r="B214" s="285"/>
      <c r="C214" s="148"/>
      <c r="D214" s="148"/>
      <c r="E214" s="148"/>
      <c r="F214" s="148"/>
      <c r="G214" s="148"/>
      <c r="H214" s="148"/>
    </row>
    <row r="215" spans="1:8" ht="20.100000000000001" customHeight="1">
      <c r="A215" s="150"/>
      <c r="B215" s="285"/>
      <c r="C215" s="148"/>
      <c r="D215" s="148"/>
      <c r="E215" s="148"/>
      <c r="F215" s="148"/>
      <c r="G215" s="148"/>
      <c r="H215" s="148"/>
    </row>
    <row r="216" spans="1:8" ht="20.100000000000001" customHeight="1">
      <c r="A216" s="150"/>
      <c r="B216" s="285"/>
      <c r="C216" s="148"/>
      <c r="D216" s="148"/>
      <c r="E216" s="148"/>
      <c r="F216" s="148"/>
      <c r="G216" s="148"/>
      <c r="H216" s="148"/>
    </row>
    <row r="217" spans="1:8" ht="20.100000000000001" customHeight="1">
      <c r="A217" s="148"/>
      <c r="B217" s="285"/>
      <c r="C217" s="148"/>
      <c r="D217" s="148"/>
      <c r="E217" s="148"/>
      <c r="F217" s="148"/>
      <c r="G217" s="148"/>
      <c r="H217" s="148"/>
    </row>
    <row r="218" spans="1:8" ht="20.100000000000001" customHeight="1">
      <c r="A218" s="148"/>
      <c r="B218" s="285"/>
      <c r="C218" s="148"/>
      <c r="D218" s="148"/>
      <c r="E218" s="148"/>
      <c r="F218" s="148"/>
      <c r="G218" s="148"/>
      <c r="H218" s="148"/>
    </row>
    <row r="219" spans="1:8" ht="20.100000000000001" customHeight="1">
      <c r="A219" s="148"/>
      <c r="B219" s="285"/>
      <c r="C219" s="148"/>
      <c r="D219" s="148"/>
      <c r="E219" s="148"/>
      <c r="F219" s="148"/>
      <c r="G219" s="148"/>
      <c r="H219" s="148"/>
    </row>
    <row r="220" spans="1:8" ht="20.100000000000001" customHeight="1">
      <c r="A220" s="148"/>
      <c r="B220" s="285"/>
      <c r="C220" s="148"/>
      <c r="D220" s="148"/>
      <c r="E220" s="148"/>
      <c r="F220" s="148"/>
      <c r="G220" s="148"/>
      <c r="H220" s="148"/>
    </row>
    <row r="221" spans="1:8" ht="20.100000000000001" customHeight="1">
      <c r="A221" s="148"/>
      <c r="B221" s="285"/>
      <c r="C221" s="148"/>
      <c r="D221" s="148"/>
      <c r="E221" s="148"/>
      <c r="F221" s="148"/>
      <c r="G221" s="148"/>
      <c r="H221" s="148"/>
    </row>
  </sheetData>
  <mergeCells count="9">
    <mergeCell ref="A2:H2"/>
    <mergeCell ref="A4:A5"/>
    <mergeCell ref="B4:B5"/>
    <mergeCell ref="C4:C5"/>
    <mergeCell ref="D4:D5"/>
    <mergeCell ref="E4:E5"/>
    <mergeCell ref="F4:F5"/>
    <mergeCell ref="G4:G5"/>
    <mergeCell ref="H4:H5"/>
  </mergeCells>
  <phoneticPr fontId="16" type="noConversion"/>
  <printOptions horizontalCentered="1"/>
  <pageMargins left="0.47222222222222199" right="0.47222222222222199" top="0.47222222222222199" bottom="0.35416666666666702" header="0.118055555555556" footer="0.118055555555556"/>
  <pageSetup paperSize="9" scale="80" orientation="landscape"/>
</worksheet>
</file>

<file path=xl/worksheets/sheet6.xml><?xml version="1.0" encoding="utf-8"?>
<worksheet xmlns="http://schemas.openxmlformats.org/spreadsheetml/2006/main" xmlns:r="http://schemas.openxmlformats.org/officeDocument/2006/relationships">
  <dimension ref="A1:Q41"/>
  <sheetViews>
    <sheetView showGridLines="0" showZeros="0" workbookViewId="0">
      <pane xSplit="1" ySplit="4" topLeftCell="B5" activePane="bottomRight" state="frozen"/>
      <selection activeCell="C33" sqref="C33"/>
      <selection pane="topRight" activeCell="C33" sqref="C33"/>
      <selection pane="bottomLeft" activeCell="C33" sqref="C33"/>
      <selection pane="bottomRight" activeCell="C33" sqref="C33"/>
    </sheetView>
  </sheetViews>
  <sheetFormatPr defaultColWidth="9" defaultRowHeight="15.6"/>
  <cols>
    <col min="1" max="1" width="35.5" style="139" customWidth="1"/>
    <col min="2" max="17" width="7.3984375" style="139" customWidth="1"/>
    <col min="18" max="16384" width="9" style="139"/>
  </cols>
  <sheetData>
    <row r="1" spans="1:17">
      <c r="A1" s="138" t="s">
        <v>1395</v>
      </c>
    </row>
    <row r="2" spans="1:17" s="153" customFormat="1" ht="21" customHeight="1">
      <c r="A2" s="311" t="s">
        <v>1396</v>
      </c>
      <c r="B2" s="311"/>
      <c r="C2" s="311"/>
      <c r="D2" s="311"/>
      <c r="E2" s="311"/>
      <c r="F2" s="311"/>
      <c r="G2" s="311"/>
      <c r="H2" s="311"/>
      <c r="I2" s="311"/>
      <c r="J2" s="311"/>
      <c r="K2" s="311"/>
      <c r="L2" s="311"/>
      <c r="M2" s="311"/>
      <c r="N2" s="312"/>
      <c r="O2" s="312"/>
      <c r="P2" s="312"/>
      <c r="Q2" s="312"/>
    </row>
    <row r="3" spans="1:17" s="153" customFormat="1" ht="20.25" customHeight="1">
      <c r="A3" s="154"/>
      <c r="C3" s="155"/>
      <c r="D3" s="155"/>
      <c r="E3" s="155"/>
      <c r="F3" s="155"/>
      <c r="G3" s="155"/>
      <c r="H3" s="155"/>
      <c r="Q3" s="156" t="s">
        <v>1397</v>
      </c>
    </row>
    <row r="4" spans="1:17" s="159" customFormat="1" ht="69.75" customHeight="1">
      <c r="A4" s="157" t="s">
        <v>53</v>
      </c>
      <c r="B4" s="157" t="s">
        <v>1398</v>
      </c>
      <c r="C4" s="158" t="s">
        <v>1399</v>
      </c>
      <c r="D4" s="158" t="s">
        <v>1400</v>
      </c>
      <c r="E4" s="158" t="s">
        <v>1401</v>
      </c>
      <c r="F4" s="158" t="s">
        <v>1402</v>
      </c>
      <c r="G4" s="158" t="s">
        <v>1403</v>
      </c>
      <c r="H4" s="158" t="s">
        <v>1404</v>
      </c>
      <c r="I4" s="158" t="s">
        <v>1405</v>
      </c>
      <c r="J4" s="158" t="s">
        <v>1406</v>
      </c>
      <c r="K4" s="158" t="s">
        <v>1407</v>
      </c>
      <c r="L4" s="158" t="s">
        <v>1408</v>
      </c>
      <c r="M4" s="158" t="s">
        <v>1409</v>
      </c>
      <c r="N4" s="158" t="s">
        <v>1410</v>
      </c>
      <c r="O4" s="158" t="s">
        <v>1036</v>
      </c>
      <c r="P4" s="158" t="s">
        <v>1411</v>
      </c>
      <c r="Q4" s="158" t="s">
        <v>1412</v>
      </c>
    </row>
    <row r="5" spans="1:17" s="153" customFormat="1" ht="20.100000000000001" customHeight="1">
      <c r="A5" s="142" t="s">
        <v>1413</v>
      </c>
      <c r="B5" s="142">
        <v>30000</v>
      </c>
      <c r="C5" s="142">
        <v>7980</v>
      </c>
      <c r="D5" s="142">
        <v>5897</v>
      </c>
      <c r="E5" s="142">
        <v>3243</v>
      </c>
      <c r="F5" s="142"/>
      <c r="G5" s="142"/>
      <c r="H5" s="142"/>
      <c r="I5" s="142">
        <v>800</v>
      </c>
      <c r="J5" s="142"/>
      <c r="K5" s="142">
        <v>12080</v>
      </c>
      <c r="L5" s="142"/>
      <c r="M5" s="142"/>
      <c r="N5" s="142"/>
      <c r="O5" s="142"/>
      <c r="P5" s="142"/>
      <c r="Q5" s="142"/>
    </row>
    <row r="6" spans="1:17" s="153" customFormat="1" ht="20.100000000000001" customHeight="1">
      <c r="A6" s="142" t="s">
        <v>184</v>
      </c>
      <c r="B6" s="142"/>
      <c r="C6" s="142"/>
      <c r="D6" s="142"/>
      <c r="E6" s="142"/>
      <c r="F6" s="142"/>
      <c r="G6" s="142"/>
      <c r="H6" s="142"/>
      <c r="I6" s="142"/>
      <c r="J6" s="142"/>
      <c r="K6" s="142"/>
      <c r="L6" s="142"/>
      <c r="M6" s="142"/>
      <c r="N6" s="142"/>
      <c r="O6" s="142"/>
      <c r="P6" s="142"/>
      <c r="Q6" s="142"/>
    </row>
    <row r="7" spans="1:17" s="153" customFormat="1" ht="20.100000000000001" customHeight="1">
      <c r="A7" s="142" t="s">
        <v>188</v>
      </c>
      <c r="B7" s="142">
        <v>200</v>
      </c>
      <c r="C7" s="142">
        <v>42</v>
      </c>
      <c r="D7" s="142">
        <v>158</v>
      </c>
      <c r="E7" s="142"/>
      <c r="F7" s="142"/>
      <c r="G7" s="142"/>
      <c r="H7" s="142"/>
      <c r="I7" s="142"/>
      <c r="J7" s="142"/>
      <c r="K7" s="142"/>
      <c r="L7" s="142"/>
      <c r="M7" s="142"/>
      <c r="N7" s="142"/>
      <c r="O7" s="142"/>
      <c r="P7" s="142"/>
      <c r="Q7" s="142"/>
    </row>
    <row r="8" spans="1:17" s="153" customFormat="1" ht="20.100000000000001" customHeight="1">
      <c r="A8" s="142" t="s">
        <v>200</v>
      </c>
      <c r="B8" s="142">
        <v>3600</v>
      </c>
      <c r="C8" s="142">
        <v>1805</v>
      </c>
      <c r="D8" s="142">
        <v>980</v>
      </c>
      <c r="E8" s="142">
        <v>113</v>
      </c>
      <c r="F8" s="142"/>
      <c r="G8" s="142"/>
      <c r="H8" s="142"/>
      <c r="I8" s="142"/>
      <c r="J8" s="142"/>
      <c r="K8" s="142">
        <v>702</v>
      </c>
      <c r="L8" s="142"/>
      <c r="M8" s="142"/>
      <c r="N8" s="142"/>
      <c r="O8" s="142"/>
      <c r="P8" s="142"/>
      <c r="Q8" s="142"/>
    </row>
    <row r="9" spans="1:17" s="153" customFormat="1" ht="20.100000000000001" customHeight="1">
      <c r="A9" s="142" t="s">
        <v>251</v>
      </c>
      <c r="B9" s="142">
        <v>76500</v>
      </c>
      <c r="C9" s="294">
        <v>31054</v>
      </c>
      <c r="D9" s="294">
        <v>10600</v>
      </c>
      <c r="E9" s="294">
        <v>16347</v>
      </c>
      <c r="F9" s="294"/>
      <c r="G9" s="294"/>
      <c r="H9" s="294">
        <v>1400</v>
      </c>
      <c r="I9" s="294"/>
      <c r="J9" s="294"/>
      <c r="K9" s="294">
        <v>17099</v>
      </c>
      <c r="L9" s="142"/>
      <c r="M9" s="142"/>
      <c r="N9" s="142"/>
      <c r="O9" s="142"/>
      <c r="P9" s="142"/>
      <c r="Q9" s="142"/>
    </row>
    <row r="10" spans="1:17" s="153" customFormat="1" ht="20.100000000000001" customHeight="1">
      <c r="A10" s="142" t="s">
        <v>299</v>
      </c>
      <c r="B10" s="142">
        <v>1000</v>
      </c>
      <c r="C10" s="294">
        <v>187</v>
      </c>
      <c r="D10" s="294">
        <v>163</v>
      </c>
      <c r="E10" s="294">
        <v>589</v>
      </c>
      <c r="F10" s="294"/>
      <c r="G10" s="294"/>
      <c r="H10" s="294"/>
      <c r="I10" s="294"/>
      <c r="J10" s="294"/>
      <c r="K10" s="294">
        <v>61</v>
      </c>
      <c r="L10" s="142"/>
      <c r="M10" s="142"/>
      <c r="N10" s="142"/>
      <c r="O10" s="142"/>
      <c r="P10" s="142"/>
      <c r="Q10" s="142"/>
    </row>
    <row r="11" spans="1:17" s="153" customFormat="1" ht="20.100000000000001" customHeight="1">
      <c r="A11" s="142" t="s">
        <v>348</v>
      </c>
      <c r="B11" s="142">
        <v>4700</v>
      </c>
      <c r="C11" s="294">
        <v>1624</v>
      </c>
      <c r="D11" s="294">
        <v>1325</v>
      </c>
      <c r="E11" s="294">
        <v>940</v>
      </c>
      <c r="F11" s="294"/>
      <c r="G11" s="294"/>
      <c r="H11" s="294"/>
      <c r="I11" s="294"/>
      <c r="J11" s="294"/>
      <c r="K11" s="294">
        <v>811</v>
      </c>
      <c r="L11" s="142"/>
      <c r="M11" s="142"/>
      <c r="N11" s="142"/>
      <c r="O11" s="142"/>
      <c r="P11" s="142"/>
      <c r="Q11" s="142"/>
    </row>
    <row r="12" spans="1:17" s="153" customFormat="1" ht="20.100000000000001" customHeight="1">
      <c r="A12" s="142" t="s">
        <v>390</v>
      </c>
      <c r="B12" s="142">
        <v>44700</v>
      </c>
      <c r="C12" s="294">
        <v>1869</v>
      </c>
      <c r="D12" s="294">
        <v>1350</v>
      </c>
      <c r="E12" s="294">
        <v>2307</v>
      </c>
      <c r="F12" s="294"/>
      <c r="G12" s="294"/>
      <c r="H12" s="294">
        <v>3225</v>
      </c>
      <c r="I12" s="294"/>
      <c r="J12" s="294"/>
      <c r="K12" s="294">
        <v>35949</v>
      </c>
      <c r="L12" s="142"/>
      <c r="M12" s="142"/>
      <c r="N12" s="142"/>
      <c r="O12" s="142"/>
      <c r="P12" s="142"/>
      <c r="Q12" s="142"/>
    </row>
    <row r="13" spans="1:17" s="153" customFormat="1" ht="20.100000000000001" customHeight="1">
      <c r="A13" s="142" t="s">
        <v>497</v>
      </c>
      <c r="B13" s="142">
        <v>26000</v>
      </c>
      <c r="C13" s="294">
        <v>9302</v>
      </c>
      <c r="D13" s="294">
        <v>13159</v>
      </c>
      <c r="E13" s="294">
        <v>198</v>
      </c>
      <c r="F13" s="294"/>
      <c r="G13" s="294"/>
      <c r="H13" s="294"/>
      <c r="I13" s="294"/>
      <c r="J13" s="294"/>
      <c r="K13" s="294">
        <v>3341</v>
      </c>
      <c r="L13" s="142"/>
      <c r="M13" s="142"/>
      <c r="N13" s="142"/>
      <c r="O13" s="142"/>
      <c r="P13" s="142"/>
      <c r="Q13" s="142"/>
    </row>
    <row r="14" spans="1:17" s="153" customFormat="1" ht="20.100000000000001" customHeight="1">
      <c r="A14" s="142" t="s">
        <v>559</v>
      </c>
      <c r="B14" s="142">
        <v>22000</v>
      </c>
      <c r="C14" s="142"/>
      <c r="D14" s="142">
        <v>7825</v>
      </c>
      <c r="E14" s="142">
        <v>11985</v>
      </c>
      <c r="F14" s="142"/>
      <c r="G14" s="142"/>
      <c r="H14" s="142"/>
      <c r="I14" s="142"/>
      <c r="J14" s="142">
        <v>1950</v>
      </c>
      <c r="K14" s="142">
        <v>240</v>
      </c>
      <c r="L14" s="142"/>
      <c r="M14" s="142"/>
      <c r="N14" s="142"/>
      <c r="O14" s="142"/>
      <c r="P14" s="142"/>
      <c r="Q14" s="142"/>
    </row>
    <row r="15" spans="1:17" s="153" customFormat="1" ht="20.100000000000001" customHeight="1">
      <c r="A15" s="142" t="s">
        <v>625</v>
      </c>
      <c r="B15" s="142">
        <v>72000</v>
      </c>
      <c r="C15" s="142">
        <v>1320</v>
      </c>
      <c r="D15" s="142">
        <v>10521</v>
      </c>
      <c r="E15" s="142">
        <v>45374</v>
      </c>
      <c r="F15" s="142"/>
      <c r="G15" s="142"/>
      <c r="H15" s="142"/>
      <c r="I15" s="142"/>
      <c r="J15" s="142">
        <v>785</v>
      </c>
      <c r="K15" s="142">
        <v>14000</v>
      </c>
      <c r="L15" s="142"/>
      <c r="M15" s="142"/>
      <c r="N15" s="142"/>
      <c r="O15" s="142"/>
      <c r="P15" s="142"/>
      <c r="Q15" s="142"/>
    </row>
    <row r="16" spans="1:17" s="153" customFormat="1" ht="20.100000000000001" customHeight="1">
      <c r="A16" s="142" t="s">
        <v>641</v>
      </c>
      <c r="B16" s="142">
        <v>76000</v>
      </c>
      <c r="C16" s="142">
        <v>6684</v>
      </c>
      <c r="D16" s="142">
        <v>15462</v>
      </c>
      <c r="E16" s="142">
        <v>6212</v>
      </c>
      <c r="F16" s="142"/>
      <c r="G16" s="142">
        <v>8965</v>
      </c>
      <c r="H16" s="142"/>
      <c r="I16" s="142"/>
      <c r="J16" s="142"/>
      <c r="K16" s="142">
        <v>38677</v>
      </c>
      <c r="L16" s="142"/>
      <c r="M16" s="142"/>
      <c r="N16" s="142"/>
      <c r="O16" s="142"/>
      <c r="P16" s="142"/>
      <c r="Q16" s="142"/>
    </row>
    <row r="17" spans="1:17" s="153" customFormat="1" ht="20.100000000000001" customHeight="1">
      <c r="A17" s="142" t="s">
        <v>737</v>
      </c>
      <c r="B17" s="142">
        <v>21800</v>
      </c>
      <c r="C17" s="142">
        <v>985</v>
      </c>
      <c r="D17" s="142">
        <v>4890</v>
      </c>
      <c r="E17" s="142">
        <v>10333</v>
      </c>
      <c r="F17" s="142"/>
      <c r="G17" s="142"/>
      <c r="H17" s="142">
        <v>4602</v>
      </c>
      <c r="I17" s="142"/>
      <c r="J17" s="142"/>
      <c r="K17" s="142">
        <v>990</v>
      </c>
      <c r="L17" s="142"/>
      <c r="M17" s="142"/>
      <c r="N17" s="142"/>
      <c r="O17" s="142"/>
      <c r="P17" s="142"/>
      <c r="Q17" s="142"/>
    </row>
    <row r="18" spans="1:17" s="153" customFormat="1" ht="20.100000000000001" customHeight="1">
      <c r="A18" s="160" t="s">
        <v>788</v>
      </c>
      <c r="B18" s="142">
        <v>1000</v>
      </c>
      <c r="C18" s="142">
        <v>960</v>
      </c>
      <c r="D18" s="142"/>
      <c r="E18" s="142"/>
      <c r="F18" s="142"/>
      <c r="G18" s="142"/>
      <c r="H18" s="142"/>
      <c r="I18" s="142"/>
      <c r="J18" s="142"/>
      <c r="K18" s="142">
        <v>40</v>
      </c>
      <c r="L18" s="142"/>
      <c r="M18" s="142"/>
      <c r="N18" s="142"/>
      <c r="O18" s="142"/>
      <c r="P18" s="142"/>
      <c r="Q18" s="142"/>
    </row>
    <row r="19" spans="1:17" s="153" customFormat="1" ht="20.100000000000001" customHeight="1">
      <c r="A19" s="160" t="s">
        <v>833</v>
      </c>
      <c r="B19" s="142">
        <v>300</v>
      </c>
      <c r="C19" s="294">
        <v>187</v>
      </c>
      <c r="D19" s="294"/>
      <c r="E19" s="294"/>
      <c r="F19" s="294"/>
      <c r="G19" s="294"/>
      <c r="H19" s="294"/>
      <c r="I19" s="294"/>
      <c r="J19" s="294"/>
      <c r="K19" s="294">
        <v>113</v>
      </c>
      <c r="L19" s="142"/>
      <c r="M19" s="142"/>
      <c r="N19" s="142"/>
      <c r="O19" s="142"/>
      <c r="P19" s="142"/>
      <c r="Q19" s="142"/>
    </row>
    <row r="20" spans="1:17" s="153" customFormat="1" ht="20.100000000000001" customHeight="1">
      <c r="A20" s="149" t="s">
        <v>846</v>
      </c>
      <c r="B20" s="142"/>
      <c r="C20" s="142"/>
      <c r="D20" s="142"/>
      <c r="E20" s="142"/>
      <c r="F20" s="142"/>
      <c r="G20" s="142"/>
      <c r="H20" s="142"/>
      <c r="I20" s="142"/>
      <c r="J20" s="142"/>
      <c r="K20" s="142"/>
      <c r="L20" s="142"/>
      <c r="M20" s="142"/>
      <c r="N20" s="142"/>
      <c r="O20" s="142"/>
      <c r="P20" s="142"/>
      <c r="Q20" s="142"/>
    </row>
    <row r="21" spans="1:17" s="153" customFormat="1" ht="20.100000000000001" customHeight="1">
      <c r="A21" s="160" t="s">
        <v>872</v>
      </c>
      <c r="B21" s="142"/>
      <c r="C21" s="142"/>
      <c r="D21" s="142"/>
      <c r="E21" s="142"/>
      <c r="F21" s="142"/>
      <c r="G21" s="142"/>
      <c r="H21" s="142"/>
      <c r="I21" s="142"/>
      <c r="J21" s="142"/>
      <c r="K21" s="142"/>
      <c r="L21" s="142"/>
      <c r="M21" s="142"/>
      <c r="N21" s="142"/>
      <c r="O21" s="142"/>
      <c r="P21" s="142"/>
      <c r="Q21" s="142"/>
    </row>
    <row r="22" spans="1:17" s="153" customFormat="1" ht="20.100000000000001" customHeight="1">
      <c r="A22" s="160" t="s">
        <v>882</v>
      </c>
      <c r="B22" s="142">
        <v>3500</v>
      </c>
      <c r="C22" s="294">
        <v>1526</v>
      </c>
      <c r="D22" s="294">
        <v>796</v>
      </c>
      <c r="E22" s="294">
        <v>765</v>
      </c>
      <c r="F22" s="294"/>
      <c r="G22" s="294"/>
      <c r="H22" s="294"/>
      <c r="I22" s="294"/>
      <c r="J22" s="294"/>
      <c r="K22" s="294">
        <v>413</v>
      </c>
      <c r="L22" s="142"/>
      <c r="M22" s="142"/>
      <c r="N22" s="142"/>
      <c r="O22" s="142"/>
      <c r="P22" s="142"/>
      <c r="Q22" s="142"/>
    </row>
    <row r="23" spans="1:17" s="153" customFormat="1" ht="20.100000000000001" customHeight="1">
      <c r="A23" s="160" t="s">
        <v>919</v>
      </c>
      <c r="B23" s="142">
        <v>3000</v>
      </c>
      <c r="C23" s="294">
        <v>7</v>
      </c>
      <c r="D23" s="294"/>
      <c r="E23" s="294">
        <v>644</v>
      </c>
      <c r="F23" s="294"/>
      <c r="G23" s="294"/>
      <c r="H23" s="294"/>
      <c r="I23" s="294"/>
      <c r="J23" s="294"/>
      <c r="K23" s="294">
        <v>2349</v>
      </c>
      <c r="L23" s="142"/>
      <c r="M23" s="142"/>
      <c r="N23" s="142"/>
      <c r="O23" s="142"/>
      <c r="P23" s="142"/>
      <c r="Q23" s="142"/>
    </row>
    <row r="24" spans="1:17" s="153" customFormat="1" ht="20.100000000000001" customHeight="1">
      <c r="A24" s="160" t="s">
        <v>939</v>
      </c>
      <c r="B24" s="142">
        <v>3100</v>
      </c>
      <c r="C24" s="294">
        <v>218</v>
      </c>
      <c r="D24" s="294">
        <v>339</v>
      </c>
      <c r="E24" s="294">
        <v>2191</v>
      </c>
      <c r="F24" s="294"/>
      <c r="G24" s="294"/>
      <c r="H24" s="294"/>
      <c r="I24" s="294"/>
      <c r="J24" s="294"/>
      <c r="K24" s="294">
        <v>352</v>
      </c>
      <c r="L24" s="142"/>
      <c r="M24" s="142"/>
      <c r="N24" s="142"/>
      <c r="O24" s="142"/>
      <c r="P24" s="142"/>
      <c r="Q24" s="142"/>
    </row>
    <row r="25" spans="1:17" s="153" customFormat="1" ht="20.100000000000001" customHeight="1">
      <c r="A25" s="160" t="s">
        <v>979</v>
      </c>
      <c r="B25" s="142">
        <v>2000</v>
      </c>
      <c r="C25" s="294">
        <v>783</v>
      </c>
      <c r="D25" s="294">
        <v>146</v>
      </c>
      <c r="E25" s="294">
        <v>936</v>
      </c>
      <c r="F25" s="294"/>
      <c r="G25" s="294"/>
      <c r="H25" s="294"/>
      <c r="I25" s="294"/>
      <c r="J25" s="294"/>
      <c r="K25" s="294">
        <v>135</v>
      </c>
      <c r="L25" s="142"/>
      <c r="M25" s="142"/>
      <c r="N25" s="142"/>
      <c r="O25" s="142"/>
      <c r="P25" s="142"/>
      <c r="Q25" s="142"/>
    </row>
    <row r="26" spans="1:17" s="153" customFormat="1" ht="20.100000000000001" customHeight="1">
      <c r="A26" s="149" t="s">
        <v>1388</v>
      </c>
      <c r="B26" s="142"/>
      <c r="C26" s="142"/>
      <c r="D26" s="142"/>
      <c r="E26" s="142"/>
      <c r="F26" s="142"/>
      <c r="G26" s="142"/>
      <c r="H26" s="142"/>
      <c r="I26" s="142"/>
      <c r="J26" s="142"/>
      <c r="K26" s="142"/>
      <c r="L26" s="142"/>
      <c r="M26" s="142"/>
      <c r="N26" s="142"/>
      <c r="O26" s="142"/>
      <c r="P26" s="142"/>
      <c r="Q26" s="142"/>
    </row>
    <row r="27" spans="1:17" s="153" customFormat="1" ht="20.100000000000001" customHeight="1">
      <c r="A27" s="160" t="s">
        <v>1389</v>
      </c>
      <c r="B27" s="142">
        <v>5500</v>
      </c>
      <c r="C27" s="142"/>
      <c r="D27" s="142"/>
      <c r="E27" s="142"/>
      <c r="F27" s="142"/>
      <c r="G27" s="142"/>
      <c r="H27" s="142"/>
      <c r="I27" s="142"/>
      <c r="J27" s="142"/>
      <c r="K27" s="142"/>
      <c r="L27" s="142"/>
      <c r="M27" s="142">
        <v>5500</v>
      </c>
      <c r="N27" s="142"/>
      <c r="O27" s="142"/>
      <c r="P27" s="142"/>
      <c r="Q27" s="142"/>
    </row>
    <row r="28" spans="1:17" s="153" customFormat="1" ht="20.100000000000001" customHeight="1">
      <c r="A28" s="160" t="s">
        <v>1391</v>
      </c>
      <c r="B28" s="142"/>
      <c r="C28" s="142"/>
      <c r="D28" s="142"/>
      <c r="E28" s="142"/>
      <c r="F28" s="142"/>
      <c r="G28" s="142"/>
      <c r="H28" s="142"/>
      <c r="I28" s="142"/>
      <c r="J28" s="142"/>
      <c r="K28" s="142"/>
      <c r="L28" s="142"/>
      <c r="M28" s="142"/>
      <c r="N28" s="142"/>
      <c r="O28" s="142"/>
      <c r="P28" s="142"/>
      <c r="Q28" s="142"/>
    </row>
    <row r="29" spans="1:17" s="153" customFormat="1" ht="20.100000000000001" customHeight="1">
      <c r="A29" s="142" t="s">
        <v>1392</v>
      </c>
      <c r="B29" s="142">
        <v>600</v>
      </c>
      <c r="C29" s="142">
        <v>155</v>
      </c>
      <c r="D29" s="142">
        <v>339</v>
      </c>
      <c r="E29" s="142"/>
      <c r="F29" s="142"/>
      <c r="G29" s="142"/>
      <c r="H29" s="142"/>
      <c r="I29" s="142"/>
      <c r="J29" s="142"/>
      <c r="K29" s="142">
        <v>106</v>
      </c>
      <c r="L29" s="142"/>
      <c r="M29" s="142"/>
      <c r="N29" s="142"/>
      <c r="O29" s="142"/>
      <c r="P29" s="142"/>
      <c r="Q29" s="142"/>
    </row>
    <row r="30" spans="1:17" s="153" customFormat="1" ht="20.100000000000001" customHeight="1">
      <c r="A30" s="142" t="s">
        <v>1036</v>
      </c>
      <c r="B30" s="142"/>
      <c r="C30" s="142"/>
      <c r="D30" s="142"/>
      <c r="E30" s="142"/>
      <c r="F30" s="142"/>
      <c r="G30" s="142"/>
      <c r="H30" s="142"/>
      <c r="I30" s="142"/>
      <c r="J30" s="142"/>
      <c r="K30" s="142"/>
      <c r="L30" s="142"/>
      <c r="M30" s="142"/>
      <c r="N30" s="142"/>
      <c r="O30" s="142"/>
      <c r="P30" s="142"/>
      <c r="Q30" s="142"/>
    </row>
    <row r="31" spans="1:17" s="153" customFormat="1" ht="20.100000000000001" customHeight="1">
      <c r="A31" s="161" t="s">
        <v>1123</v>
      </c>
      <c r="B31" s="142">
        <f>SUM(B5:B30)</f>
        <v>397500</v>
      </c>
      <c r="C31" s="142"/>
      <c r="D31" s="142"/>
      <c r="E31" s="142"/>
      <c r="F31" s="142"/>
      <c r="G31" s="142"/>
      <c r="H31" s="142"/>
      <c r="I31" s="142"/>
      <c r="J31" s="142"/>
      <c r="K31" s="142"/>
      <c r="L31" s="142"/>
      <c r="M31" s="142"/>
      <c r="N31" s="142"/>
      <c r="O31" s="142"/>
      <c r="P31" s="142"/>
      <c r="Q31" s="142"/>
    </row>
    <row r="32" spans="1:17" s="153" customFormat="1"/>
    <row r="33" s="153" customFormat="1"/>
    <row r="34" s="153" customFormat="1"/>
    <row r="35" s="153" customFormat="1"/>
    <row r="36" s="153" customFormat="1"/>
    <row r="37" s="153" customFormat="1"/>
    <row r="38" s="153" customFormat="1"/>
    <row r="39" s="153" customFormat="1"/>
    <row r="40" s="153" customFormat="1"/>
    <row r="41" s="153" customFormat="1"/>
  </sheetData>
  <mergeCells count="1">
    <mergeCell ref="A2:Q2"/>
  </mergeCells>
  <phoneticPr fontId="16" type="noConversion"/>
  <printOptions horizontalCentered="1"/>
  <pageMargins left="0.47222222222222199" right="0.47222222222222199" top="0.27500000000000002" bottom="0.156944444444444" header="0.118055555555556" footer="0.118055555555556"/>
  <pageSetup paperSize="9" scale="80" orientation="landscape"/>
</worksheet>
</file>

<file path=xl/worksheets/sheet7.xml><?xml version="1.0" encoding="utf-8"?>
<worksheet xmlns="http://schemas.openxmlformats.org/spreadsheetml/2006/main" xmlns:r="http://schemas.openxmlformats.org/officeDocument/2006/relationships">
  <dimension ref="A1:AB21"/>
  <sheetViews>
    <sheetView showGridLines="0" showZeros="0" workbookViewId="0">
      <selection activeCell="C33" sqref="C33"/>
    </sheetView>
  </sheetViews>
  <sheetFormatPr defaultColWidth="5.69921875" defaultRowHeight="15.6"/>
  <cols>
    <col min="1" max="1" width="14.19921875" style="162" customWidth="1"/>
    <col min="2" max="2" width="6.69921875" style="162" customWidth="1"/>
    <col min="3" max="3" width="6.09765625" style="162" customWidth="1"/>
    <col min="4" max="15" width="5.59765625" style="162" customWidth="1"/>
    <col min="16" max="16" width="4.69921875" style="162" customWidth="1"/>
    <col min="17" max="19" width="5.59765625" style="162" customWidth="1"/>
    <col min="20" max="20" width="5.8984375" style="162" customWidth="1"/>
    <col min="21" max="21" width="5.5" style="162" bestFit="1" customWidth="1"/>
    <col min="22" max="25" width="5.59765625" style="162" customWidth="1"/>
    <col min="26" max="26" width="5" style="162" customWidth="1"/>
    <col min="27" max="27" width="5" style="163" customWidth="1"/>
    <col min="28" max="28" width="5.59765625" style="162" customWidth="1"/>
    <col min="29" max="16384" width="5.69921875" style="162"/>
  </cols>
  <sheetData>
    <row r="1" spans="1:28">
      <c r="A1" s="138" t="s">
        <v>1414</v>
      </c>
    </row>
    <row r="2" spans="1:28" s="164" customFormat="1" ht="33.9" customHeight="1">
      <c r="A2" s="311" t="s">
        <v>1415</v>
      </c>
      <c r="B2" s="311" t="s">
        <v>1416</v>
      </c>
      <c r="C2" s="311"/>
      <c r="D2" s="311"/>
      <c r="E2" s="311"/>
      <c r="F2" s="311"/>
      <c r="G2" s="311"/>
      <c r="H2" s="311"/>
      <c r="I2" s="311"/>
      <c r="J2" s="311"/>
      <c r="K2" s="311"/>
      <c r="L2" s="311"/>
      <c r="M2" s="311"/>
      <c r="N2" s="311"/>
      <c r="O2" s="311"/>
      <c r="P2" s="311"/>
      <c r="Q2" s="311"/>
      <c r="R2" s="311"/>
      <c r="S2" s="311"/>
      <c r="T2" s="311"/>
      <c r="U2" s="311"/>
      <c r="V2" s="311"/>
      <c r="W2" s="311"/>
      <c r="X2" s="311"/>
      <c r="Y2" s="311"/>
      <c r="Z2" s="311"/>
    </row>
    <row r="3" spans="1:28" ht="17.100000000000001"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5" t="s">
        <v>18</v>
      </c>
    </row>
    <row r="4" spans="1:28" ht="31.5" customHeight="1">
      <c r="A4" s="313" t="s">
        <v>1417</v>
      </c>
      <c r="B4" s="167" t="s">
        <v>1418</v>
      </c>
      <c r="C4" s="167"/>
      <c r="D4" s="167"/>
      <c r="E4" s="167"/>
      <c r="F4" s="167"/>
      <c r="G4" s="167"/>
      <c r="H4" s="167"/>
      <c r="I4" s="167"/>
      <c r="J4" s="167"/>
      <c r="K4" s="167"/>
      <c r="L4" s="167"/>
      <c r="M4" s="167"/>
      <c r="N4" s="167"/>
      <c r="O4" s="167"/>
      <c r="P4" s="167"/>
      <c r="Q4" s="167"/>
      <c r="R4" s="167"/>
      <c r="S4" s="167"/>
      <c r="T4" s="167"/>
      <c r="U4" s="167"/>
      <c r="V4" s="167"/>
      <c r="W4" s="167"/>
      <c r="X4" s="167"/>
      <c r="Y4" s="167"/>
      <c r="Z4" s="167"/>
      <c r="AA4" s="168"/>
      <c r="AB4" s="167"/>
    </row>
    <row r="5" spans="1:28" ht="17.100000000000001" customHeight="1">
      <c r="A5" s="314"/>
      <c r="B5" s="316" t="s">
        <v>50</v>
      </c>
      <c r="C5" s="318" t="s">
        <v>1419</v>
      </c>
      <c r="D5" s="319"/>
      <c r="E5" s="319"/>
      <c r="F5" s="319"/>
      <c r="G5" s="319"/>
      <c r="H5" s="319"/>
      <c r="I5" s="319"/>
      <c r="J5" s="319"/>
      <c r="K5" s="319"/>
      <c r="L5" s="319"/>
      <c r="M5" s="319"/>
      <c r="N5" s="319"/>
      <c r="O5" s="319"/>
      <c r="P5" s="319"/>
      <c r="Q5" s="319"/>
      <c r="R5" s="319"/>
      <c r="S5" s="320"/>
      <c r="T5" s="318" t="s">
        <v>1420</v>
      </c>
      <c r="U5" s="319"/>
      <c r="V5" s="319"/>
      <c r="W5" s="319"/>
      <c r="X5" s="319"/>
      <c r="Y5" s="319"/>
      <c r="Z5" s="319"/>
      <c r="AA5" s="319"/>
      <c r="AB5" s="320"/>
    </row>
    <row r="6" spans="1:28" s="170" customFormat="1" ht="72.75" customHeight="1">
      <c r="A6" s="315"/>
      <c r="B6" s="317"/>
      <c r="C6" s="169" t="s">
        <v>1421</v>
      </c>
      <c r="D6" s="169" t="s">
        <v>1422</v>
      </c>
      <c r="E6" s="169" t="s">
        <v>1423</v>
      </c>
      <c r="F6" s="169" t="s">
        <v>1424</v>
      </c>
      <c r="G6" s="169" t="s">
        <v>1425</v>
      </c>
      <c r="H6" s="169" t="s">
        <v>1426</v>
      </c>
      <c r="I6" s="169" t="s">
        <v>1427</v>
      </c>
      <c r="J6" s="169" t="s">
        <v>1428</v>
      </c>
      <c r="K6" s="169" t="s">
        <v>1429</v>
      </c>
      <c r="L6" s="169" t="s">
        <v>1430</v>
      </c>
      <c r="M6" s="169" t="s">
        <v>1431</v>
      </c>
      <c r="N6" s="169" t="s">
        <v>1432</v>
      </c>
      <c r="O6" s="169" t="s">
        <v>1433</v>
      </c>
      <c r="P6" s="169" t="s">
        <v>1434</v>
      </c>
      <c r="Q6" s="169" t="s">
        <v>1435</v>
      </c>
      <c r="R6" s="169" t="s">
        <v>1436</v>
      </c>
      <c r="S6" s="169" t="s">
        <v>1437</v>
      </c>
      <c r="T6" s="169" t="s">
        <v>1421</v>
      </c>
      <c r="U6" s="169" t="s">
        <v>1438</v>
      </c>
      <c r="V6" s="169" t="s">
        <v>1439</v>
      </c>
      <c r="W6" s="169" t="s">
        <v>1440</v>
      </c>
      <c r="X6" s="169" t="s">
        <v>1441</v>
      </c>
      <c r="Y6" s="169" t="s">
        <v>1442</v>
      </c>
      <c r="Z6" s="169" t="s">
        <v>1443</v>
      </c>
      <c r="AA6" s="169" t="s">
        <v>1444</v>
      </c>
      <c r="AB6" s="169" t="s">
        <v>1445</v>
      </c>
    </row>
    <row r="7" spans="1:28" s="173" customFormat="1" ht="15.9" customHeight="1">
      <c r="A7" s="176" t="s">
        <v>1657</v>
      </c>
      <c r="B7" s="172">
        <f>C7+T7</f>
        <v>57750</v>
      </c>
      <c r="C7" s="172">
        <f>SUM(D7:S7)</f>
        <v>42900</v>
      </c>
      <c r="D7" s="132">
        <v>6900</v>
      </c>
      <c r="E7" s="132">
        <v>3360</v>
      </c>
      <c r="F7" s="174"/>
      <c r="G7" s="132">
        <v>840</v>
      </c>
      <c r="H7" s="132">
        <v>1600</v>
      </c>
      <c r="I7" s="132">
        <v>4200</v>
      </c>
      <c r="J7" s="132">
        <v>300</v>
      </c>
      <c r="K7" s="132">
        <v>900</v>
      </c>
      <c r="L7" s="132">
        <v>5300</v>
      </c>
      <c r="M7" s="132">
        <v>5500</v>
      </c>
      <c r="N7" s="132">
        <v>3200</v>
      </c>
      <c r="O7" s="132">
        <v>5300</v>
      </c>
      <c r="P7" s="132">
        <v>5500</v>
      </c>
      <c r="Q7" s="172"/>
      <c r="R7" s="172"/>
      <c r="S7" s="172"/>
      <c r="T7" s="172">
        <f>SUM(U7:AB7)</f>
        <v>14850</v>
      </c>
      <c r="U7" s="132">
        <v>4400</v>
      </c>
      <c r="V7" s="132">
        <v>3000</v>
      </c>
      <c r="W7" s="132">
        <v>6500</v>
      </c>
      <c r="X7" s="174"/>
      <c r="Y7" s="132">
        <v>920</v>
      </c>
      <c r="Z7" s="174"/>
      <c r="AA7" s="132">
        <v>30</v>
      </c>
      <c r="AB7" s="172"/>
    </row>
    <row r="8" spans="1:28" s="173" customFormat="1" ht="15.9" customHeight="1">
      <c r="A8" s="174"/>
      <c r="B8" s="174"/>
      <c r="C8" s="174"/>
      <c r="D8" s="174"/>
      <c r="E8" s="174"/>
      <c r="F8" s="286"/>
      <c r="G8" s="286"/>
      <c r="H8" s="286"/>
      <c r="I8" s="286"/>
      <c r="J8" s="286"/>
      <c r="K8" s="174"/>
      <c r="L8" s="174"/>
      <c r="M8" s="174"/>
      <c r="N8" s="174"/>
      <c r="O8" s="174"/>
      <c r="P8" s="174"/>
      <c r="Q8" s="174"/>
      <c r="R8" s="174"/>
      <c r="S8" s="174"/>
      <c r="T8" s="174"/>
      <c r="U8" s="174"/>
      <c r="V8" s="174"/>
      <c r="W8" s="174"/>
      <c r="X8" s="174"/>
      <c r="Y8" s="174"/>
      <c r="Z8" s="174"/>
      <c r="AA8" s="175"/>
      <c r="AB8" s="174"/>
    </row>
    <row r="9" spans="1:28" s="173" customFormat="1" ht="15.9" customHeight="1">
      <c r="A9" s="174"/>
      <c r="B9" s="174"/>
      <c r="C9" s="174"/>
      <c r="D9" s="174"/>
      <c r="E9" s="174"/>
      <c r="F9" s="286"/>
      <c r="G9" s="286"/>
      <c r="H9" s="286"/>
      <c r="I9" s="286"/>
      <c r="J9" s="286"/>
      <c r="K9" s="174"/>
      <c r="L9" s="174"/>
      <c r="M9" s="174"/>
      <c r="N9" s="174"/>
      <c r="O9" s="174"/>
      <c r="P9" s="174"/>
      <c r="Q9" s="174"/>
      <c r="R9" s="174"/>
      <c r="S9" s="174"/>
      <c r="T9" s="174"/>
      <c r="U9" s="174"/>
      <c r="V9" s="174"/>
      <c r="W9" s="174"/>
      <c r="X9" s="174"/>
      <c r="Y9" s="174"/>
      <c r="Z9" s="174"/>
      <c r="AA9" s="175"/>
      <c r="AB9" s="174"/>
    </row>
    <row r="10" spans="1:28" s="173" customFormat="1" ht="15.9" customHeight="1">
      <c r="A10" s="174"/>
      <c r="B10" s="174"/>
      <c r="C10" s="174"/>
      <c r="D10" s="174"/>
      <c r="E10" s="174"/>
      <c r="F10" s="286"/>
      <c r="G10" s="286"/>
      <c r="H10" s="286"/>
      <c r="I10" s="286"/>
      <c r="J10" s="286"/>
      <c r="K10" s="174"/>
      <c r="L10" s="174"/>
      <c r="M10" s="174"/>
      <c r="N10" s="174"/>
      <c r="O10" s="174"/>
      <c r="P10" s="174"/>
      <c r="Q10" s="174"/>
      <c r="R10" s="174"/>
      <c r="S10" s="174"/>
      <c r="T10" s="174"/>
      <c r="U10" s="174"/>
      <c r="V10" s="174"/>
      <c r="W10" s="174"/>
      <c r="X10" s="174"/>
      <c r="Y10" s="174"/>
      <c r="Z10" s="174"/>
      <c r="AA10" s="175"/>
      <c r="AB10" s="174"/>
    </row>
    <row r="11" spans="1:28" s="173" customFormat="1" ht="15.9" customHeight="1">
      <c r="A11" s="174"/>
      <c r="B11" s="174"/>
      <c r="C11" s="174"/>
      <c r="D11" s="174"/>
      <c r="E11" s="174"/>
      <c r="F11" s="286"/>
      <c r="G11" s="286"/>
      <c r="H11" s="286"/>
      <c r="I11" s="286"/>
      <c r="J11" s="286"/>
      <c r="K11" s="174"/>
      <c r="L11" s="174"/>
      <c r="M11" s="174"/>
      <c r="N11" s="174"/>
      <c r="O11" s="174"/>
      <c r="P11" s="174"/>
      <c r="Q11" s="174"/>
      <c r="R11" s="174"/>
      <c r="S11" s="174"/>
      <c r="T11" s="174"/>
      <c r="U11" s="174"/>
      <c r="V11" s="174"/>
      <c r="W11" s="174"/>
      <c r="X11" s="174"/>
      <c r="Y11" s="174"/>
      <c r="Z11" s="174"/>
      <c r="AA11" s="175"/>
      <c r="AB11" s="174"/>
    </row>
    <row r="12" spans="1:28" s="173" customFormat="1" ht="15.9" customHeight="1">
      <c r="A12" s="174"/>
      <c r="B12" s="174"/>
      <c r="C12" s="174"/>
      <c r="D12" s="174"/>
      <c r="E12" s="174"/>
      <c r="F12" s="286"/>
      <c r="G12" s="286"/>
      <c r="H12" s="286"/>
      <c r="I12" s="286"/>
      <c r="J12" s="286"/>
      <c r="K12" s="174"/>
      <c r="L12" s="174"/>
      <c r="M12" s="174"/>
      <c r="N12" s="174"/>
      <c r="O12" s="174"/>
      <c r="P12" s="174"/>
      <c r="Q12" s="174"/>
      <c r="R12" s="174"/>
      <c r="S12" s="174"/>
      <c r="T12" s="174"/>
      <c r="U12" s="174"/>
      <c r="V12" s="174"/>
      <c r="W12" s="174"/>
      <c r="X12" s="174"/>
      <c r="Y12" s="174"/>
      <c r="Z12" s="174"/>
      <c r="AA12" s="175"/>
      <c r="AB12" s="174"/>
    </row>
    <row r="13" spans="1:28" s="173" customFormat="1" ht="15.9" customHeight="1">
      <c r="A13" s="174"/>
      <c r="B13" s="174"/>
      <c r="C13" s="174"/>
      <c r="D13" s="174"/>
      <c r="E13" s="174"/>
      <c r="F13" s="286"/>
      <c r="G13" s="286"/>
      <c r="H13" s="286"/>
      <c r="I13" s="286"/>
      <c r="J13" s="286"/>
      <c r="K13" s="174"/>
      <c r="L13" s="174"/>
      <c r="M13" s="174"/>
      <c r="N13" s="174"/>
      <c r="O13" s="174"/>
      <c r="P13" s="174"/>
      <c r="Q13" s="174"/>
      <c r="R13" s="174"/>
      <c r="S13" s="174"/>
      <c r="T13" s="174"/>
      <c r="U13" s="174"/>
      <c r="V13" s="174"/>
      <c r="W13" s="174"/>
      <c r="X13" s="174"/>
      <c r="Y13" s="174"/>
      <c r="Z13" s="174"/>
      <c r="AA13" s="175"/>
      <c r="AB13" s="174"/>
    </row>
    <row r="14" spans="1:28" s="173" customFormat="1" ht="15.9" customHeight="1">
      <c r="A14" s="174"/>
      <c r="B14" s="174"/>
      <c r="C14" s="174"/>
      <c r="D14" s="174"/>
      <c r="E14" s="174"/>
      <c r="F14" s="286"/>
      <c r="G14" s="286"/>
      <c r="H14" s="286"/>
      <c r="I14" s="286"/>
      <c r="J14" s="286"/>
      <c r="K14" s="174"/>
      <c r="L14" s="174"/>
      <c r="M14" s="174"/>
      <c r="N14" s="174"/>
      <c r="O14" s="174"/>
      <c r="P14" s="174"/>
      <c r="Q14" s="174"/>
      <c r="R14" s="174"/>
      <c r="S14" s="174"/>
      <c r="T14" s="174"/>
      <c r="U14" s="174"/>
      <c r="V14" s="174"/>
      <c r="W14" s="174"/>
      <c r="X14" s="174"/>
      <c r="Y14" s="174"/>
      <c r="Z14" s="174"/>
      <c r="AA14" s="175"/>
      <c r="AB14" s="174"/>
    </row>
    <row r="15" spans="1:28" s="173" customFormat="1" ht="15.9" customHeight="1">
      <c r="A15" s="174"/>
      <c r="B15" s="174"/>
      <c r="C15" s="174"/>
      <c r="D15" s="174"/>
      <c r="E15" s="174"/>
      <c r="F15" s="286"/>
      <c r="G15" s="286"/>
      <c r="H15" s="286"/>
      <c r="I15" s="286"/>
      <c r="J15" s="286"/>
      <c r="K15" s="174"/>
      <c r="L15" s="174"/>
      <c r="M15" s="174"/>
      <c r="N15" s="174"/>
      <c r="O15" s="174"/>
      <c r="P15" s="174"/>
      <c r="Q15" s="174"/>
      <c r="R15" s="174"/>
      <c r="S15" s="174"/>
      <c r="T15" s="174"/>
      <c r="U15" s="174"/>
      <c r="V15" s="174"/>
      <c r="W15" s="174"/>
      <c r="X15" s="174"/>
      <c r="Y15" s="174"/>
      <c r="Z15" s="174"/>
      <c r="AA15" s="175"/>
      <c r="AB15" s="174"/>
    </row>
    <row r="16" spans="1:28" s="173" customFormat="1" ht="15.9" customHeight="1">
      <c r="A16" s="174"/>
      <c r="B16" s="174"/>
      <c r="C16" s="174"/>
      <c r="D16" s="174"/>
      <c r="E16" s="174"/>
      <c r="F16" s="286"/>
      <c r="G16" s="286"/>
      <c r="H16" s="286"/>
      <c r="I16" s="286"/>
      <c r="J16" s="286"/>
      <c r="K16" s="174"/>
      <c r="L16" s="174"/>
      <c r="M16" s="174"/>
      <c r="N16" s="174"/>
      <c r="O16" s="174"/>
      <c r="P16" s="174"/>
      <c r="Q16" s="174"/>
      <c r="R16" s="174"/>
      <c r="S16" s="174"/>
      <c r="T16" s="174"/>
      <c r="U16" s="174"/>
      <c r="V16" s="174"/>
      <c r="W16" s="174"/>
      <c r="X16" s="174"/>
      <c r="Y16" s="174"/>
      <c r="Z16" s="174"/>
      <c r="AA16" s="175"/>
      <c r="AB16" s="174"/>
    </row>
    <row r="17" spans="1:28" s="173" customFormat="1" ht="15.9" customHeight="1">
      <c r="A17" s="174"/>
      <c r="B17" s="174"/>
      <c r="C17" s="174"/>
      <c r="D17" s="174"/>
      <c r="E17" s="174"/>
      <c r="F17" s="286"/>
      <c r="G17" s="286"/>
      <c r="H17" s="286"/>
      <c r="I17" s="286"/>
      <c r="J17" s="286"/>
      <c r="K17" s="174"/>
      <c r="L17" s="174"/>
      <c r="M17" s="174"/>
      <c r="N17" s="174"/>
      <c r="O17" s="174"/>
      <c r="P17" s="174"/>
      <c r="Q17" s="174"/>
      <c r="R17" s="174"/>
      <c r="S17" s="174"/>
      <c r="T17" s="174"/>
      <c r="U17" s="174"/>
      <c r="V17" s="174"/>
      <c r="W17" s="174"/>
      <c r="X17" s="174"/>
      <c r="Y17" s="174"/>
      <c r="Z17" s="174"/>
      <c r="AA17" s="175"/>
      <c r="AB17" s="174"/>
    </row>
    <row r="18" spans="1:28" s="173" customFormat="1" ht="15.9" customHeight="1">
      <c r="A18" s="174"/>
      <c r="B18" s="174"/>
      <c r="C18" s="174"/>
      <c r="D18" s="174"/>
      <c r="E18" s="174"/>
      <c r="F18" s="286"/>
      <c r="G18" s="286"/>
      <c r="H18" s="286"/>
      <c r="I18" s="286"/>
      <c r="J18" s="286"/>
      <c r="K18" s="174"/>
      <c r="L18" s="174"/>
      <c r="M18" s="174"/>
      <c r="N18" s="174"/>
      <c r="O18" s="174"/>
      <c r="P18" s="174"/>
      <c r="Q18" s="174"/>
      <c r="R18" s="174"/>
      <c r="S18" s="174"/>
      <c r="T18" s="174"/>
      <c r="U18" s="174"/>
      <c r="V18" s="174"/>
      <c r="W18" s="174"/>
      <c r="X18" s="174"/>
      <c r="Y18" s="174"/>
      <c r="Z18" s="174"/>
      <c r="AA18" s="175"/>
      <c r="AB18" s="174"/>
    </row>
    <row r="19" spans="1:28" s="173" customFormat="1" ht="15.9" customHeight="1">
      <c r="A19" s="174"/>
      <c r="B19" s="174"/>
      <c r="C19" s="174"/>
      <c r="D19" s="174"/>
      <c r="E19" s="174"/>
      <c r="F19" s="286"/>
      <c r="G19" s="286"/>
      <c r="H19" s="286"/>
      <c r="I19" s="286"/>
      <c r="J19" s="286"/>
      <c r="K19" s="174"/>
      <c r="L19" s="174"/>
      <c r="M19" s="174"/>
      <c r="N19" s="174"/>
      <c r="O19" s="174"/>
      <c r="P19" s="174"/>
      <c r="Q19" s="174"/>
      <c r="R19" s="174"/>
      <c r="S19" s="174"/>
      <c r="T19" s="174"/>
      <c r="U19" s="174"/>
      <c r="V19" s="174"/>
      <c r="W19" s="174"/>
      <c r="X19" s="174"/>
      <c r="Y19" s="174"/>
      <c r="Z19" s="174"/>
      <c r="AA19" s="175"/>
      <c r="AB19" s="174"/>
    </row>
    <row r="20" spans="1:28" s="173" customFormat="1" ht="15.9" customHeight="1">
      <c r="A20" s="174"/>
      <c r="B20" s="174"/>
      <c r="C20" s="174"/>
      <c r="D20" s="174"/>
      <c r="E20" s="174"/>
      <c r="F20" s="286"/>
      <c r="G20" s="286"/>
      <c r="H20" s="286"/>
      <c r="I20" s="286"/>
      <c r="J20" s="286"/>
      <c r="K20" s="174"/>
      <c r="L20" s="174"/>
      <c r="M20" s="174"/>
      <c r="N20" s="174"/>
      <c r="O20" s="174"/>
      <c r="P20" s="174"/>
      <c r="Q20" s="174"/>
      <c r="R20" s="174"/>
      <c r="S20" s="174"/>
      <c r="T20" s="174"/>
      <c r="U20" s="174"/>
      <c r="V20" s="174"/>
      <c r="W20" s="174"/>
      <c r="X20" s="174"/>
      <c r="Y20" s="174"/>
      <c r="Z20" s="174"/>
      <c r="AA20" s="175"/>
      <c r="AB20" s="174"/>
    </row>
    <row r="21" spans="1:28" s="173" customFormat="1" ht="15.9" customHeight="1">
      <c r="A21" s="174"/>
      <c r="B21" s="174"/>
      <c r="C21" s="174"/>
      <c r="D21" s="174"/>
      <c r="E21" s="174"/>
      <c r="F21" s="286"/>
      <c r="G21" s="286"/>
      <c r="H21" s="286"/>
      <c r="I21" s="286"/>
      <c r="J21" s="286"/>
      <c r="K21" s="174"/>
      <c r="L21" s="174"/>
      <c r="M21" s="174"/>
      <c r="N21" s="174"/>
      <c r="O21" s="174"/>
      <c r="P21" s="174"/>
      <c r="Q21" s="174"/>
      <c r="R21" s="174"/>
      <c r="S21" s="174"/>
      <c r="T21" s="174"/>
      <c r="U21" s="174"/>
      <c r="V21" s="174"/>
      <c r="W21" s="174"/>
      <c r="X21" s="174"/>
      <c r="Y21" s="174"/>
      <c r="Z21" s="174"/>
      <c r="AA21" s="175"/>
      <c r="AB21" s="174"/>
    </row>
  </sheetData>
  <mergeCells count="5">
    <mergeCell ref="A2:Z2"/>
    <mergeCell ref="A4:A6"/>
    <mergeCell ref="B5:B6"/>
    <mergeCell ref="C5:S5"/>
    <mergeCell ref="T5:AB5"/>
  </mergeCells>
  <phoneticPr fontId="16" type="noConversion"/>
  <printOptions horizontalCentered="1" verticalCentered="1"/>
  <pageMargins left="0.196527777777778" right="0.196527777777778" top="0.59027777777777801" bottom="0.47222222222222199" header="0.31458333333333299" footer="0.31458333333333299"/>
  <pageSetup paperSize="9" scale="77" orientation="landscape"/>
</worksheet>
</file>

<file path=xl/worksheets/sheet8.xml><?xml version="1.0" encoding="utf-8"?>
<worksheet xmlns="http://schemas.openxmlformats.org/spreadsheetml/2006/main" xmlns:r="http://schemas.openxmlformats.org/officeDocument/2006/relationships">
  <dimension ref="A1:AA22"/>
  <sheetViews>
    <sheetView showGridLines="0" showZeros="0" workbookViewId="0">
      <selection activeCell="C33" sqref="C33"/>
    </sheetView>
  </sheetViews>
  <sheetFormatPr defaultColWidth="5.69921875" defaultRowHeight="15.6"/>
  <cols>
    <col min="1" max="1" width="13.69921875" style="162" bestFit="1" customWidth="1"/>
    <col min="2" max="15" width="6.69921875" style="162" customWidth="1"/>
    <col min="16" max="16" width="6.69921875" style="163" customWidth="1"/>
    <col min="17" max="26" width="6.69921875" style="162" customWidth="1"/>
    <col min="27" max="16384" width="5.69921875" style="162"/>
  </cols>
  <sheetData>
    <row r="1" spans="1:27">
      <c r="A1" s="138" t="s">
        <v>1447</v>
      </c>
    </row>
    <row r="2" spans="1:27" s="164" customFormat="1" ht="33.9" customHeight="1">
      <c r="A2" s="311" t="s">
        <v>1415</v>
      </c>
      <c r="B2" s="311" t="s">
        <v>1416</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row>
    <row r="3" spans="1:27" ht="17.100000000000001" customHeight="1">
      <c r="A3" s="165"/>
      <c r="B3" s="165" t="s">
        <v>49</v>
      </c>
      <c r="C3" s="165"/>
      <c r="D3" s="165"/>
      <c r="E3" s="165"/>
      <c r="F3" s="165"/>
      <c r="G3" s="165"/>
      <c r="H3" s="165"/>
      <c r="I3" s="165"/>
      <c r="J3" s="165"/>
      <c r="K3" s="165"/>
      <c r="L3" s="165"/>
      <c r="M3" s="165"/>
      <c r="N3" s="165"/>
      <c r="O3" s="165"/>
      <c r="P3" s="166"/>
      <c r="Q3" s="165"/>
      <c r="R3" s="165"/>
      <c r="S3" s="165"/>
      <c r="T3" s="165"/>
      <c r="U3" s="165"/>
      <c r="V3" s="165"/>
      <c r="W3" s="165"/>
      <c r="X3" s="165"/>
      <c r="Y3" s="165"/>
      <c r="Z3" s="165" t="s">
        <v>18</v>
      </c>
    </row>
    <row r="4" spans="1:27" ht="31.5" customHeight="1">
      <c r="A4" s="313" t="s">
        <v>1417</v>
      </c>
      <c r="B4" s="167" t="s">
        <v>1448</v>
      </c>
      <c r="C4" s="167"/>
      <c r="D4" s="167"/>
      <c r="E4" s="167"/>
      <c r="F4" s="167"/>
      <c r="G4" s="167"/>
      <c r="H4" s="167"/>
      <c r="I4" s="167"/>
      <c r="J4" s="167"/>
      <c r="K4" s="167"/>
      <c r="L4" s="167"/>
      <c r="M4" s="167"/>
      <c r="N4" s="167"/>
      <c r="O4" s="167"/>
      <c r="P4" s="168"/>
      <c r="Q4" s="167"/>
      <c r="R4" s="167"/>
      <c r="S4" s="167"/>
      <c r="T4" s="167"/>
      <c r="U4" s="167"/>
      <c r="V4" s="167"/>
      <c r="W4" s="167"/>
      <c r="X4" s="167"/>
      <c r="Y4" s="167"/>
      <c r="Z4" s="167"/>
    </row>
    <row r="5" spans="1:27" s="170" customFormat="1" ht="99" customHeight="1">
      <c r="A5" s="314"/>
      <c r="B5" s="178" t="s">
        <v>1449</v>
      </c>
      <c r="C5" s="179" t="s">
        <v>1450</v>
      </c>
      <c r="D5" s="179" t="s">
        <v>1451</v>
      </c>
      <c r="E5" s="179" t="s">
        <v>1452</v>
      </c>
      <c r="F5" s="179" t="s">
        <v>1453</v>
      </c>
      <c r="G5" s="179" t="s">
        <v>1454</v>
      </c>
      <c r="H5" s="179" t="s">
        <v>1455</v>
      </c>
      <c r="I5" s="179" t="s">
        <v>1456</v>
      </c>
      <c r="J5" s="179" t="s">
        <v>1457</v>
      </c>
      <c r="K5" s="179" t="s">
        <v>1458</v>
      </c>
      <c r="L5" s="179" t="s">
        <v>1459</v>
      </c>
      <c r="M5" s="179" t="s">
        <v>1460</v>
      </c>
      <c r="N5" s="179" t="s">
        <v>1461</v>
      </c>
      <c r="O5" s="179" t="s">
        <v>1462</v>
      </c>
      <c r="P5" s="179" t="s">
        <v>1463</v>
      </c>
      <c r="Q5" s="179" t="s">
        <v>1464</v>
      </c>
      <c r="R5" s="179" t="s">
        <v>1465</v>
      </c>
      <c r="S5" s="179" t="s">
        <v>1466</v>
      </c>
      <c r="T5" s="180" t="s">
        <v>1467</v>
      </c>
      <c r="U5" s="180" t="s">
        <v>1468</v>
      </c>
      <c r="V5" s="181" t="s">
        <v>1469</v>
      </c>
      <c r="W5" s="180" t="s">
        <v>1470</v>
      </c>
      <c r="X5" s="179" t="s">
        <v>1471</v>
      </c>
      <c r="Y5" s="179" t="s">
        <v>1472</v>
      </c>
      <c r="Z5" s="179" t="s">
        <v>1473</v>
      </c>
    </row>
    <row r="6" spans="1:27" s="173" customFormat="1" ht="15.9" customHeight="1">
      <c r="A6" s="176" t="s">
        <v>1658</v>
      </c>
      <c r="B6" s="174">
        <f>SUM(C6:Z6)</f>
        <v>397500</v>
      </c>
      <c r="C6" s="174">
        <v>30000</v>
      </c>
      <c r="D6" s="174"/>
      <c r="E6" s="174">
        <v>200</v>
      </c>
      <c r="F6" s="174">
        <v>3600</v>
      </c>
      <c r="G6" s="174">
        <v>76500</v>
      </c>
      <c r="H6" s="174">
        <v>1000</v>
      </c>
      <c r="I6" s="174">
        <v>4700</v>
      </c>
      <c r="J6" s="174">
        <v>44700</v>
      </c>
      <c r="K6" s="174">
        <v>26000</v>
      </c>
      <c r="L6" s="174">
        <v>22000</v>
      </c>
      <c r="M6" s="174">
        <v>72000</v>
      </c>
      <c r="N6" s="174">
        <v>76000</v>
      </c>
      <c r="O6" s="174">
        <v>21800</v>
      </c>
      <c r="P6" s="282">
        <v>1000</v>
      </c>
      <c r="Q6" s="174">
        <v>300</v>
      </c>
      <c r="R6" s="174"/>
      <c r="S6" s="174"/>
      <c r="T6" s="174">
        <v>3500</v>
      </c>
      <c r="U6" s="174">
        <v>3000</v>
      </c>
      <c r="V6" s="174">
        <v>3100</v>
      </c>
      <c r="W6" s="174">
        <v>2000</v>
      </c>
      <c r="X6" s="174">
        <v>5500</v>
      </c>
      <c r="Y6" s="174"/>
      <c r="Z6" s="174">
        <v>600</v>
      </c>
    </row>
    <row r="7" spans="1:27" s="173" customFormat="1" ht="15.9" customHeight="1">
      <c r="A7" s="176"/>
      <c r="B7" s="174"/>
      <c r="C7" s="174"/>
      <c r="D7" s="174"/>
      <c r="E7" s="174"/>
      <c r="F7" s="174"/>
      <c r="G7" s="174"/>
      <c r="H7" s="174"/>
      <c r="I7" s="174"/>
      <c r="J7" s="174"/>
      <c r="K7" s="174"/>
      <c r="L7" s="174"/>
      <c r="M7" s="174"/>
      <c r="N7" s="174"/>
      <c r="O7" s="174"/>
      <c r="P7" s="175"/>
      <c r="Q7" s="174"/>
      <c r="R7" s="174"/>
      <c r="S7" s="174"/>
      <c r="T7" s="174"/>
      <c r="U7" s="174"/>
      <c r="V7" s="174"/>
      <c r="W7" s="174"/>
      <c r="X7" s="174"/>
      <c r="Y7" s="174"/>
      <c r="Z7" s="174"/>
    </row>
    <row r="8" spans="1:27" s="173" customFormat="1" ht="15.9" customHeight="1">
      <c r="A8" s="176"/>
      <c r="B8" s="174"/>
      <c r="C8" s="174"/>
      <c r="D8" s="174"/>
      <c r="E8" s="174"/>
      <c r="F8" s="174"/>
      <c r="G8" s="174"/>
      <c r="H8" s="174"/>
      <c r="I8" s="174"/>
      <c r="J8" s="174"/>
      <c r="K8" s="174"/>
      <c r="L8" s="174"/>
      <c r="M8" s="174"/>
      <c r="N8" s="174"/>
      <c r="O8" s="174"/>
      <c r="P8" s="175"/>
      <c r="Q8" s="174"/>
      <c r="R8" s="174"/>
      <c r="S8" s="174"/>
      <c r="T8" s="174"/>
      <c r="U8" s="174"/>
      <c r="V8" s="174"/>
      <c r="W8" s="174"/>
      <c r="X8" s="174"/>
      <c r="Y8" s="174"/>
      <c r="Z8" s="174"/>
    </row>
    <row r="9" spans="1:27" s="173" customFormat="1" ht="15.9" customHeight="1">
      <c r="A9" s="177"/>
      <c r="B9" s="174"/>
      <c r="C9" s="174"/>
      <c r="D9" s="174"/>
      <c r="E9" s="174"/>
      <c r="F9" s="174"/>
      <c r="G9" s="174"/>
      <c r="H9" s="174"/>
      <c r="I9" s="174"/>
      <c r="J9" s="174"/>
      <c r="K9" s="174"/>
      <c r="L9" s="174"/>
      <c r="M9" s="174"/>
      <c r="N9" s="174"/>
      <c r="O9" s="174"/>
      <c r="P9" s="175"/>
      <c r="Q9" s="174"/>
      <c r="R9" s="174"/>
      <c r="S9" s="174"/>
      <c r="T9" s="174"/>
      <c r="U9" s="174"/>
      <c r="V9" s="174"/>
      <c r="W9" s="174"/>
      <c r="X9" s="174"/>
      <c r="Y9" s="174"/>
      <c r="Z9" s="174"/>
    </row>
    <row r="10" spans="1:27" s="173" customFormat="1" ht="15.9" customHeight="1">
      <c r="A10" s="171"/>
      <c r="B10" s="174"/>
      <c r="C10" s="174"/>
      <c r="D10" s="174"/>
      <c r="E10" s="174"/>
      <c r="F10" s="174"/>
      <c r="G10" s="174"/>
      <c r="H10" s="174"/>
      <c r="I10" s="174"/>
      <c r="J10" s="174"/>
      <c r="K10" s="174"/>
      <c r="L10" s="174"/>
      <c r="M10" s="174"/>
      <c r="N10" s="174"/>
      <c r="O10" s="174"/>
      <c r="P10" s="175"/>
      <c r="Q10" s="174"/>
      <c r="R10" s="174"/>
      <c r="S10" s="174"/>
      <c r="T10" s="174"/>
      <c r="U10" s="174"/>
      <c r="V10" s="174"/>
      <c r="W10" s="174"/>
      <c r="X10" s="174"/>
      <c r="Y10" s="174"/>
      <c r="Z10" s="174"/>
    </row>
    <row r="11" spans="1:27" s="173" customFormat="1" ht="15.9" customHeight="1">
      <c r="A11" s="177"/>
      <c r="B11" s="174"/>
      <c r="C11" s="174"/>
      <c r="D11" s="174"/>
      <c r="E11" s="174"/>
      <c r="F11" s="174"/>
      <c r="G11" s="174"/>
      <c r="H11" s="174"/>
      <c r="I11" s="174"/>
      <c r="J11" s="174"/>
      <c r="K11" s="174"/>
      <c r="L11" s="174"/>
      <c r="M11" s="174"/>
      <c r="N11" s="174"/>
      <c r="O11" s="174"/>
      <c r="P11" s="175"/>
      <c r="Q11" s="174"/>
      <c r="R11" s="174"/>
      <c r="S11" s="174"/>
      <c r="T11" s="174"/>
      <c r="U11" s="174"/>
      <c r="V11" s="174"/>
      <c r="W11" s="174"/>
      <c r="X11" s="174"/>
      <c r="Y11" s="174"/>
      <c r="Z11" s="174"/>
    </row>
    <row r="12" spans="1:27" s="173" customFormat="1" ht="15.9" customHeight="1">
      <c r="A12" s="174"/>
      <c r="B12" s="174"/>
      <c r="C12" s="174"/>
      <c r="D12" s="174"/>
      <c r="E12" s="174"/>
      <c r="F12" s="174"/>
      <c r="G12" s="174"/>
      <c r="H12" s="174"/>
      <c r="I12" s="174"/>
      <c r="J12" s="174"/>
      <c r="K12" s="174"/>
      <c r="L12" s="174"/>
      <c r="M12" s="174"/>
      <c r="N12" s="174"/>
      <c r="O12" s="174"/>
      <c r="P12" s="175"/>
      <c r="Q12" s="174"/>
      <c r="R12" s="174"/>
      <c r="S12" s="174"/>
      <c r="T12" s="174"/>
      <c r="U12" s="174"/>
      <c r="V12" s="174"/>
      <c r="W12" s="174"/>
      <c r="X12" s="174"/>
      <c r="Y12" s="174"/>
      <c r="Z12" s="174"/>
    </row>
    <row r="13" spans="1:27" s="173" customFormat="1" ht="15.9" customHeight="1">
      <c r="A13" s="174"/>
      <c r="B13" s="174"/>
      <c r="C13" s="174"/>
      <c r="D13" s="174"/>
      <c r="E13" s="174"/>
      <c r="F13" s="174"/>
      <c r="G13" s="174"/>
      <c r="H13" s="174"/>
      <c r="I13" s="174"/>
      <c r="J13" s="174"/>
      <c r="K13" s="174"/>
      <c r="L13" s="174"/>
      <c r="M13" s="174"/>
      <c r="N13" s="174"/>
      <c r="O13" s="174"/>
      <c r="P13" s="175"/>
      <c r="Q13" s="174"/>
      <c r="R13" s="174"/>
      <c r="S13" s="174"/>
      <c r="T13" s="174"/>
      <c r="U13" s="174"/>
      <c r="V13" s="174"/>
      <c r="W13" s="174"/>
      <c r="X13" s="174"/>
      <c r="Y13" s="174"/>
      <c r="Z13" s="174"/>
    </row>
    <row r="14" spans="1:27" s="173" customFormat="1" ht="15.9" customHeight="1">
      <c r="A14" s="174"/>
      <c r="B14" s="174"/>
      <c r="C14" s="174"/>
      <c r="D14" s="174"/>
      <c r="E14" s="174"/>
      <c r="F14" s="174"/>
      <c r="G14" s="174"/>
      <c r="H14" s="174"/>
      <c r="I14" s="174"/>
      <c r="J14" s="174"/>
      <c r="K14" s="174"/>
      <c r="L14" s="174"/>
      <c r="M14" s="174"/>
      <c r="N14" s="174"/>
      <c r="O14" s="174"/>
      <c r="P14" s="175"/>
      <c r="Q14" s="174"/>
      <c r="R14" s="174"/>
      <c r="S14" s="174"/>
      <c r="T14" s="174"/>
      <c r="U14" s="174"/>
      <c r="V14" s="174"/>
      <c r="W14" s="174"/>
      <c r="X14" s="174"/>
      <c r="Y14" s="174"/>
      <c r="Z14" s="174"/>
    </row>
    <row r="15" spans="1:27" s="173" customFormat="1" ht="15.9" customHeight="1">
      <c r="A15" s="174"/>
      <c r="B15" s="174"/>
      <c r="C15" s="174"/>
      <c r="D15" s="174"/>
      <c r="E15" s="174"/>
      <c r="F15" s="174"/>
      <c r="G15" s="174"/>
      <c r="H15" s="174"/>
      <c r="I15" s="174"/>
      <c r="J15" s="174"/>
      <c r="K15" s="174"/>
      <c r="L15" s="174"/>
      <c r="M15" s="174"/>
      <c r="N15" s="174"/>
      <c r="O15" s="174"/>
      <c r="P15" s="175"/>
      <c r="Q15" s="174"/>
      <c r="R15" s="174"/>
      <c r="S15" s="174"/>
      <c r="T15" s="174"/>
      <c r="U15" s="174"/>
      <c r="V15" s="174"/>
      <c r="W15" s="174"/>
      <c r="X15" s="174"/>
      <c r="Y15" s="174"/>
      <c r="Z15" s="174"/>
    </row>
    <row r="16" spans="1:27" s="173" customFormat="1" ht="15.9" customHeight="1">
      <c r="A16" s="174"/>
      <c r="B16" s="174"/>
      <c r="C16" s="174"/>
      <c r="D16" s="174"/>
      <c r="E16" s="174"/>
      <c r="F16" s="174"/>
      <c r="G16" s="174"/>
      <c r="H16" s="174"/>
      <c r="I16" s="174"/>
      <c r="J16" s="174"/>
      <c r="K16" s="174"/>
      <c r="L16" s="174"/>
      <c r="M16" s="174"/>
      <c r="N16" s="174"/>
      <c r="O16" s="174"/>
      <c r="P16" s="175"/>
      <c r="Q16" s="174"/>
      <c r="R16" s="174"/>
      <c r="S16" s="174"/>
      <c r="T16" s="174"/>
      <c r="U16" s="174"/>
      <c r="V16" s="174"/>
      <c r="W16" s="174"/>
      <c r="X16" s="174"/>
      <c r="Y16" s="174"/>
      <c r="Z16" s="174"/>
    </row>
    <row r="17" spans="1:26" s="173" customFormat="1" ht="15.9" customHeight="1">
      <c r="A17" s="174"/>
      <c r="B17" s="174"/>
      <c r="C17" s="174"/>
      <c r="D17" s="174"/>
      <c r="E17" s="174"/>
      <c r="F17" s="174"/>
      <c r="G17" s="174"/>
      <c r="H17" s="174"/>
      <c r="I17" s="174"/>
      <c r="J17" s="174"/>
      <c r="K17" s="174"/>
      <c r="L17" s="174"/>
      <c r="M17" s="174"/>
      <c r="N17" s="174"/>
      <c r="O17" s="174"/>
      <c r="P17" s="175"/>
      <c r="Q17" s="174"/>
      <c r="R17" s="174"/>
      <c r="S17" s="174"/>
      <c r="T17" s="174"/>
      <c r="U17" s="174"/>
      <c r="V17" s="174"/>
      <c r="W17" s="174"/>
      <c r="X17" s="174"/>
      <c r="Y17" s="174"/>
      <c r="Z17" s="174"/>
    </row>
    <row r="18" spans="1:26" s="173" customFormat="1" ht="15.9" customHeight="1">
      <c r="A18" s="174"/>
      <c r="B18" s="174"/>
      <c r="C18" s="174"/>
      <c r="D18" s="174"/>
      <c r="E18" s="174"/>
      <c r="F18" s="174"/>
      <c r="G18" s="174"/>
      <c r="H18" s="174"/>
      <c r="I18" s="174"/>
      <c r="J18" s="174"/>
      <c r="K18" s="174"/>
      <c r="L18" s="174"/>
      <c r="M18" s="174"/>
      <c r="N18" s="174"/>
      <c r="O18" s="174"/>
      <c r="P18" s="175"/>
      <c r="Q18" s="174"/>
      <c r="R18" s="174"/>
      <c r="S18" s="174"/>
      <c r="T18" s="174"/>
      <c r="U18" s="174"/>
      <c r="V18" s="174"/>
      <c r="W18" s="174"/>
      <c r="X18" s="174"/>
      <c r="Y18" s="174"/>
      <c r="Z18" s="174"/>
    </row>
    <row r="19" spans="1:26" s="173" customFormat="1" ht="15.9" customHeight="1">
      <c r="A19" s="174"/>
      <c r="B19" s="174"/>
      <c r="C19" s="174"/>
      <c r="D19" s="174"/>
      <c r="E19" s="174"/>
      <c r="F19" s="174"/>
      <c r="G19" s="174"/>
      <c r="H19" s="174"/>
      <c r="I19" s="174"/>
      <c r="J19" s="174"/>
      <c r="K19" s="174"/>
      <c r="L19" s="174"/>
      <c r="M19" s="174"/>
      <c r="N19" s="174"/>
      <c r="O19" s="174"/>
      <c r="P19" s="175"/>
      <c r="Q19" s="174"/>
      <c r="R19" s="174"/>
      <c r="S19" s="174"/>
      <c r="T19" s="174"/>
      <c r="U19" s="174"/>
      <c r="V19" s="174"/>
      <c r="W19" s="174"/>
      <c r="X19" s="174"/>
      <c r="Y19" s="174"/>
      <c r="Z19" s="174"/>
    </row>
    <row r="20" spans="1:26" s="173" customFormat="1" ht="15.9" customHeight="1">
      <c r="A20" s="174"/>
      <c r="B20" s="174"/>
      <c r="C20" s="174"/>
      <c r="D20" s="174"/>
      <c r="E20" s="174"/>
      <c r="F20" s="174"/>
      <c r="G20" s="174"/>
      <c r="H20" s="174"/>
      <c r="I20" s="174"/>
      <c r="J20" s="174"/>
      <c r="K20" s="174"/>
      <c r="L20" s="174"/>
      <c r="M20" s="174"/>
      <c r="N20" s="174"/>
      <c r="O20" s="174"/>
      <c r="P20" s="175"/>
      <c r="Q20" s="174"/>
      <c r="R20" s="174"/>
      <c r="S20" s="174"/>
      <c r="T20" s="174"/>
      <c r="U20" s="174"/>
      <c r="V20" s="174"/>
      <c r="W20" s="174"/>
      <c r="X20" s="174"/>
      <c r="Y20" s="174"/>
      <c r="Z20" s="174"/>
    </row>
    <row r="21" spans="1:26" s="173" customFormat="1" ht="15.9" customHeight="1">
      <c r="A21" s="174"/>
      <c r="B21" s="174"/>
      <c r="C21" s="174"/>
      <c r="D21" s="174"/>
      <c r="E21" s="174"/>
      <c r="F21" s="174"/>
      <c r="G21" s="174"/>
      <c r="H21" s="174"/>
      <c r="I21" s="174"/>
      <c r="J21" s="174"/>
      <c r="K21" s="174"/>
      <c r="L21" s="174"/>
      <c r="M21" s="174"/>
      <c r="N21" s="174"/>
      <c r="O21" s="174"/>
      <c r="P21" s="175"/>
      <c r="Q21" s="174"/>
      <c r="R21" s="174"/>
      <c r="S21" s="174"/>
      <c r="T21" s="174"/>
      <c r="U21" s="174"/>
      <c r="V21" s="174"/>
      <c r="W21" s="174"/>
      <c r="X21" s="174"/>
      <c r="Y21" s="174"/>
      <c r="Z21" s="174"/>
    </row>
    <row r="22" spans="1:26" s="173" customFormat="1" ht="15.9" customHeight="1">
      <c r="A22" s="174"/>
      <c r="B22" s="174"/>
      <c r="C22" s="174"/>
      <c r="D22" s="174"/>
      <c r="E22" s="174"/>
      <c r="F22" s="174"/>
      <c r="G22" s="174"/>
      <c r="H22" s="174"/>
      <c r="I22" s="174"/>
      <c r="J22" s="174"/>
      <c r="K22" s="174"/>
      <c r="L22" s="174"/>
      <c r="M22" s="174"/>
      <c r="N22" s="174"/>
      <c r="O22" s="174"/>
      <c r="P22" s="175"/>
      <c r="Q22" s="174"/>
      <c r="R22" s="174"/>
      <c r="S22" s="174"/>
      <c r="T22" s="174"/>
      <c r="U22" s="174"/>
      <c r="V22" s="174"/>
      <c r="W22" s="174"/>
      <c r="X22" s="174"/>
      <c r="Y22" s="174"/>
      <c r="Z22" s="174"/>
    </row>
  </sheetData>
  <mergeCells count="2">
    <mergeCell ref="A2:AA2"/>
    <mergeCell ref="A4:A5"/>
  </mergeCells>
  <phoneticPr fontId="16" type="noConversion"/>
  <printOptions horizontalCentered="1"/>
  <pageMargins left="0.47222222222222199" right="0.47222222222222199" top="0.59027777777777801" bottom="0.47222222222222199" header="0.31458333333333299" footer="0.31458333333333299"/>
  <pageSetup paperSize="9" scale="80" orientation="landscape" r:id="rId1"/>
</worksheet>
</file>

<file path=xl/worksheets/sheet9.xml><?xml version="1.0" encoding="utf-8"?>
<worksheet xmlns="http://schemas.openxmlformats.org/spreadsheetml/2006/main" xmlns:r="http://schemas.openxmlformats.org/officeDocument/2006/relationships">
  <dimension ref="A1:AL20"/>
  <sheetViews>
    <sheetView showGridLines="0" showZeros="0" topLeftCell="A4" workbookViewId="0">
      <selection activeCell="C33" sqref="C33"/>
    </sheetView>
  </sheetViews>
  <sheetFormatPr defaultColWidth="5.69921875" defaultRowHeight="15.6"/>
  <cols>
    <col min="1" max="1" width="14.5" style="162" customWidth="1"/>
    <col min="2" max="2" width="5.09765625" style="162" customWidth="1"/>
    <col min="3" max="3" width="7.69921875" style="162" customWidth="1"/>
    <col min="4" max="9" width="5.09765625" style="162" customWidth="1"/>
    <col min="10" max="10" width="5.09765625" style="163" customWidth="1"/>
    <col min="11" max="11" width="5.09765625" style="162" customWidth="1"/>
    <col min="12" max="14" width="5.09765625" style="163" customWidth="1"/>
    <col min="15" max="18" width="5.09765625" style="162" customWidth="1"/>
    <col min="19" max="22" width="5.09765625" style="163" customWidth="1"/>
    <col min="23" max="38" width="5.09765625" style="162" customWidth="1"/>
    <col min="39" max="16384" width="5.69921875" style="162"/>
  </cols>
  <sheetData>
    <row r="1" spans="1:38">
      <c r="A1" s="138" t="s">
        <v>1474</v>
      </c>
    </row>
    <row r="2" spans="1:38" ht="28.5" customHeight="1">
      <c r="A2" s="306" t="s">
        <v>1475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row>
    <row r="3" spans="1:38" ht="17.100000000000001" customHeight="1">
      <c r="A3" s="321" t="s">
        <v>18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row>
    <row r="4" spans="1:38" ht="31.5" customHeight="1">
      <c r="A4" s="313" t="s">
        <v>1417</v>
      </c>
      <c r="B4" s="322" t="s">
        <v>1476</v>
      </c>
      <c r="C4" s="324" t="s">
        <v>1477</v>
      </c>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row>
    <row r="5" spans="1:38" ht="193.5" customHeight="1">
      <c r="A5" s="315"/>
      <c r="B5" s="323"/>
      <c r="C5" s="182" t="s">
        <v>1478</v>
      </c>
      <c r="D5" s="183" t="s">
        <v>1479</v>
      </c>
      <c r="E5" s="184" t="s">
        <v>1480</v>
      </c>
      <c r="F5" s="185" t="s">
        <v>1481</v>
      </c>
      <c r="G5" s="185" t="s">
        <v>1482</v>
      </c>
      <c r="H5" s="185" t="s">
        <v>1483</v>
      </c>
      <c r="I5" s="185" t="s">
        <v>1484</v>
      </c>
      <c r="J5" s="185" t="s">
        <v>1485</v>
      </c>
      <c r="K5" s="185" t="s">
        <v>1486</v>
      </c>
      <c r="L5" s="185" t="s">
        <v>1487</v>
      </c>
      <c r="M5" s="185" t="s">
        <v>1488</v>
      </c>
      <c r="N5" s="185" t="s">
        <v>1489</v>
      </c>
      <c r="O5" s="185" t="s">
        <v>1490</v>
      </c>
      <c r="P5" s="185" t="s">
        <v>1491</v>
      </c>
      <c r="Q5" s="186" t="s">
        <v>1492</v>
      </c>
      <c r="R5" s="186" t="s">
        <v>1493</v>
      </c>
      <c r="S5" s="186" t="s">
        <v>1494</v>
      </c>
      <c r="T5" s="186" t="s">
        <v>1495</v>
      </c>
      <c r="U5" s="186" t="s">
        <v>1496</v>
      </c>
      <c r="V5" s="186" t="s">
        <v>1497</v>
      </c>
      <c r="W5" s="186" t="s">
        <v>1498</v>
      </c>
      <c r="X5" s="186" t="s">
        <v>1499</v>
      </c>
      <c r="Y5" s="186" t="s">
        <v>1500</v>
      </c>
      <c r="Z5" s="186" t="s">
        <v>1501</v>
      </c>
      <c r="AA5" s="186" t="s">
        <v>1502</v>
      </c>
      <c r="AB5" s="186" t="s">
        <v>1503</v>
      </c>
      <c r="AC5" s="186" t="s">
        <v>1504</v>
      </c>
      <c r="AD5" s="186" t="s">
        <v>1505</v>
      </c>
      <c r="AE5" s="186" t="s">
        <v>1506</v>
      </c>
      <c r="AF5" s="186" t="s">
        <v>1507</v>
      </c>
      <c r="AG5" s="186" t="s">
        <v>1508</v>
      </c>
      <c r="AH5" s="186" t="s">
        <v>1509</v>
      </c>
      <c r="AI5" s="186" t="s">
        <v>1510</v>
      </c>
      <c r="AJ5" s="186" t="s">
        <v>1511</v>
      </c>
      <c r="AK5" s="186" t="s">
        <v>1512</v>
      </c>
      <c r="AL5" s="185" t="s">
        <v>1513</v>
      </c>
    </row>
    <row r="6" spans="1:38" s="296" customFormat="1" ht="17.25" customHeight="1">
      <c r="A6" s="295" t="s">
        <v>1658</v>
      </c>
      <c r="B6" s="282"/>
      <c r="C6" s="282">
        <v>226302</v>
      </c>
      <c r="D6" s="282"/>
      <c r="E6" s="282">
        <v>34000</v>
      </c>
      <c r="F6" s="282">
        <v>23372</v>
      </c>
      <c r="G6" s="282">
        <v>32181</v>
      </c>
      <c r="H6" s="282"/>
      <c r="I6" s="282">
        <v>4000</v>
      </c>
      <c r="J6" s="282"/>
      <c r="K6" s="282">
        <v>121</v>
      </c>
      <c r="L6" s="282">
        <v>26553</v>
      </c>
      <c r="M6" s="282"/>
      <c r="N6" s="282">
        <v>25</v>
      </c>
      <c r="O6" s="282"/>
      <c r="P6" s="282">
        <v>1200</v>
      </c>
      <c r="Q6" s="282"/>
      <c r="R6" s="282"/>
      <c r="S6" s="282"/>
      <c r="T6" s="282">
        <v>300</v>
      </c>
      <c r="U6" s="282">
        <v>8000</v>
      </c>
      <c r="V6" s="282"/>
      <c r="W6" s="282">
        <v>500</v>
      </c>
      <c r="X6" s="282">
        <v>30000</v>
      </c>
      <c r="Y6" s="282">
        <v>17000</v>
      </c>
      <c r="Z6" s="282">
        <v>1000</v>
      </c>
      <c r="AA6" s="282"/>
      <c r="AB6" s="282">
        <v>45000</v>
      </c>
      <c r="AC6" s="282">
        <v>1500</v>
      </c>
      <c r="AD6" s="282"/>
      <c r="AE6" s="282"/>
      <c r="AF6" s="282"/>
      <c r="AG6" s="282"/>
      <c r="AH6" s="282">
        <v>1500</v>
      </c>
      <c r="AI6" s="282"/>
      <c r="AJ6" s="282">
        <v>50</v>
      </c>
      <c r="AK6" s="282"/>
      <c r="AL6" s="282"/>
    </row>
    <row r="7" spans="1:38" s="173" customFormat="1" ht="17.25" customHeight="1">
      <c r="A7" s="188"/>
      <c r="B7" s="174"/>
      <c r="C7" s="174"/>
      <c r="D7" s="174"/>
      <c r="E7" s="174"/>
      <c r="F7" s="174"/>
      <c r="G7" s="174"/>
      <c r="H7" s="174"/>
      <c r="I7" s="174"/>
      <c r="J7" s="175"/>
      <c r="K7" s="174"/>
      <c r="L7" s="175"/>
      <c r="M7" s="175"/>
      <c r="N7" s="175"/>
      <c r="O7" s="174"/>
      <c r="P7" s="174"/>
      <c r="Q7" s="174"/>
      <c r="R7" s="174"/>
      <c r="S7" s="175"/>
      <c r="T7" s="175"/>
      <c r="U7" s="175"/>
      <c r="V7" s="175"/>
      <c r="W7" s="174"/>
      <c r="X7" s="174"/>
      <c r="Y7" s="174"/>
      <c r="Z7" s="174"/>
      <c r="AA7" s="174"/>
      <c r="AB7" s="174"/>
      <c r="AC7" s="174"/>
      <c r="AD7" s="174"/>
      <c r="AE7" s="174"/>
      <c r="AF7" s="174"/>
      <c r="AG7" s="174"/>
      <c r="AH7" s="174"/>
      <c r="AI7" s="174"/>
      <c r="AJ7" s="174"/>
      <c r="AK7" s="174"/>
      <c r="AL7" s="174"/>
    </row>
    <row r="8" spans="1:38" s="173" customFormat="1" ht="17.25" customHeight="1">
      <c r="A8" s="188"/>
      <c r="B8" s="174"/>
      <c r="C8" s="174"/>
      <c r="D8" s="174"/>
      <c r="E8" s="174"/>
      <c r="F8" s="174"/>
      <c r="G8" s="174"/>
      <c r="H8" s="174"/>
      <c r="I8" s="174"/>
      <c r="J8" s="175"/>
      <c r="K8" s="174"/>
      <c r="L8" s="175"/>
      <c r="M8" s="175"/>
      <c r="N8" s="175"/>
      <c r="O8" s="174"/>
      <c r="P8" s="174"/>
      <c r="Q8" s="174"/>
      <c r="R8" s="174"/>
      <c r="S8" s="175"/>
      <c r="T8" s="175"/>
      <c r="U8" s="175"/>
      <c r="V8" s="175"/>
      <c r="W8" s="174"/>
      <c r="X8" s="174"/>
      <c r="Y8" s="174"/>
      <c r="Z8" s="174"/>
      <c r="AA8" s="174"/>
      <c r="AB8" s="174"/>
      <c r="AC8" s="174"/>
      <c r="AD8" s="174"/>
      <c r="AE8" s="174"/>
      <c r="AF8" s="174"/>
      <c r="AG8" s="174"/>
      <c r="AH8" s="174"/>
      <c r="AI8" s="174"/>
      <c r="AJ8" s="174"/>
      <c r="AK8" s="174"/>
      <c r="AL8" s="174"/>
    </row>
    <row r="9" spans="1:38" s="173" customFormat="1" ht="17.25" customHeight="1">
      <c r="A9" s="189"/>
      <c r="B9" s="174"/>
      <c r="C9" s="174"/>
      <c r="D9" s="174"/>
      <c r="E9" s="174"/>
      <c r="F9" s="174"/>
      <c r="G9" s="174"/>
      <c r="H9" s="174"/>
      <c r="I9" s="174"/>
      <c r="J9" s="175"/>
      <c r="K9" s="174"/>
      <c r="L9" s="175"/>
      <c r="M9" s="175"/>
      <c r="N9" s="175"/>
      <c r="O9" s="174"/>
      <c r="P9" s="174"/>
      <c r="Q9" s="174"/>
      <c r="R9" s="174"/>
      <c r="S9" s="175"/>
      <c r="T9" s="175"/>
      <c r="U9" s="175"/>
      <c r="V9" s="175"/>
      <c r="W9" s="174"/>
      <c r="X9" s="174"/>
      <c r="Y9" s="174"/>
      <c r="Z9" s="174"/>
      <c r="AA9" s="174"/>
      <c r="AB9" s="174"/>
      <c r="AC9" s="174"/>
      <c r="AD9" s="174"/>
      <c r="AE9" s="174"/>
      <c r="AF9" s="174"/>
      <c r="AG9" s="174"/>
      <c r="AH9" s="174"/>
      <c r="AI9" s="174"/>
      <c r="AJ9" s="174"/>
      <c r="AK9" s="174"/>
      <c r="AL9" s="174"/>
    </row>
    <row r="10" spans="1:38" s="173" customFormat="1" ht="17.25" customHeight="1">
      <c r="A10" s="187"/>
      <c r="B10" s="174"/>
      <c r="C10" s="174"/>
      <c r="D10" s="174"/>
      <c r="E10" s="174"/>
      <c r="F10" s="174"/>
      <c r="G10" s="174"/>
      <c r="H10" s="174"/>
      <c r="I10" s="174"/>
      <c r="J10" s="175"/>
      <c r="K10" s="174"/>
      <c r="L10" s="175"/>
      <c r="M10" s="175"/>
      <c r="N10" s="175"/>
      <c r="O10" s="174"/>
      <c r="P10" s="174"/>
      <c r="Q10" s="174"/>
      <c r="R10" s="174"/>
      <c r="S10" s="175"/>
      <c r="T10" s="175"/>
      <c r="U10" s="175"/>
      <c r="V10" s="175"/>
      <c r="W10" s="174"/>
      <c r="X10" s="174"/>
      <c r="Y10" s="174"/>
      <c r="Z10" s="174"/>
      <c r="AA10" s="174"/>
      <c r="AB10" s="174"/>
      <c r="AC10" s="174"/>
      <c r="AD10" s="174"/>
      <c r="AE10" s="174"/>
      <c r="AF10" s="174"/>
      <c r="AG10" s="174"/>
      <c r="AH10" s="174"/>
      <c r="AI10" s="174"/>
      <c r="AJ10" s="174"/>
      <c r="AK10" s="174"/>
      <c r="AL10" s="174"/>
    </row>
    <row r="11" spans="1:38" s="173" customFormat="1" ht="17.25" customHeight="1">
      <c r="A11" s="189"/>
      <c r="B11" s="174"/>
      <c r="C11" s="174"/>
      <c r="D11" s="174"/>
      <c r="E11" s="174"/>
      <c r="F11" s="174"/>
      <c r="G11" s="174"/>
      <c r="H11" s="174"/>
      <c r="I11" s="174"/>
      <c r="J11" s="175"/>
      <c r="K11" s="174"/>
      <c r="L11" s="175"/>
      <c r="M11" s="175"/>
      <c r="N11" s="175"/>
      <c r="O11" s="174"/>
      <c r="P11" s="174"/>
      <c r="Q11" s="174"/>
      <c r="R11" s="174"/>
      <c r="S11" s="175"/>
      <c r="T11" s="175"/>
      <c r="U11" s="175"/>
      <c r="V11" s="175"/>
      <c r="W11" s="174"/>
      <c r="X11" s="174"/>
      <c r="Y11" s="174"/>
      <c r="Z11" s="174"/>
      <c r="AA11" s="174"/>
      <c r="AB11" s="174"/>
      <c r="AC11" s="174"/>
      <c r="AD11" s="174"/>
      <c r="AE11" s="174"/>
      <c r="AF11" s="174"/>
      <c r="AG11" s="174"/>
      <c r="AH11" s="174"/>
      <c r="AI11" s="174"/>
      <c r="AJ11" s="174"/>
      <c r="AK11" s="174"/>
      <c r="AL11" s="174"/>
    </row>
    <row r="12" spans="1:38" s="173" customFormat="1" ht="15.9" customHeight="1">
      <c r="A12" s="174"/>
      <c r="B12" s="174"/>
      <c r="C12" s="174"/>
      <c r="D12" s="174"/>
      <c r="E12" s="174"/>
      <c r="F12" s="174"/>
      <c r="G12" s="174"/>
      <c r="H12" s="174"/>
      <c r="I12" s="174"/>
      <c r="J12" s="175"/>
      <c r="K12" s="174"/>
      <c r="L12" s="175"/>
      <c r="M12" s="175"/>
      <c r="N12" s="175"/>
      <c r="O12" s="174"/>
      <c r="P12" s="174"/>
      <c r="Q12" s="174"/>
      <c r="R12" s="174"/>
      <c r="S12" s="175"/>
      <c r="T12" s="175"/>
      <c r="U12" s="175"/>
      <c r="V12" s="175"/>
      <c r="W12" s="174"/>
      <c r="X12" s="174"/>
      <c r="Y12" s="174"/>
      <c r="Z12" s="174"/>
      <c r="AA12" s="174"/>
      <c r="AB12" s="174"/>
      <c r="AC12" s="174"/>
      <c r="AD12" s="174"/>
      <c r="AE12" s="174"/>
      <c r="AF12" s="174"/>
      <c r="AG12" s="174"/>
      <c r="AH12" s="174"/>
      <c r="AI12" s="174"/>
      <c r="AJ12" s="174"/>
      <c r="AK12" s="174"/>
      <c r="AL12" s="174"/>
    </row>
    <row r="13" spans="1:38" s="173" customFormat="1" ht="15.9" customHeight="1">
      <c r="A13" s="174"/>
      <c r="B13" s="174"/>
      <c r="C13" s="174"/>
      <c r="D13" s="174"/>
      <c r="E13" s="174"/>
      <c r="F13" s="174"/>
      <c r="G13" s="174"/>
      <c r="H13" s="174"/>
      <c r="I13" s="174"/>
      <c r="J13" s="175"/>
      <c r="K13" s="174"/>
      <c r="L13" s="175"/>
      <c r="M13" s="175"/>
      <c r="N13" s="175"/>
      <c r="O13" s="174"/>
      <c r="P13" s="174"/>
      <c r="Q13" s="174"/>
      <c r="R13" s="174"/>
      <c r="S13" s="175"/>
      <c r="T13" s="175"/>
      <c r="U13" s="175"/>
      <c r="V13" s="175"/>
      <c r="W13" s="174"/>
      <c r="X13" s="174"/>
      <c r="Y13" s="174"/>
      <c r="Z13" s="174"/>
      <c r="AA13" s="174"/>
      <c r="AB13" s="174"/>
      <c r="AC13" s="174"/>
      <c r="AD13" s="174"/>
      <c r="AE13" s="174"/>
      <c r="AF13" s="174"/>
      <c r="AG13" s="174"/>
      <c r="AH13" s="174"/>
      <c r="AI13" s="174"/>
      <c r="AJ13" s="174"/>
      <c r="AK13" s="174"/>
      <c r="AL13" s="174"/>
    </row>
    <row r="14" spans="1:38" s="173" customFormat="1" ht="15.9" customHeight="1">
      <c r="A14" s="174"/>
      <c r="B14" s="174"/>
      <c r="C14" s="174"/>
      <c r="D14" s="174"/>
      <c r="E14" s="174"/>
      <c r="F14" s="174"/>
      <c r="G14" s="174"/>
      <c r="H14" s="174"/>
      <c r="I14" s="174"/>
      <c r="J14" s="175"/>
      <c r="K14" s="174"/>
      <c r="L14" s="175"/>
      <c r="M14" s="175"/>
      <c r="N14" s="175"/>
      <c r="O14" s="174"/>
      <c r="P14" s="174"/>
      <c r="Q14" s="174"/>
      <c r="R14" s="174"/>
      <c r="S14" s="175"/>
      <c r="T14" s="175"/>
      <c r="U14" s="175"/>
      <c r="V14" s="175"/>
      <c r="W14" s="174"/>
      <c r="X14" s="174"/>
      <c r="Y14" s="174"/>
      <c r="Z14" s="174"/>
      <c r="AA14" s="174"/>
      <c r="AB14" s="174"/>
      <c r="AC14" s="174"/>
      <c r="AD14" s="174"/>
      <c r="AE14" s="174"/>
      <c r="AF14" s="174"/>
      <c r="AG14" s="174"/>
      <c r="AH14" s="174"/>
      <c r="AI14" s="174"/>
      <c r="AJ14" s="174"/>
      <c r="AK14" s="174"/>
      <c r="AL14" s="174"/>
    </row>
    <row r="15" spans="1:38" s="173" customFormat="1" ht="15.9" customHeight="1">
      <c r="A15" s="174"/>
      <c r="B15" s="174"/>
      <c r="C15" s="174"/>
      <c r="D15" s="174"/>
      <c r="E15" s="174"/>
      <c r="F15" s="174"/>
      <c r="G15" s="174"/>
      <c r="H15" s="174"/>
      <c r="I15" s="174"/>
      <c r="J15" s="175"/>
      <c r="K15" s="174"/>
      <c r="L15" s="175"/>
      <c r="M15" s="175"/>
      <c r="N15" s="175"/>
      <c r="O15" s="174"/>
      <c r="P15" s="174"/>
      <c r="Q15" s="174"/>
      <c r="R15" s="174"/>
      <c r="S15" s="175"/>
      <c r="T15" s="175"/>
      <c r="U15" s="175"/>
      <c r="V15" s="175"/>
      <c r="W15" s="174"/>
      <c r="X15" s="174"/>
      <c r="Y15" s="174"/>
      <c r="Z15" s="174"/>
      <c r="AA15" s="174"/>
      <c r="AB15" s="174"/>
      <c r="AC15" s="174"/>
      <c r="AD15" s="174"/>
      <c r="AE15" s="174"/>
      <c r="AF15" s="174"/>
      <c r="AG15" s="174"/>
      <c r="AH15" s="174"/>
      <c r="AI15" s="174"/>
      <c r="AJ15" s="174"/>
      <c r="AK15" s="174"/>
      <c r="AL15" s="174"/>
    </row>
    <row r="16" spans="1:38" s="173" customFormat="1" ht="15.9" customHeight="1">
      <c r="A16" s="174"/>
      <c r="B16" s="174"/>
      <c r="C16" s="174"/>
      <c r="D16" s="174"/>
      <c r="E16" s="174"/>
      <c r="F16" s="174"/>
      <c r="G16" s="174"/>
      <c r="H16" s="174"/>
      <c r="I16" s="174"/>
      <c r="J16" s="175"/>
      <c r="K16" s="174"/>
      <c r="L16" s="175"/>
      <c r="M16" s="175"/>
      <c r="N16" s="175"/>
      <c r="O16" s="174"/>
      <c r="P16" s="174"/>
      <c r="Q16" s="174"/>
      <c r="R16" s="174"/>
      <c r="S16" s="175"/>
      <c r="T16" s="175"/>
      <c r="U16" s="175"/>
      <c r="V16" s="175"/>
      <c r="W16" s="174"/>
      <c r="X16" s="174"/>
      <c r="Y16" s="174"/>
      <c r="Z16" s="174"/>
      <c r="AA16" s="174"/>
      <c r="AB16" s="174"/>
      <c r="AC16" s="174"/>
      <c r="AD16" s="174"/>
      <c r="AE16" s="174"/>
      <c r="AF16" s="174"/>
      <c r="AG16" s="174"/>
      <c r="AH16" s="174"/>
      <c r="AI16" s="174"/>
      <c r="AJ16" s="174"/>
      <c r="AK16" s="174"/>
      <c r="AL16" s="174"/>
    </row>
    <row r="17" spans="1:38" s="173" customFormat="1" ht="15.9" customHeight="1">
      <c r="A17" s="174"/>
      <c r="B17" s="174"/>
      <c r="C17" s="174"/>
      <c r="D17" s="174"/>
      <c r="E17" s="174"/>
      <c r="F17" s="174"/>
      <c r="G17" s="174"/>
      <c r="H17" s="174"/>
      <c r="I17" s="174"/>
      <c r="J17" s="175"/>
      <c r="K17" s="174"/>
      <c r="L17" s="175"/>
      <c r="M17" s="175"/>
      <c r="N17" s="175"/>
      <c r="O17" s="174"/>
      <c r="P17" s="174"/>
      <c r="Q17" s="174"/>
      <c r="R17" s="174"/>
      <c r="S17" s="175"/>
      <c r="T17" s="175"/>
      <c r="U17" s="175"/>
      <c r="V17" s="175"/>
      <c r="W17" s="174"/>
      <c r="X17" s="174"/>
      <c r="Y17" s="174"/>
      <c r="Z17" s="174"/>
      <c r="AA17" s="174"/>
      <c r="AB17" s="174"/>
      <c r="AC17" s="174"/>
      <c r="AD17" s="174"/>
      <c r="AE17" s="174"/>
      <c r="AF17" s="174"/>
      <c r="AG17" s="174"/>
      <c r="AH17" s="174"/>
      <c r="AI17" s="174"/>
      <c r="AJ17" s="174"/>
      <c r="AK17" s="174"/>
      <c r="AL17" s="174"/>
    </row>
    <row r="18" spans="1:38" s="173" customFormat="1" ht="15.9" customHeight="1">
      <c r="A18" s="174"/>
      <c r="B18" s="174"/>
      <c r="C18" s="174"/>
      <c r="D18" s="174"/>
      <c r="E18" s="174"/>
      <c r="F18" s="174"/>
      <c r="G18" s="174"/>
      <c r="H18" s="174"/>
      <c r="I18" s="174"/>
      <c r="J18" s="175"/>
      <c r="K18" s="174"/>
      <c r="L18" s="175"/>
      <c r="M18" s="175"/>
      <c r="N18" s="175"/>
      <c r="O18" s="174"/>
      <c r="P18" s="174"/>
      <c r="Q18" s="174"/>
      <c r="R18" s="174"/>
      <c r="S18" s="175"/>
      <c r="T18" s="175"/>
      <c r="U18" s="175"/>
      <c r="V18" s="175"/>
      <c r="W18" s="174"/>
      <c r="X18" s="174"/>
      <c r="Y18" s="174"/>
      <c r="Z18" s="174"/>
      <c r="AA18" s="174"/>
      <c r="AB18" s="174"/>
      <c r="AC18" s="174"/>
      <c r="AD18" s="174"/>
      <c r="AE18" s="174"/>
      <c r="AF18" s="174"/>
      <c r="AG18" s="174"/>
      <c r="AH18" s="174"/>
      <c r="AI18" s="174"/>
      <c r="AJ18" s="174"/>
      <c r="AK18" s="174"/>
      <c r="AL18" s="174"/>
    </row>
    <row r="19" spans="1:38" s="173" customFormat="1" ht="15.9" customHeight="1">
      <c r="A19" s="174"/>
      <c r="B19" s="174"/>
      <c r="C19" s="174"/>
      <c r="D19" s="174"/>
      <c r="E19" s="174"/>
      <c r="F19" s="174"/>
      <c r="G19" s="174"/>
      <c r="H19" s="174"/>
      <c r="I19" s="174"/>
      <c r="J19" s="175"/>
      <c r="K19" s="174"/>
      <c r="L19" s="175"/>
      <c r="M19" s="175"/>
      <c r="N19" s="175"/>
      <c r="O19" s="174"/>
      <c r="P19" s="174"/>
      <c r="Q19" s="174"/>
      <c r="R19" s="174"/>
      <c r="S19" s="175"/>
      <c r="T19" s="175"/>
      <c r="U19" s="175"/>
      <c r="V19" s="175"/>
      <c r="W19" s="174"/>
      <c r="X19" s="174"/>
      <c r="Y19" s="174"/>
      <c r="Z19" s="174"/>
      <c r="AA19" s="174"/>
      <c r="AB19" s="174"/>
      <c r="AC19" s="174"/>
      <c r="AD19" s="174"/>
      <c r="AE19" s="174"/>
      <c r="AF19" s="174"/>
      <c r="AG19" s="174"/>
      <c r="AH19" s="174"/>
      <c r="AI19" s="174"/>
      <c r="AJ19" s="174"/>
      <c r="AK19" s="174"/>
      <c r="AL19" s="174"/>
    </row>
    <row r="20" spans="1:38" s="173" customFormat="1" ht="15.9" customHeight="1">
      <c r="A20" s="174"/>
      <c r="B20" s="174"/>
      <c r="C20" s="174"/>
      <c r="D20" s="174"/>
      <c r="E20" s="174"/>
      <c r="F20" s="174"/>
      <c r="G20" s="174"/>
      <c r="H20" s="174"/>
      <c r="I20" s="174"/>
      <c r="J20" s="175"/>
      <c r="K20" s="174"/>
      <c r="L20" s="175"/>
      <c r="M20" s="175"/>
      <c r="N20" s="175"/>
      <c r="O20" s="174"/>
      <c r="P20" s="174"/>
      <c r="Q20" s="174"/>
      <c r="R20" s="174"/>
      <c r="S20" s="175"/>
      <c r="T20" s="175"/>
      <c r="U20" s="175"/>
      <c r="V20" s="175"/>
      <c r="W20" s="174"/>
      <c r="X20" s="174"/>
      <c r="Y20" s="174"/>
      <c r="Z20" s="174"/>
      <c r="AA20" s="174"/>
      <c r="AB20" s="174"/>
      <c r="AC20" s="174"/>
      <c r="AD20" s="174"/>
      <c r="AE20" s="174"/>
      <c r="AF20" s="174"/>
      <c r="AG20" s="174"/>
      <c r="AH20" s="174"/>
      <c r="AI20" s="174"/>
      <c r="AJ20" s="174"/>
      <c r="AK20" s="174"/>
      <c r="AL20" s="174"/>
    </row>
  </sheetData>
  <mergeCells count="5">
    <mergeCell ref="A2:AL2"/>
    <mergeCell ref="A3:AL3"/>
    <mergeCell ref="A4:A5"/>
    <mergeCell ref="B4:B5"/>
    <mergeCell ref="C4:AL4"/>
  </mergeCells>
  <phoneticPr fontId="16" type="noConversion"/>
  <printOptions horizontalCentered="1"/>
  <pageMargins left="0.47222222222222199" right="0.47222222222222199" top="0.59027777777777801" bottom="0.47222222222222199" header="0.31458333333333299" footer="0.31458333333333299"/>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15</vt:i4>
      </vt:variant>
    </vt:vector>
  </HeadingPairs>
  <TitlesOfParts>
    <vt:vector size="33" baseType="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lpstr>表三!Print_Area</vt:lpstr>
      <vt:lpstr>表十四!Print_Area</vt:lpstr>
      <vt:lpstr>表八!Print_Titles</vt:lpstr>
      <vt:lpstr>表九!Print_Titles</vt:lpstr>
      <vt:lpstr>'表六 (1)'!Print_Titles</vt:lpstr>
      <vt:lpstr>'表六（2)'!Print_Titles</vt:lpstr>
      <vt:lpstr>'表七 (1)'!Print_Titles</vt:lpstr>
      <vt:lpstr>'表七(2)'!Print_Titles</vt:lpstr>
      <vt:lpstr>表三!Print_Titles</vt:lpstr>
      <vt:lpstr>表十三!Print_Titles</vt:lpstr>
      <vt:lpstr>表十四!Print_Titles</vt:lpstr>
      <vt:lpstr>表十一!Print_Titles</vt:lpstr>
      <vt:lpstr>表四!Print_Titles</vt:lpstr>
      <vt:lpstr>表五!Print_Titles</vt:lpstr>
      <vt:lpstr>表一!Print_Titles</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User</cp:lastModifiedBy>
  <cp:revision>1</cp:revision>
  <cp:lastPrinted>2021-01-21T02:38:50Z</cp:lastPrinted>
  <dcterms:created xsi:type="dcterms:W3CDTF">2006-02-13T21:15:00Z</dcterms:created>
  <dcterms:modified xsi:type="dcterms:W3CDTF">2021-01-21T03:06:24Z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