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370" yWindow="300" windowWidth="11925" windowHeight="9135" tabRatio="837"/>
  </bookViews>
  <sheets>
    <sheet name="运营补贴表" sheetId="7" r:id="rId1"/>
    <sheet name="运营补贴统计表" sheetId="6" state="hidden" r:id="rId2"/>
  </sheets>
  <definedNames>
    <definedName name="_xlnm._FilterDatabase" localSheetId="0" hidden="1">运营补贴表!$A$4:$IV$219</definedName>
    <definedName name="_xlnm._FilterDatabase" localSheetId="1" hidden="1">运营补贴统计表!$BE$6:$BL$81</definedName>
    <definedName name="_xlnm.Print_Area" localSheetId="1">运营补贴统计表!$A$1:$BC$118</definedName>
  </definedNames>
  <calcPr calcId="125725" fullPrecision="0"/>
</workbook>
</file>

<file path=xl/calcChain.xml><?xml version="1.0" encoding="utf-8"?>
<calcChain xmlns="http://schemas.openxmlformats.org/spreadsheetml/2006/main">
  <c r="AW102" i="7"/>
  <c r="AY102"/>
  <c r="AW150"/>
  <c r="AY150"/>
  <c r="BA215"/>
  <c r="AY214"/>
  <c r="AX214"/>
  <c r="AZ214" s="1"/>
  <c r="AW214"/>
  <c r="AU214"/>
  <c r="AT214"/>
  <c r="AV214" s="1"/>
  <c r="AS214"/>
  <c r="AQ214"/>
  <c r="AP214"/>
  <c r="AR214" s="1"/>
  <c r="AO214"/>
  <c r="AM214"/>
  <c r="AL214"/>
  <c r="AN214" s="1"/>
  <c r="AK214"/>
  <c r="AI214"/>
  <c r="AH214"/>
  <c r="AJ214" s="1"/>
  <c r="AG214"/>
  <c r="AE214"/>
  <c r="AD214"/>
  <c r="AF214" s="1"/>
  <c r="AC214"/>
  <c r="AA214"/>
  <c r="Z214"/>
  <c r="AB214" s="1"/>
  <c r="Y214"/>
  <c r="W214"/>
  <c r="V214"/>
  <c r="X214" s="1"/>
  <c r="U214"/>
  <c r="S214"/>
  <c r="R214"/>
  <c r="T214" s="1"/>
  <c r="Q214"/>
  <c r="O214"/>
  <c r="N214"/>
  <c r="P214" s="1"/>
  <c r="M214"/>
  <c r="K214"/>
  <c r="J214"/>
  <c r="L214" s="1"/>
  <c r="I214"/>
  <c r="G214"/>
  <c r="F214"/>
  <c r="H214" s="1"/>
  <c r="BC210" s="1"/>
  <c r="BB210" s="1"/>
  <c r="E214"/>
  <c r="BA210"/>
  <c r="AG126" l="1"/>
  <c r="AW126"/>
  <c r="AW129"/>
  <c r="AZ129" s="1"/>
  <c r="AG60"/>
  <c r="AX54"/>
  <c r="AY135"/>
  <c r="AX135"/>
  <c r="AW135"/>
  <c r="AU135"/>
  <c r="AT135"/>
  <c r="AS135"/>
  <c r="AV135" s="1"/>
  <c r="AQ135"/>
  <c r="AP135"/>
  <c r="AO135"/>
  <c r="AM135"/>
  <c r="AL135"/>
  <c r="AK135"/>
  <c r="AY105"/>
  <c r="AX105"/>
  <c r="AW105"/>
  <c r="AU105"/>
  <c r="AT105"/>
  <c r="AS105"/>
  <c r="AV105" s="1"/>
  <c r="AQ105"/>
  <c r="AP105"/>
  <c r="AO105"/>
  <c r="AM105"/>
  <c r="AL105"/>
  <c r="AK105"/>
  <c r="AY99"/>
  <c r="AX99"/>
  <c r="AW99"/>
  <c r="AU99"/>
  <c r="AT99"/>
  <c r="AS99"/>
  <c r="AQ99"/>
  <c r="AP99"/>
  <c r="AO99"/>
  <c r="AM99"/>
  <c r="AL99"/>
  <c r="AK99"/>
  <c r="AH54"/>
  <c r="AI60"/>
  <c r="AI63"/>
  <c r="AY60"/>
  <c r="AY63" s="1"/>
  <c r="AY178"/>
  <c r="AX178"/>
  <c r="AW178"/>
  <c r="AZ178" s="1"/>
  <c r="AU178"/>
  <c r="AT178"/>
  <c r="AS178"/>
  <c r="AV178" s="1"/>
  <c r="AQ178"/>
  <c r="AP178"/>
  <c r="AO178"/>
  <c r="AR178" s="1"/>
  <c r="AM178"/>
  <c r="AL178"/>
  <c r="AK178"/>
  <c r="AN178" s="1"/>
  <c r="AY172"/>
  <c r="AX172"/>
  <c r="AW172"/>
  <c r="AZ172" s="1"/>
  <c r="AU172"/>
  <c r="AT172"/>
  <c r="AS172"/>
  <c r="AV172" s="1"/>
  <c r="AQ172"/>
  <c r="AP172"/>
  <c r="AO172"/>
  <c r="AR172" s="1"/>
  <c r="AM172"/>
  <c r="AL172"/>
  <c r="AK172"/>
  <c r="AN172" s="1"/>
  <c r="AY166"/>
  <c r="AX166"/>
  <c r="AW166"/>
  <c r="AZ166" s="1"/>
  <c r="AU166"/>
  <c r="AT166"/>
  <c r="AS166"/>
  <c r="AV166" s="1"/>
  <c r="AQ166"/>
  <c r="AP166"/>
  <c r="AO166"/>
  <c r="AR166" s="1"/>
  <c r="AM166"/>
  <c r="AL166"/>
  <c r="AK166"/>
  <c r="AN166" s="1"/>
  <c r="AX63"/>
  <c r="AW63"/>
  <c r="AU63"/>
  <c r="AT63"/>
  <c r="AS63"/>
  <c r="AV63" s="1"/>
  <c r="AQ63"/>
  <c r="AP63"/>
  <c r="AO63"/>
  <c r="AR63" s="1"/>
  <c r="AM63"/>
  <c r="AL63"/>
  <c r="AK63"/>
  <c r="AN63" s="1"/>
  <c r="AY39"/>
  <c r="AX39"/>
  <c r="AW39"/>
  <c r="AZ39" s="1"/>
  <c r="AU39"/>
  <c r="AT39"/>
  <c r="AS39"/>
  <c r="AV39" s="1"/>
  <c r="AQ39"/>
  <c r="AP39"/>
  <c r="AO39"/>
  <c r="AR39" s="1"/>
  <c r="AM39"/>
  <c r="AL39"/>
  <c r="AK39"/>
  <c r="AN39" s="1"/>
  <c r="AY21"/>
  <c r="AX21"/>
  <c r="AW21"/>
  <c r="AZ21" s="1"/>
  <c r="AU21"/>
  <c r="AT21"/>
  <c r="AS21"/>
  <c r="AV21" s="1"/>
  <c r="AQ21"/>
  <c r="AP21"/>
  <c r="AO21"/>
  <c r="AR21" s="1"/>
  <c r="AM21"/>
  <c r="AL21"/>
  <c r="AK21"/>
  <c r="AN21" s="1"/>
  <c r="BC17" s="1"/>
  <c r="AZ131" i="6"/>
  <c r="AY131"/>
  <c r="AX131"/>
  <c r="AW131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BL128"/>
  <c r="BK128"/>
  <c r="BJ128"/>
  <c r="BI128"/>
  <c r="BH128"/>
  <c r="BG128"/>
  <c r="BF128"/>
  <c r="BE128"/>
  <c r="AZ128"/>
  <c r="AV128"/>
  <c r="AR128"/>
  <c r="AN128"/>
  <c r="AJ128"/>
  <c r="AF128"/>
  <c r="AB128"/>
  <c r="X128"/>
  <c r="T128"/>
  <c r="P128"/>
  <c r="L128"/>
  <c r="H128"/>
  <c r="BC127"/>
  <c r="BB127"/>
  <c r="BA127"/>
  <c r="BT126"/>
  <c r="BS126"/>
  <c r="BR126"/>
  <c r="BQ126"/>
  <c r="BP126"/>
  <c r="BO126"/>
  <c r="BN126"/>
  <c r="BM126"/>
  <c r="BM118"/>
  <c r="BL118"/>
  <c r="BK118"/>
  <c r="BJ118"/>
  <c r="BI118"/>
  <c r="BA118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BL108"/>
  <c r="BK108"/>
  <c r="BJ108"/>
  <c r="BI108"/>
  <c r="BH108"/>
  <c r="BG108"/>
  <c r="BF108"/>
  <c r="BE108"/>
  <c r="AZ108"/>
  <c r="AV108"/>
  <c r="AR108"/>
  <c r="AN108"/>
  <c r="AJ108"/>
  <c r="AF108"/>
  <c r="AB108"/>
  <c r="X108"/>
  <c r="T108"/>
  <c r="P108"/>
  <c r="L108"/>
  <c r="H108"/>
  <c r="BC107"/>
  <c r="BB107"/>
  <c r="BA107"/>
  <c r="BT106"/>
  <c r="BS106"/>
  <c r="BR106"/>
  <c r="BQ106"/>
  <c r="BP106"/>
  <c r="BO106"/>
  <c r="BN106"/>
  <c r="BM106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BL102"/>
  <c r="BK102"/>
  <c r="BJ102"/>
  <c r="BI102"/>
  <c r="BH102"/>
  <c r="BG102"/>
  <c r="BF102"/>
  <c r="BE102"/>
  <c r="AZ102"/>
  <c r="AV102"/>
  <c r="AR102"/>
  <c r="AN102"/>
  <c r="AJ102"/>
  <c r="AF102"/>
  <c r="AB102"/>
  <c r="X102"/>
  <c r="T102"/>
  <c r="P102"/>
  <c r="L102"/>
  <c r="H102"/>
  <c r="BC101"/>
  <c r="BB101"/>
  <c r="BA101"/>
  <c r="BT100"/>
  <c r="BS100"/>
  <c r="BR100"/>
  <c r="BQ100"/>
  <c r="BP100"/>
  <c r="BO100"/>
  <c r="BN100"/>
  <c r="BM100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BL96"/>
  <c r="BK96"/>
  <c r="BJ96"/>
  <c r="BI96"/>
  <c r="BH96"/>
  <c r="BG96"/>
  <c r="BF96"/>
  <c r="BE96"/>
  <c r="AZ96"/>
  <c r="AV96"/>
  <c r="AR96"/>
  <c r="AN96"/>
  <c r="AJ96"/>
  <c r="AF96"/>
  <c r="AB96"/>
  <c r="X96"/>
  <c r="T96"/>
  <c r="P96"/>
  <c r="L96"/>
  <c r="H96"/>
  <c r="BC95"/>
  <c r="BB95"/>
  <c r="BA95"/>
  <c r="BT94"/>
  <c r="BS94"/>
  <c r="BR94"/>
  <c r="BQ94"/>
  <c r="BP94"/>
  <c r="BO94"/>
  <c r="BN94"/>
  <c r="BM94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BL90"/>
  <c r="BK90"/>
  <c r="BJ90"/>
  <c r="BI90"/>
  <c r="BH90"/>
  <c r="BG90"/>
  <c r="BF90"/>
  <c r="BE90"/>
  <c r="AZ90"/>
  <c r="AV90"/>
  <c r="AR90"/>
  <c r="AN90"/>
  <c r="AJ90"/>
  <c r="AF90"/>
  <c r="AB90"/>
  <c r="X90"/>
  <c r="T90"/>
  <c r="P90"/>
  <c r="L90"/>
  <c r="H90"/>
  <c r="BC89"/>
  <c r="BB89"/>
  <c r="BA89"/>
  <c r="BT88"/>
  <c r="BS88"/>
  <c r="BR88"/>
  <c r="BQ88"/>
  <c r="BP88"/>
  <c r="BO88"/>
  <c r="BN88"/>
  <c r="BM88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BL84"/>
  <c r="BK84"/>
  <c r="BJ84"/>
  <c r="BI84"/>
  <c r="BH84"/>
  <c r="BG84"/>
  <c r="BF84"/>
  <c r="BE84"/>
  <c r="AZ84"/>
  <c r="AV84"/>
  <c r="AR84"/>
  <c r="AN84"/>
  <c r="AJ84"/>
  <c r="AF84"/>
  <c r="AB84"/>
  <c r="X84"/>
  <c r="T84"/>
  <c r="P84"/>
  <c r="L84"/>
  <c r="H84"/>
  <c r="BC83"/>
  <c r="BB83"/>
  <c r="BA83"/>
  <c r="BT82"/>
  <c r="BS82"/>
  <c r="BR82"/>
  <c r="BQ82"/>
  <c r="BP82"/>
  <c r="BO82"/>
  <c r="BN82"/>
  <c r="BM82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BL78"/>
  <c r="BK78"/>
  <c r="BJ78"/>
  <c r="BI78"/>
  <c r="BH78"/>
  <c r="BG78"/>
  <c r="BF78"/>
  <c r="BE78"/>
  <c r="AZ78"/>
  <c r="AV78"/>
  <c r="AR78"/>
  <c r="AN78"/>
  <c r="AJ78"/>
  <c r="AF78"/>
  <c r="AB78"/>
  <c r="X78"/>
  <c r="T78"/>
  <c r="P78"/>
  <c r="L78"/>
  <c r="H78"/>
  <c r="BC77"/>
  <c r="BB77"/>
  <c r="BA77"/>
  <c r="BT76"/>
  <c r="BS76"/>
  <c r="BR76"/>
  <c r="BQ76"/>
  <c r="BP76"/>
  <c r="BO76"/>
  <c r="BN76"/>
  <c r="BM76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BL72"/>
  <c r="BK72"/>
  <c r="BJ72"/>
  <c r="BI72"/>
  <c r="BH72"/>
  <c r="BG72"/>
  <c r="BF72"/>
  <c r="BE72"/>
  <c r="AZ72"/>
  <c r="AV72"/>
  <c r="AR72"/>
  <c r="AN72"/>
  <c r="AJ72"/>
  <c r="AF72"/>
  <c r="AB72"/>
  <c r="X72"/>
  <c r="T72"/>
  <c r="P72"/>
  <c r="L72"/>
  <c r="H72"/>
  <c r="BC71"/>
  <c r="BB71"/>
  <c r="BA71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BL66"/>
  <c r="BK66"/>
  <c r="BJ66"/>
  <c r="BI66"/>
  <c r="BH66"/>
  <c r="BG66"/>
  <c r="BF66"/>
  <c r="BE66"/>
  <c r="AZ66"/>
  <c r="AV66"/>
  <c r="AR66"/>
  <c r="AN66"/>
  <c r="AJ66"/>
  <c r="AF66"/>
  <c r="AB66"/>
  <c r="X66"/>
  <c r="T66"/>
  <c r="P66"/>
  <c r="L66"/>
  <c r="H66"/>
  <c r="BC65"/>
  <c r="BB65"/>
  <c r="BA65"/>
  <c r="BT64"/>
  <c r="BS64"/>
  <c r="BR64"/>
  <c r="BQ64"/>
  <c r="BP64"/>
  <c r="BO64"/>
  <c r="BN64"/>
  <c r="BM64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L60"/>
  <c r="BK60"/>
  <c r="BJ60"/>
  <c r="BI60"/>
  <c r="BH60"/>
  <c r="BG60"/>
  <c r="BF60"/>
  <c r="BE60"/>
  <c r="AZ60"/>
  <c r="AV60"/>
  <c r="AR60"/>
  <c r="AN60"/>
  <c r="AJ60"/>
  <c r="AF60"/>
  <c r="AB60"/>
  <c r="X60"/>
  <c r="T60"/>
  <c r="P60"/>
  <c r="L60"/>
  <c r="H60"/>
  <c r="BC59"/>
  <c r="BB59"/>
  <c r="BA59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BL54"/>
  <c r="BK54"/>
  <c r="BJ54"/>
  <c r="BI54"/>
  <c r="BH54"/>
  <c r="BG54"/>
  <c r="BF54"/>
  <c r="BE54"/>
  <c r="AZ54"/>
  <c r="AV54"/>
  <c r="AR54"/>
  <c r="AN54"/>
  <c r="AJ54"/>
  <c r="AF54"/>
  <c r="AB54"/>
  <c r="X54"/>
  <c r="T54"/>
  <c r="P54"/>
  <c r="L54"/>
  <c r="H54"/>
  <c r="BC53"/>
  <c r="BB53"/>
  <c r="BA53"/>
  <c r="BT52"/>
  <c r="BS52"/>
  <c r="BR52"/>
  <c r="BQ52"/>
  <c r="BP52"/>
  <c r="BO52"/>
  <c r="BN52"/>
  <c r="BM52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BL48"/>
  <c r="BK48"/>
  <c r="BJ48"/>
  <c r="BI48"/>
  <c r="BH48"/>
  <c r="BG48"/>
  <c r="BF48"/>
  <c r="BE48"/>
  <c r="AZ48"/>
  <c r="AV48"/>
  <c r="AR48"/>
  <c r="AN48"/>
  <c r="AJ48"/>
  <c r="AF48"/>
  <c r="AB48"/>
  <c r="X48"/>
  <c r="T48"/>
  <c r="P48"/>
  <c r="L48"/>
  <c r="H48"/>
  <c r="BC47"/>
  <c r="BB47"/>
  <c r="BA47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BL42"/>
  <c r="BK42"/>
  <c r="BJ42"/>
  <c r="BI42"/>
  <c r="BH42"/>
  <c r="BG42"/>
  <c r="BF42"/>
  <c r="BE42"/>
  <c r="AZ42"/>
  <c r="AV42"/>
  <c r="AR42"/>
  <c r="AN42"/>
  <c r="AJ42"/>
  <c r="AF42"/>
  <c r="AB42"/>
  <c r="X42"/>
  <c r="T42"/>
  <c r="P42"/>
  <c r="L42"/>
  <c r="H42"/>
  <c r="BC41"/>
  <c r="BB41"/>
  <c r="BA41"/>
  <c r="BT40"/>
  <c r="BS40"/>
  <c r="BR40"/>
  <c r="BQ40"/>
  <c r="BP40"/>
  <c r="BO40"/>
  <c r="BN40"/>
  <c r="BM40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BL36"/>
  <c r="BK36"/>
  <c r="BJ36"/>
  <c r="BI36"/>
  <c r="BH36"/>
  <c r="BG36"/>
  <c r="BF36"/>
  <c r="BE36"/>
  <c r="AZ36"/>
  <c r="AV36"/>
  <c r="AR36"/>
  <c r="AN36"/>
  <c r="AJ36"/>
  <c r="AF36"/>
  <c r="AB36"/>
  <c r="X36"/>
  <c r="T36"/>
  <c r="P36"/>
  <c r="L36"/>
  <c r="H36"/>
  <c r="BC35"/>
  <c r="BB35"/>
  <c r="BA35"/>
  <c r="BT34"/>
  <c r="BS34"/>
  <c r="BR34"/>
  <c r="BQ34"/>
  <c r="BP34"/>
  <c r="BO34"/>
  <c r="BN34"/>
  <c r="BM34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BL30"/>
  <c r="BK30"/>
  <c r="BJ30"/>
  <c r="BI30"/>
  <c r="BH30"/>
  <c r="BG30"/>
  <c r="BF30"/>
  <c r="BE30"/>
  <c r="AZ30"/>
  <c r="AV30"/>
  <c r="AR30"/>
  <c r="AN30"/>
  <c r="AJ30"/>
  <c r="AF30"/>
  <c r="AB30"/>
  <c r="X30"/>
  <c r="T30"/>
  <c r="P30"/>
  <c r="L30"/>
  <c r="H30"/>
  <c r="BC29"/>
  <c r="BB29"/>
  <c r="BA29"/>
  <c r="BT28"/>
  <c r="BS28"/>
  <c r="BR28"/>
  <c r="BQ28"/>
  <c r="BP28"/>
  <c r="BO28"/>
  <c r="BN28"/>
  <c r="BM28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BL24"/>
  <c r="BK24"/>
  <c r="BJ24"/>
  <c r="BI24"/>
  <c r="BH24"/>
  <c r="BG24"/>
  <c r="BF24"/>
  <c r="BE24"/>
  <c r="AZ24"/>
  <c r="AV24"/>
  <c r="AR24"/>
  <c r="AN24"/>
  <c r="AJ24"/>
  <c r="AF24"/>
  <c r="AB24"/>
  <c r="X24"/>
  <c r="T24"/>
  <c r="P24"/>
  <c r="L24"/>
  <c r="H24"/>
  <c r="BC23"/>
  <c r="BB23"/>
  <c r="BA23"/>
  <c r="BP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BL18"/>
  <c r="BK18"/>
  <c r="BJ18"/>
  <c r="BI18"/>
  <c r="BH18"/>
  <c r="BG18"/>
  <c r="BF18"/>
  <c r="BE18"/>
  <c r="AZ18"/>
  <c r="AV18"/>
  <c r="AR18"/>
  <c r="AN18"/>
  <c r="AJ18"/>
  <c r="AF18"/>
  <c r="AB18"/>
  <c r="X18"/>
  <c r="T18"/>
  <c r="P18"/>
  <c r="L18"/>
  <c r="H18"/>
  <c r="BC17"/>
  <c r="BB17"/>
  <c r="BA17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BL12"/>
  <c r="BK12"/>
  <c r="BJ12"/>
  <c r="BI12"/>
  <c r="BH12"/>
  <c r="BG12"/>
  <c r="BF12"/>
  <c r="BE12"/>
  <c r="BC11"/>
  <c r="BB11"/>
  <c r="BA11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L6"/>
  <c r="BK6"/>
  <c r="BJ6"/>
  <c r="BI6"/>
  <c r="BH6"/>
  <c r="BG6"/>
  <c r="BF6"/>
  <c r="BE6"/>
  <c r="AZ6"/>
  <c r="AV6"/>
  <c r="AR6"/>
  <c r="AN6"/>
  <c r="AJ6"/>
  <c r="AF6"/>
  <c r="AB6"/>
  <c r="X6"/>
  <c r="T6"/>
  <c r="P6"/>
  <c r="L6"/>
  <c r="H6"/>
  <c r="BC5"/>
  <c r="BB5"/>
  <c r="BA5"/>
  <c r="AZ208" i="7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7"/>
  <c r="BC204"/>
  <c r="BB204"/>
  <c r="BA204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AZ199"/>
  <c r="AV199"/>
  <c r="AR199"/>
  <c r="AN199"/>
  <c r="BC198"/>
  <c r="BB198"/>
  <c r="BA198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BC192"/>
  <c r="BB192"/>
  <c r="BA192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AZ187"/>
  <c r="AV187"/>
  <c r="AR187"/>
  <c r="AN187"/>
  <c r="AJ187"/>
  <c r="AF187"/>
  <c r="AB187"/>
  <c r="X187"/>
  <c r="T187"/>
  <c r="P187"/>
  <c r="L187"/>
  <c r="H187"/>
  <c r="BC186"/>
  <c r="BB186" s="1"/>
  <c r="BA186"/>
  <c r="AY184"/>
  <c r="AX184"/>
  <c r="AW184"/>
  <c r="AU184"/>
  <c r="AT184"/>
  <c r="AS184"/>
  <c r="AV184" s="1"/>
  <c r="AQ184"/>
  <c r="AP184"/>
  <c r="AO184"/>
  <c r="AM184"/>
  <c r="AL184"/>
  <c r="AK184"/>
  <c r="AI184"/>
  <c r="AH184"/>
  <c r="AG184"/>
  <c r="AE184"/>
  <c r="AD184"/>
  <c r="AC184"/>
  <c r="AF184" s="1"/>
  <c r="AA184"/>
  <c r="Z184"/>
  <c r="Y184"/>
  <c r="W184"/>
  <c r="V184"/>
  <c r="U184"/>
  <c r="S184"/>
  <c r="R184"/>
  <c r="Q184"/>
  <c r="O184"/>
  <c r="N184"/>
  <c r="M184"/>
  <c r="P184" s="1"/>
  <c r="K184"/>
  <c r="J184"/>
  <c r="I184"/>
  <c r="G184"/>
  <c r="F184"/>
  <c r="E184"/>
  <c r="AZ181"/>
  <c r="AV181"/>
  <c r="AR181"/>
  <c r="AN181"/>
  <c r="AJ181"/>
  <c r="AF181"/>
  <c r="AB181"/>
  <c r="X181"/>
  <c r="T181"/>
  <c r="P181"/>
  <c r="L181"/>
  <c r="H181"/>
  <c r="BA180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AZ175"/>
  <c r="AV175"/>
  <c r="AR175"/>
  <c r="AN175"/>
  <c r="AJ175"/>
  <c r="AF175"/>
  <c r="AB175"/>
  <c r="X175"/>
  <c r="T175"/>
  <c r="P175"/>
  <c r="L175"/>
  <c r="H175"/>
  <c r="BA174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AZ169"/>
  <c r="AV169"/>
  <c r="AR169"/>
  <c r="AN169"/>
  <c r="AJ169"/>
  <c r="AF169"/>
  <c r="AB169"/>
  <c r="X169"/>
  <c r="T169"/>
  <c r="P169"/>
  <c r="L169"/>
  <c r="H169"/>
  <c r="BA168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AZ163"/>
  <c r="AV163"/>
  <c r="AR163"/>
  <c r="AN163"/>
  <c r="AJ163"/>
  <c r="AF163"/>
  <c r="AB163"/>
  <c r="X163"/>
  <c r="T163"/>
  <c r="P163"/>
  <c r="L163"/>
  <c r="H163"/>
  <c r="BA162"/>
  <c r="AZ160"/>
  <c r="AY160"/>
  <c r="AX160"/>
  <c r="AW160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AY157"/>
  <c r="BC156"/>
  <c r="BB156" s="1"/>
  <c r="BE157" s="1"/>
  <c r="BA156"/>
  <c r="AZ153"/>
  <c r="BC149" s="1"/>
  <c r="AY153"/>
  <c r="AX153"/>
  <c r="AW153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BA149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BC143"/>
  <c r="BB143"/>
  <c r="BA143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BC137" s="1"/>
  <c r="BB137" s="1"/>
  <c r="G141"/>
  <c r="F141"/>
  <c r="E141"/>
  <c r="BA137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AY129"/>
  <c r="AX129"/>
  <c r="AV129"/>
  <c r="AU129"/>
  <c r="AT129"/>
  <c r="AS129"/>
  <c r="AR129"/>
  <c r="AQ129"/>
  <c r="AP129"/>
  <c r="AO129"/>
  <c r="AN129"/>
  <c r="AM129"/>
  <c r="AL129"/>
  <c r="AK129"/>
  <c r="AI129"/>
  <c r="AH129"/>
  <c r="AG129"/>
  <c r="AJ129" s="1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BA125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BC119"/>
  <c r="BB119"/>
  <c r="BA119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BC113" s="1"/>
  <c r="BB113" s="1"/>
  <c r="G117"/>
  <c r="F117"/>
  <c r="E117"/>
  <c r="BA113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BC107"/>
  <c r="BB107"/>
  <c r="BA107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BC89"/>
  <c r="BB89"/>
  <c r="BA89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BC83"/>
  <c r="BB83"/>
  <c r="BA83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BC77"/>
  <c r="BB77"/>
  <c r="BA77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BC71"/>
  <c r="BB71"/>
  <c r="BA71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BC65"/>
  <c r="BB65"/>
  <c r="BA65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A59"/>
  <c r="AY57"/>
  <c r="AX57"/>
  <c r="AZ57" s="1"/>
  <c r="AW57"/>
  <c r="AV57"/>
  <c r="AU57"/>
  <c r="AT57"/>
  <c r="AS57"/>
  <c r="AR57"/>
  <c r="AQ57"/>
  <c r="AP57"/>
  <c r="AO57"/>
  <c r="AN57"/>
  <c r="AM57"/>
  <c r="AL57"/>
  <c r="AK57"/>
  <c r="AI57"/>
  <c r="AH57"/>
  <c r="AJ57" s="1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BA53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BC47"/>
  <c r="BB47"/>
  <c r="BA47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BC41"/>
  <c r="BB41" s="1"/>
  <c r="BA41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BA35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BC29"/>
  <c r="BB29"/>
  <c r="BA29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BC23"/>
  <c r="BB23" s="1"/>
  <c r="BA23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BA17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AI12"/>
  <c r="BC11"/>
  <c r="BB11"/>
  <c r="BE13" s="1"/>
  <c r="BA11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C5"/>
  <c r="BB5"/>
  <c r="BA5"/>
  <c r="BB149" l="1"/>
  <c r="BC125"/>
  <c r="BB125" s="1"/>
  <c r="BE126" s="1"/>
  <c r="AJ63"/>
  <c r="BC162"/>
  <c r="BB162" s="1"/>
  <c r="H184"/>
  <c r="X184"/>
  <c r="AN184"/>
  <c r="T184"/>
  <c r="AJ184"/>
  <c r="AZ184"/>
  <c r="L184"/>
  <c r="AB184"/>
  <c r="AR184"/>
  <c r="BC180"/>
  <c r="BB180" s="1"/>
  <c r="AN135"/>
  <c r="AZ135"/>
  <c r="AR135"/>
  <c r="AN105"/>
  <c r="AZ105"/>
  <c r="AR105"/>
  <c r="AZ99"/>
  <c r="AN99"/>
  <c r="BC95" s="1"/>
  <c r="BB95" s="1"/>
  <c r="AV99"/>
  <c r="AR99"/>
  <c r="BC53"/>
  <c r="BB53" s="1"/>
  <c r="BE54" s="1"/>
  <c r="AZ63"/>
  <c r="BC174"/>
  <c r="BB174" s="1"/>
  <c r="BC168"/>
  <c r="BB168" s="1"/>
  <c r="BA131"/>
  <c r="BA95"/>
  <c r="BC35"/>
  <c r="BB35" s="1"/>
  <c r="BB17"/>
  <c r="BE150" l="1"/>
  <c r="BC59"/>
  <c r="BB59" s="1"/>
  <c r="BE60" s="1"/>
  <c r="BA101"/>
  <c r="BC131"/>
  <c r="BB131" s="1"/>
  <c r="BC101" l="1"/>
  <c r="BB101" l="1"/>
  <c r="BB215" s="1"/>
  <c r="BC215"/>
  <c r="BD217" l="1"/>
</calcChain>
</file>

<file path=xl/sharedStrings.xml><?xml version="1.0" encoding="utf-8"?>
<sst xmlns="http://schemas.openxmlformats.org/spreadsheetml/2006/main" count="7420" uniqueCount="350">
  <si>
    <t>民政局（公章）</t>
  </si>
  <si>
    <t>财政局（公章）</t>
  </si>
  <si>
    <t>序号</t>
  </si>
  <si>
    <t>地区</t>
  </si>
  <si>
    <t>二道区</t>
  </si>
  <si>
    <t>双阳区</t>
  </si>
  <si>
    <t>合计</t>
  </si>
  <si>
    <t>机构名称</t>
  </si>
  <si>
    <t>法人代表</t>
  </si>
  <si>
    <t>补贴资金总额（万元）</t>
  </si>
  <si>
    <t>其中市补贴资金（万元）</t>
  </si>
  <si>
    <t>附件7</t>
  </si>
  <si>
    <t>2017年度民办养老机构运营补贴核查统计表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</si>
  <si>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</si>
  <si>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</si>
  <si>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</si>
  <si>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</si>
  <si>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</si>
  <si>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</si>
  <si>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</si>
  <si>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</si>
  <si>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</si>
  <si>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</si>
  <si>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</si>
  <si>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</si>
  <si>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</si>
  <si>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自</t>
  </si>
  <si>
    <t>半</t>
  </si>
  <si>
    <t>不</t>
  </si>
  <si>
    <t>自额</t>
  </si>
  <si>
    <t>半额</t>
  </si>
  <si>
    <t>不额</t>
  </si>
  <si>
    <t>合计金额</t>
  </si>
  <si>
    <t>1</t>
  </si>
  <si>
    <t>长春市二道区赛诺老年公寓</t>
  </si>
  <si>
    <t>马虹遐</t>
  </si>
  <si>
    <t>自理</t>
  </si>
  <si>
    <t>半自理</t>
  </si>
  <si>
    <t>不能自理</t>
  </si>
  <si>
    <t>总计</t>
  </si>
  <si>
    <t>联系电话</t>
  </si>
  <si>
    <t>13894888028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</si>
  <si>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</si>
  <si>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</si>
  <si>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</si>
  <si>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</si>
  <si>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</si>
  <si>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</si>
  <si>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</si>
  <si>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</si>
  <si>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</si>
  <si>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</si>
  <si>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</si>
  <si>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</si>
  <si>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设立许可核定床位数</t>
  </si>
  <si>
    <t>274</t>
  </si>
  <si>
    <t>2</t>
  </si>
  <si>
    <t>长春市二道区安嘉老年公寓</t>
  </si>
  <si>
    <t>包文芳</t>
  </si>
  <si>
    <t>13844814088</t>
  </si>
  <si>
    <t>150</t>
  </si>
  <si>
    <t>3</t>
  </si>
  <si>
    <t>长春市二道区济康老年养护中心</t>
  </si>
  <si>
    <t>公晓颖</t>
  </si>
  <si>
    <t>13324300168</t>
  </si>
  <si>
    <t>270</t>
  </si>
  <si>
    <t>4</t>
  </si>
  <si>
    <t>长春市丰园老年公寓</t>
  </si>
  <si>
    <t>才秀云</t>
  </si>
  <si>
    <t>13644411606</t>
  </si>
  <si>
    <t>72</t>
  </si>
  <si>
    <t>5</t>
  </si>
  <si>
    <t>长春市二道区十委社区老年公寓</t>
  </si>
  <si>
    <t>李冲</t>
  </si>
  <si>
    <t>18166836600</t>
  </si>
  <si>
    <t>6</t>
  </si>
  <si>
    <t>长春市二道区热电社区老年公寓</t>
  </si>
  <si>
    <t>左凤珍</t>
  </si>
  <si>
    <t>15526671958</t>
  </si>
  <si>
    <t>28</t>
  </si>
  <si>
    <t>7</t>
  </si>
  <si>
    <t>长春市二道区雅森老年护理院</t>
  </si>
  <si>
    <t>盛景柱</t>
  </si>
  <si>
    <t>13578885166</t>
  </si>
  <si>
    <t>82</t>
  </si>
  <si>
    <t>8</t>
  </si>
  <si>
    <t>长春市二道区同心养老院</t>
  </si>
  <si>
    <t>张艳歌</t>
  </si>
  <si>
    <t>13321409250</t>
  </si>
  <si>
    <t>34</t>
  </si>
  <si>
    <t>9</t>
  </si>
  <si>
    <t>长春市二道区为民养老院</t>
  </si>
  <si>
    <t>王长明</t>
  </si>
  <si>
    <t>13394499608</t>
  </si>
  <si>
    <t>25</t>
  </si>
  <si>
    <t>10</t>
  </si>
  <si>
    <t>长春市二道区钻石城老年公寓</t>
  </si>
  <si>
    <t>田淑霞</t>
  </si>
  <si>
    <t>13364502488</t>
  </si>
  <si>
    <t>36</t>
  </si>
  <si>
    <t>11</t>
  </si>
  <si>
    <t>长春市二道区永兴老年护理院</t>
  </si>
  <si>
    <t>马永兴</t>
  </si>
  <si>
    <t>15943051766</t>
  </si>
  <si>
    <t>24</t>
  </si>
  <si>
    <t>12</t>
  </si>
  <si>
    <t>长春市二道区沿河社区老年公寓</t>
  </si>
  <si>
    <t>毛俊杰</t>
  </si>
  <si>
    <t>13341429388</t>
  </si>
  <si>
    <t>68</t>
  </si>
  <si>
    <t>13</t>
  </si>
  <si>
    <t>长春市二道区东站老年公寓</t>
  </si>
  <si>
    <t>张超</t>
  </si>
  <si>
    <t>13504302398</t>
  </si>
  <si>
    <t>60</t>
  </si>
  <si>
    <t>14</t>
  </si>
  <si>
    <t>长春市二道区福寿护理院</t>
  </si>
  <si>
    <t>矫淑荣</t>
  </si>
  <si>
    <t>18088635193</t>
  </si>
  <si>
    <t>50</t>
  </si>
  <si>
    <t>15</t>
  </si>
  <si>
    <t>长春市松海敬老院</t>
  </si>
  <si>
    <t>苏继红</t>
  </si>
  <si>
    <t>17767761909</t>
  </si>
  <si>
    <t>71</t>
  </si>
  <si>
    <t>16</t>
  </si>
  <si>
    <t>长春市二道区舒心老人之家</t>
  </si>
  <si>
    <t>徐英楠</t>
  </si>
  <si>
    <t>17390028407</t>
  </si>
  <si>
    <t>26</t>
  </si>
  <si>
    <t>17</t>
  </si>
  <si>
    <t>长春市二道区泰祥老年公寓</t>
  </si>
  <si>
    <t>韩科研</t>
  </si>
  <si>
    <t>18745253300</t>
  </si>
  <si>
    <t>135</t>
  </si>
  <si>
    <t>18</t>
  </si>
  <si>
    <t>长春市二道区祥盛老年照护院</t>
  </si>
  <si>
    <t>陈丹</t>
  </si>
  <si>
    <t>15943034951</t>
  </si>
  <si>
    <t>55</t>
  </si>
  <si>
    <t>19</t>
  </si>
  <si>
    <t>长春市二道区倚水佳园老年护理院</t>
  </si>
  <si>
    <t>石雷</t>
  </si>
  <si>
    <t>13664436923</t>
  </si>
  <si>
    <t>77</t>
  </si>
  <si>
    <t>双阳区</t>
    <phoneticPr fontId="4" type="noConversion"/>
  </si>
  <si>
    <t>贲淑华</t>
  </si>
  <si>
    <t>曹文生</t>
  </si>
  <si>
    <t>王建波</t>
  </si>
  <si>
    <t>刘英</t>
  </si>
  <si>
    <t>双阳区可欣老年公寓</t>
  </si>
  <si>
    <t>双阳区东方老年公寓</t>
  </si>
  <si>
    <t>双阳区夕阳之光老年公寓</t>
  </si>
  <si>
    <t>双阳区鸿源老年公寓</t>
  </si>
  <si>
    <t>双阳区敬福老年公寓</t>
  </si>
  <si>
    <t>长春市双阳区清江祥和老年服务中心</t>
  </si>
  <si>
    <t>项国明</t>
  </si>
  <si>
    <t>13578961678</t>
  </si>
  <si>
    <t>成立时间</t>
  </si>
  <si>
    <t>2014-11-16</t>
  </si>
  <si>
    <t>建筑面积</t>
  </si>
  <si>
    <t>754.6</t>
  </si>
  <si>
    <t>长春市双阳区德福老龄公寓</t>
  </si>
  <si>
    <t>王洪伟</t>
  </si>
  <si>
    <t>13804391698</t>
  </si>
  <si>
    <t>2010.07.12</t>
  </si>
  <si>
    <t>1100</t>
  </si>
  <si>
    <t>30</t>
  </si>
  <si>
    <t>康乐园老人之家</t>
  </si>
  <si>
    <t>田瑞玲</t>
  </si>
  <si>
    <t>长春市双阳区人和老年公寓</t>
  </si>
  <si>
    <t>刘传华</t>
  </si>
  <si>
    <t>18643136676</t>
  </si>
  <si>
    <t>2015年12月18日</t>
  </si>
  <si>
    <t>耄耋老年公寓</t>
  </si>
  <si>
    <t>李卓峰</t>
  </si>
  <si>
    <t>18843126368</t>
  </si>
  <si>
    <t>2010.03</t>
  </si>
  <si>
    <t>169.18</t>
  </si>
  <si>
    <t>平玉梅</t>
  </si>
  <si>
    <t>13630536557</t>
  </si>
  <si>
    <t>东山老年公寓</t>
  </si>
  <si>
    <t>梅常秀</t>
  </si>
  <si>
    <t>13943119962</t>
  </si>
  <si>
    <t>2014.11.07</t>
  </si>
  <si>
    <t>900</t>
  </si>
  <si>
    <t>80</t>
  </si>
  <si>
    <t>长春市双阳区老来福老年公寓</t>
  </si>
  <si>
    <t>赵拓</t>
  </si>
  <si>
    <t>13756679696</t>
  </si>
  <si>
    <t>2013-05-13</t>
  </si>
  <si>
    <t>1500</t>
  </si>
  <si>
    <t>78</t>
  </si>
  <si>
    <t>心乐老年公寓寓</t>
  </si>
  <si>
    <t>王凤兰</t>
  </si>
  <si>
    <t>15526850988</t>
  </si>
  <si>
    <t>2015.12.22</t>
  </si>
  <si>
    <t>1680</t>
  </si>
  <si>
    <t>35</t>
  </si>
  <si>
    <t>李海艳</t>
  </si>
  <si>
    <t>长春市双阳区鑫夕阳温泉康复养老院</t>
  </si>
  <si>
    <t>84165577</t>
  </si>
  <si>
    <t>2018年8月25日</t>
  </si>
  <si>
    <t>1030</t>
  </si>
  <si>
    <t>长春市双阳区广禾养老文华苑</t>
  </si>
  <si>
    <t>张永宽</t>
  </si>
  <si>
    <t>德祥老年公寓</t>
  </si>
  <si>
    <t>杨成</t>
  </si>
  <si>
    <t>18243134313</t>
  </si>
  <si>
    <t>2014.12.18</t>
  </si>
  <si>
    <t>600</t>
  </si>
  <si>
    <t>长春市双阳区平湖街道双桥村老年公寓</t>
  </si>
  <si>
    <t>张艳华</t>
  </si>
  <si>
    <t>2014.12.2</t>
  </si>
  <si>
    <t>双阳</t>
  </si>
  <si>
    <t>牟政财</t>
  </si>
  <si>
    <t>15948263256</t>
  </si>
  <si>
    <t>2009.09.01</t>
  </si>
  <si>
    <t>200</t>
  </si>
  <si>
    <t>集顺老年公寓</t>
  </si>
  <si>
    <t>21</t>
  </si>
  <si>
    <t>周海林</t>
  </si>
  <si>
    <t>18743185868</t>
  </si>
  <si>
    <t>2004.4</t>
  </si>
  <si>
    <t>500</t>
  </si>
  <si>
    <t>家园老年公寓</t>
  </si>
  <si>
    <t>李亚茹</t>
  </si>
  <si>
    <t>健安居老年公寓</t>
  </si>
  <si>
    <t>23</t>
  </si>
  <si>
    <t>宋晓杰</t>
  </si>
  <si>
    <t>13578806603</t>
  </si>
  <si>
    <t>2015-12-17</t>
  </si>
  <si>
    <t>王汉臣</t>
  </si>
  <si>
    <t>明珠生态园万家福老年公寓</t>
  </si>
  <si>
    <t>孟昭红</t>
  </si>
  <si>
    <t>15981077666</t>
  </si>
  <si>
    <t>2015.6</t>
  </si>
  <si>
    <t>3500</t>
  </si>
  <si>
    <t>260</t>
  </si>
  <si>
    <t>鑫平湖老年公寓</t>
  </si>
  <si>
    <t>于美花</t>
  </si>
  <si>
    <t>15144643333</t>
  </si>
  <si>
    <t>2015年10月30日</t>
  </si>
  <si>
    <t>47</t>
  </si>
  <si>
    <t>颐养天年老年公寓</t>
  </si>
  <si>
    <t>李艳华</t>
  </si>
  <si>
    <t>13364504806</t>
  </si>
  <si>
    <t>2017.2.16</t>
  </si>
  <si>
    <t>245</t>
  </si>
  <si>
    <t>长春市双阳区悦和老年公寓</t>
  </si>
  <si>
    <t>夕阳红老年公寓</t>
  </si>
  <si>
    <t>高海艳</t>
  </si>
  <si>
    <t>莲心善养院</t>
  </si>
  <si>
    <t>15500054477</t>
  </si>
  <si>
    <t>2016-7-28</t>
  </si>
  <si>
    <t>长春市双阳区康宁老年公寓</t>
  </si>
  <si>
    <t>吴学明</t>
  </si>
  <si>
    <t>13578600730</t>
  </si>
  <si>
    <t>45</t>
  </si>
  <si>
    <t>13756608966</t>
  </si>
  <si>
    <t>2009.12</t>
  </si>
  <si>
    <t>2006.05</t>
  </si>
  <si>
    <t>2009年3月2日</t>
  </si>
  <si>
    <t>280</t>
  </si>
  <si>
    <t>13500816855</t>
  </si>
  <si>
    <t>2016年12月20日</t>
  </si>
  <si>
    <t>43</t>
  </si>
  <si>
    <t>1323430222</t>
  </si>
  <si>
    <t>95</t>
  </si>
  <si>
    <t>13624410688</t>
  </si>
  <si>
    <t>2014.12</t>
  </si>
  <si>
    <t>770</t>
  </si>
  <si>
    <t>13274301158</t>
  </si>
  <si>
    <t>2015年12月</t>
  </si>
  <si>
    <t>419</t>
  </si>
  <si>
    <t>13504391089</t>
  </si>
  <si>
    <t>2017年4月</t>
  </si>
  <si>
    <t>15504407000</t>
  </si>
  <si>
    <t>2015年12月10日</t>
  </si>
  <si>
    <t>3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</si>
  <si>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</si>
  <si>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</si>
  <si>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</si>
  <si>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</t>
    <phoneticPr fontId="4" type="noConversion"/>
  </si>
  <si>
    <t>9</t>
    <phoneticPr fontId="4" type="noConversion"/>
  </si>
  <si>
    <t>10</t>
    <phoneticPr fontId="4" type="noConversion"/>
  </si>
  <si>
    <t>12</t>
    <phoneticPr fontId="4" type="noConversion"/>
  </si>
  <si>
    <t>14</t>
    <phoneticPr fontId="4" type="noConversion"/>
  </si>
  <si>
    <t>15</t>
    <phoneticPr fontId="4" type="noConversion"/>
  </si>
  <si>
    <t>16</t>
    <phoneticPr fontId="4" type="noConversion"/>
  </si>
  <si>
    <t>18</t>
    <phoneticPr fontId="4" type="noConversion"/>
  </si>
  <si>
    <t>20</t>
    <phoneticPr fontId="4" type="noConversion"/>
  </si>
  <si>
    <t>21</t>
    <phoneticPr fontId="4" type="noConversion"/>
  </si>
  <si>
    <t>22</t>
    <phoneticPr fontId="4" type="noConversion"/>
  </si>
  <si>
    <t>23</t>
    <phoneticPr fontId="4" type="noConversion"/>
  </si>
  <si>
    <t>27</t>
    <phoneticPr fontId="4" type="noConversion"/>
  </si>
  <si>
    <t>11</t>
    <phoneticPr fontId="4" type="noConversion"/>
  </si>
  <si>
    <t>13</t>
    <phoneticPr fontId="4" type="noConversion"/>
  </si>
  <si>
    <t>17</t>
    <phoneticPr fontId="4" type="noConversion"/>
  </si>
  <si>
    <t>19</t>
    <phoneticPr fontId="4" type="noConversion"/>
  </si>
  <si>
    <t>24</t>
    <phoneticPr fontId="4" type="noConversion"/>
  </si>
  <si>
    <t>25</t>
    <phoneticPr fontId="4" type="noConversion"/>
  </si>
  <si>
    <t>26</t>
    <phoneticPr fontId="4" type="noConversion"/>
  </si>
  <si>
    <t>合计</t>
    <phoneticPr fontId="4" type="noConversion"/>
  </si>
  <si>
    <t>附件7</t>
    <phoneticPr fontId="4" type="noConversion"/>
  </si>
  <si>
    <t>2018年度民办养老机构运营补贴统计表</t>
    <phoneticPr fontId="4" type="noConversion"/>
  </si>
  <si>
    <t>3月份核实补贴金额</t>
    <phoneticPr fontId="4" type="noConversion"/>
  </si>
  <si>
    <t>长春市双阳区馨元老年公寓</t>
  </si>
  <si>
    <t>董晶宏</t>
  </si>
  <si>
    <t>15804491799</t>
  </si>
  <si>
    <t>2008.11</t>
  </si>
  <si>
    <t>长春市双阳区兴华老年公寓</t>
  </si>
  <si>
    <t>邵兴华</t>
  </si>
  <si>
    <t>15944156388</t>
  </si>
  <si>
    <t>2006年07月03日</t>
  </si>
  <si>
    <t>41</t>
  </si>
  <si>
    <t>长春市双阳区隆鑫老年公寓</t>
  </si>
  <si>
    <t>长春市双阳区良园老年公寓</t>
  </si>
  <si>
    <t>刘金平</t>
  </si>
  <si>
    <t>13500859318</t>
  </si>
  <si>
    <t>1140</t>
  </si>
  <si>
    <t>双阳区老年福星老年公寓</t>
  </si>
  <si>
    <t>池小丽</t>
  </si>
  <si>
    <t>13756376968</t>
  </si>
  <si>
    <t>1998年</t>
  </si>
  <si>
    <t>2100</t>
  </si>
  <si>
    <t>2</t>
    <phoneticPr fontId="4" type="noConversion"/>
  </si>
  <si>
    <t>28</t>
    <phoneticPr fontId="4" type="noConversion"/>
  </si>
  <si>
    <t>31</t>
    <phoneticPr fontId="4" type="noConversion"/>
  </si>
  <si>
    <t>29</t>
    <phoneticPr fontId="4" type="noConversion"/>
  </si>
  <si>
    <t>30</t>
    <phoneticPr fontId="4" type="noConversion"/>
  </si>
  <si>
    <t>32</t>
    <phoneticPr fontId="4" type="noConversion"/>
  </si>
  <si>
    <t>33</t>
    <phoneticPr fontId="4" type="noConversion"/>
  </si>
  <si>
    <t>双阳区莲心赡养院</t>
    <phoneticPr fontId="4" type="noConversion"/>
  </si>
  <si>
    <t>双阳区秋林爱心老年公寓</t>
    <phoneticPr fontId="4" type="noConversion"/>
  </si>
  <si>
    <t>双阳区颐养院老年公寓</t>
    <phoneticPr fontId="4" type="noConversion"/>
  </si>
  <si>
    <t>于丹</t>
    <phoneticPr fontId="4" type="noConversion"/>
  </si>
  <si>
    <t>2016年9月5日</t>
    <phoneticPr fontId="4" type="noConversion"/>
  </si>
  <si>
    <t>孙兵</t>
    <phoneticPr fontId="4" type="noConversion"/>
  </si>
  <si>
    <t>2016年7月</t>
    <phoneticPr fontId="4" type="noConversion"/>
  </si>
  <si>
    <t>张晶</t>
    <phoneticPr fontId="4" type="noConversion"/>
  </si>
  <si>
    <t>2017.7</t>
    <phoneticPr fontId="4" type="noConversion"/>
  </si>
  <si>
    <t>30</t>
    <phoneticPr fontId="4" type="noConversion"/>
  </si>
  <si>
    <t>34</t>
    <phoneticPr fontId="4" type="noConversion"/>
  </si>
  <si>
    <t>35</t>
    <phoneticPr fontId="4" type="noConversion"/>
  </si>
  <si>
    <t>6.14</t>
    <phoneticPr fontId="4" type="noConversion"/>
  </si>
  <si>
    <t>6.96</t>
    <phoneticPr fontId="4" type="noConversion"/>
  </si>
  <si>
    <t>36</t>
    <phoneticPr fontId="4" type="noConversion"/>
  </si>
  <si>
    <t>福吉新老年公寓</t>
    <phoneticPr fontId="4" type="noConversion"/>
  </si>
  <si>
    <t>其中市补贴资金（万元）</t>
    <phoneticPr fontId="4" type="noConversion"/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</si>
</sst>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(* #,##0.00_);_(* \(#,##0.00\);_(* &quot;-&quot;??_);_(@_)"/>
    <numFmt numFmtId="178" formatCode="_(\¥* #,##0.00_);_(\¥* \(#,##0.00\);_(\¥* &quot;-&quot;??_);_(@_)"/>
    <numFmt numFmtId="179" formatCode="_ \¥* #,##0.00_ ;_ \¥* \-#,##0.00_ ;_ \¥* &quot;-&quot;??_ ;_ @_ "/>
    <numFmt numFmtId="180" formatCode="_ * #,##0.0000_ ;_ * \-#,##0.0000_ ;_ * &quot;-&quot;??_ ;_ @_ "/>
    <numFmt numFmtId="182" formatCode="0.00_);[Red]\(0.00\)"/>
    <numFmt numFmtId="183" formatCode="0_);[Red]\(0\)"/>
    <numFmt numFmtId="184" formatCode="0_ "/>
    <numFmt numFmtId="185" formatCode="#,##0_);[Red]\(#,##0\)"/>
    <numFmt numFmtId="186" formatCode="#,##0.0000_);[Red]\(#,##0.0000\)"/>
    <numFmt numFmtId="187" formatCode="0.0000_);[Red]\(0.0000\)"/>
    <numFmt numFmtId="188" formatCode="#,##0.00_);[Red]\(#,##0.00\)"/>
  </numFmts>
  <fonts count="30">
    <font>
      <sz val="11"/>
      <name val="宋体"/>
      <charset val="134"/>
    </font>
    <font>
      <sz val="14"/>
      <color rgb="FF000000"/>
      <name val="黑体"/>
      <family val="3"/>
      <charset val="134"/>
    </font>
    <font>
      <b/>
      <sz val="18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24"/>
      <color rgb="FF000000"/>
      <name val="黑体"/>
      <family val="3"/>
      <charset val="134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0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2" borderId="0" xfId="0" applyFont="1" applyFill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82" fontId="5" fillId="0" borderId="0" xfId="0" applyNumberFormat="1" applyFont="1" applyFill="1" applyAlignment="1">
      <alignment horizontal="center" vertical="center" wrapText="1"/>
    </xf>
    <xf numFmtId="43" fontId="5" fillId="0" borderId="0" xfId="4" applyFont="1" applyFill="1" applyAlignment="1">
      <alignment horizontal="center" vertical="center" wrapText="1"/>
    </xf>
    <xf numFmtId="43" fontId="5" fillId="0" borderId="0" xfId="4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3" xfId="14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14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wrapText="1"/>
    </xf>
    <xf numFmtId="182" fontId="6" fillId="0" borderId="0" xfId="0" applyNumberFormat="1" applyFont="1" applyFill="1" applyBorder="1" applyAlignment="1">
      <alignment horizontal="center" vertical="center" wrapText="1"/>
    </xf>
    <xf numFmtId="43" fontId="5" fillId="0" borderId="0" xfId="4" applyFont="1" applyFill="1" applyBorder="1" applyAlignment="1">
      <alignment horizontal="center" vertical="center" wrapText="1"/>
    </xf>
    <xf numFmtId="43" fontId="5" fillId="0" borderId="0" xfId="4" applyNumberFormat="1" applyFont="1" applyFill="1" applyBorder="1" applyAlignment="1">
      <alignment horizontal="center" vertical="center" wrapText="1"/>
    </xf>
    <xf numFmtId="182" fontId="11" fillId="0" borderId="3" xfId="0" applyNumberFormat="1" applyFont="1" applyFill="1" applyBorder="1" applyAlignment="1">
      <alignment horizontal="center" vertical="center" wrapText="1"/>
    </xf>
    <xf numFmtId="43" fontId="11" fillId="0" borderId="3" xfId="4" applyFont="1" applyFill="1" applyBorder="1" applyAlignment="1">
      <alignment horizontal="center" vertical="center" wrapText="1"/>
    </xf>
    <xf numFmtId="43" fontId="11" fillId="0" borderId="3" xfId="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84" fontId="11" fillId="0" borderId="0" xfId="0" applyNumberFormat="1" applyFont="1" applyFill="1">
      <alignment vertical="center"/>
    </xf>
    <xf numFmtId="184" fontId="11" fillId="0" borderId="0" xfId="0" applyNumberFormat="1" applyFont="1" applyFill="1" applyAlignment="1">
      <alignment horizontal="center" vertical="center" wrapText="1"/>
    </xf>
    <xf numFmtId="43" fontId="11" fillId="0" borderId="0" xfId="4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84" fontId="13" fillId="0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43" fontId="14" fillId="0" borderId="0" xfId="4" applyFont="1" applyFill="1" applyAlignment="1">
      <alignment horizontal="center" vertical="center" wrapText="1"/>
    </xf>
    <xf numFmtId="12" fontId="13" fillId="0" borderId="2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4" fontId="13" fillId="0" borderId="0" xfId="0" applyNumberFormat="1" applyFont="1" applyFill="1">
      <alignment vertical="center"/>
    </xf>
    <xf numFmtId="49" fontId="11" fillId="2" borderId="0" xfId="0" applyNumberFormat="1" applyFont="1" applyFill="1" applyAlignment="1">
      <alignment horizontal="center" vertical="center" wrapText="1"/>
    </xf>
    <xf numFmtId="182" fontId="7" fillId="0" borderId="0" xfId="0" applyNumberFormat="1" applyFont="1" applyFill="1" applyAlignment="1">
      <alignment horizontal="center" vertical="center" wrapText="1"/>
    </xf>
    <xf numFmtId="184" fontId="11" fillId="2" borderId="0" xfId="0" applyNumberFormat="1" applyFont="1" applyFill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" fillId="0" borderId="0" xfId="42" applyFont="1" applyAlignment="1">
      <alignment vertical="center"/>
    </xf>
    <xf numFmtId="0" fontId="19" fillId="0" borderId="0" xfId="42">
      <alignment vertical="center"/>
    </xf>
    <xf numFmtId="49" fontId="3" fillId="0" borderId="0" xfId="42" applyNumberFormat="1" applyFont="1" applyBorder="1" applyAlignment="1">
      <alignment horizontal="center" vertical="center" wrapText="1"/>
    </xf>
    <xf numFmtId="49" fontId="12" fillId="0" borderId="0" xfId="42" applyNumberFormat="1" applyFont="1" applyBorder="1" applyAlignment="1">
      <alignment horizontal="center" vertical="center" wrapText="1"/>
    </xf>
    <xf numFmtId="49" fontId="12" fillId="0" borderId="0" xfId="42" applyNumberFormat="1" applyFont="1" applyBorder="1" applyAlignment="1">
      <alignment vertical="center" wrapText="1"/>
    </xf>
    <xf numFmtId="49" fontId="7" fillId="0" borderId="0" xfId="42" applyNumberFormat="1" applyFont="1" applyBorder="1" applyAlignment="1">
      <alignment horizontal="center" vertical="center" wrapText="1"/>
    </xf>
    <xf numFmtId="187" fontId="23" fillId="0" borderId="3" xfId="51" applyNumberFormat="1" applyFont="1" applyBorder="1" applyAlignment="1">
      <alignment horizontal="center" vertical="center" textRotation="180" wrapText="1"/>
    </xf>
    <xf numFmtId="49" fontId="2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11" fillId="0" borderId="3" xfId="42" applyNumberFormat="1" applyFont="1" applyBorder="1" applyAlignment="1">
      <alignment horizontal="center" vertical="center" wrapText="1"/>
    </xf>
    <xf numFmtId="49" fontId="11" fillId="0" borderId="1" xfId="42" applyNumberFormat="1" applyFont="1" applyBorder="1" applyAlignment="1">
      <alignment horizontal="center" vertical="center" wrapText="1"/>
    </xf>
    <xf numFmtId="183" fontId="24" fillId="0" borderId="1" xfId="42" applyNumberFormat="1" applyFont="1" applyBorder="1" applyAlignment="1">
      <alignment horizontal="center" vertical="center" textRotation="180" wrapText="1"/>
    </xf>
    <xf numFmtId="49" fontId="25" fillId="0" borderId="3" xfId="7" applyNumberFormat="1" applyFont="1" applyBorder="1" applyAlignment="1">
      <alignment horizontal="center" vertical="center" wrapText="1"/>
    </xf>
    <xf numFmtId="49" fontId="25" fillId="0" borderId="1" xfId="7" applyNumberFormat="1" applyFont="1" applyBorder="1" applyAlignment="1">
      <alignment horizontal="center" vertical="center" wrapText="1"/>
    </xf>
    <xf numFmtId="183" fontId="23" fillId="0" borderId="1" xfId="7" applyNumberFormat="1" applyFont="1" applyBorder="1" applyAlignment="1">
      <alignment horizontal="center" vertical="center" textRotation="180" wrapText="1"/>
    </xf>
    <xf numFmtId="49" fontId="11" fillId="0" borderId="3" xfId="58" applyNumberFormat="1" applyFont="1" applyBorder="1" applyAlignment="1">
      <alignment horizontal="center" vertical="center" wrapText="1"/>
    </xf>
    <xf numFmtId="49" fontId="11" fillId="0" borderId="1" xfId="58" applyNumberFormat="1" applyFont="1" applyBorder="1" applyAlignment="1">
      <alignment horizontal="center" vertical="center" wrapText="1"/>
    </xf>
    <xf numFmtId="183" fontId="24" fillId="0" borderId="1" xfId="58" applyNumberFormat="1" applyFont="1" applyBorder="1" applyAlignment="1">
      <alignment horizontal="center" vertical="center" textRotation="180" wrapText="1"/>
    </xf>
    <xf numFmtId="49" fontId="11" fillId="0" borderId="3" xfId="7" applyNumberFormat="1" applyFont="1" applyBorder="1" applyAlignment="1">
      <alignment horizontal="center" vertical="center" wrapText="1"/>
    </xf>
    <xf numFmtId="49" fontId="11" fillId="0" borderId="1" xfId="7" applyNumberFormat="1" applyFont="1" applyBorder="1" applyAlignment="1">
      <alignment horizontal="center" vertical="center" wrapText="1"/>
    </xf>
    <xf numFmtId="183" fontId="24" fillId="0" borderId="1" xfId="7" applyNumberFormat="1" applyFont="1" applyBorder="1" applyAlignment="1">
      <alignment horizontal="center" vertical="center" textRotation="180" wrapText="1"/>
    </xf>
    <xf numFmtId="49" fontId="26" fillId="0" borderId="3" xfId="54" applyNumberFormat="1" applyFont="1" applyBorder="1" applyAlignment="1">
      <alignment horizontal="center" vertical="center" wrapText="1"/>
    </xf>
    <xf numFmtId="49" fontId="11" fillId="0" borderId="3" xfId="54" applyNumberFormat="1" applyFont="1" applyBorder="1" applyAlignment="1">
      <alignment horizontal="center" vertical="center" wrapText="1"/>
    </xf>
    <xf numFmtId="49" fontId="26" fillId="0" borderId="1" xfId="54" applyNumberFormat="1" applyFont="1" applyBorder="1" applyAlignment="1">
      <alignment horizontal="center" vertical="center" wrapText="1"/>
    </xf>
    <xf numFmtId="183" fontId="24" fillId="0" borderId="1" xfId="54" applyNumberFormat="1" applyFont="1" applyBorder="1" applyAlignment="1">
      <alignment horizontal="center" vertical="center" textRotation="180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83" fontId="23" fillId="0" borderId="1" xfId="0" applyNumberFormat="1" applyFont="1" applyBorder="1" applyAlignment="1">
      <alignment horizontal="center" vertical="center" textRotation="180" wrapText="1"/>
    </xf>
    <xf numFmtId="49" fontId="2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83" fontId="24" fillId="0" borderId="1" xfId="0" applyNumberFormat="1" applyFont="1" applyBorder="1" applyAlignment="1">
      <alignment horizontal="center" vertical="center" textRotation="180" wrapText="1"/>
    </xf>
    <xf numFmtId="183" fontId="24" fillId="0" borderId="3" xfId="0" applyNumberFormat="1" applyFont="1" applyBorder="1" applyAlignment="1">
      <alignment horizontal="center" vertical="center" textRotation="180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5" xfId="42" applyNumberFormat="1" applyFont="1" applyFill="1" applyBorder="1" applyAlignment="1">
      <alignment horizontal="center" vertical="center" wrapText="1"/>
    </xf>
    <xf numFmtId="49" fontId="8" fillId="0" borderId="8" xfId="42" applyNumberFormat="1" applyFont="1" applyFill="1" applyBorder="1" applyAlignment="1">
      <alignment horizontal="center" vertical="center" textRotation="180" wrapText="1"/>
    </xf>
    <xf numFmtId="182" fontId="11" fillId="0" borderId="3" xfId="42" applyNumberFormat="1" applyFont="1" applyFill="1" applyBorder="1" applyAlignment="1">
      <alignment horizontal="center" vertical="center" textRotation="180" wrapText="1"/>
    </xf>
    <xf numFmtId="183" fontId="25" fillId="0" borderId="1" xfId="0" applyNumberFormat="1" applyFont="1" applyBorder="1" applyAlignment="1">
      <alignment horizontal="center" vertical="center" textRotation="180" wrapText="1"/>
    </xf>
    <xf numFmtId="49" fontId="5" fillId="0" borderId="3" xfId="42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11" fillId="0" borderId="3" xfId="42" applyNumberFormat="1" applyFont="1" applyBorder="1" applyAlignment="1">
      <alignment horizontal="center" vertical="center" wrapText="1"/>
    </xf>
    <xf numFmtId="49" fontId="11" fillId="0" borderId="1" xfId="65" applyNumberFormat="1" applyFont="1" applyBorder="1" applyAlignment="1">
      <alignment horizontal="center" vertical="center" wrapText="1"/>
    </xf>
    <xf numFmtId="49" fontId="11" fillId="0" borderId="3" xfId="65" applyNumberFormat="1" applyFont="1" applyBorder="1" applyAlignment="1">
      <alignment horizontal="center" vertical="center" wrapText="1"/>
    </xf>
    <xf numFmtId="49" fontId="11" fillId="0" borderId="3" xfId="65" applyNumberFormat="1" applyFont="1" applyBorder="1" applyAlignment="1">
      <alignment horizontal="center" vertical="center" wrapText="1"/>
    </xf>
    <xf numFmtId="187" fontId="23" fillId="0" borderId="3" xfId="51" applyNumberFormat="1" applyFont="1" applyBorder="1" applyAlignment="1">
      <alignment horizontal="center" vertical="center" textRotation="180" wrapText="1"/>
    </xf>
    <xf numFmtId="183" fontId="24" fillId="0" borderId="1" xfId="65" applyNumberFormat="1" applyFont="1" applyBorder="1" applyAlignment="1">
      <alignment horizontal="center" vertical="center" textRotation="180" wrapText="1"/>
    </xf>
    <xf numFmtId="183" fontId="24" fillId="0" borderId="3" xfId="65" applyNumberFormat="1" applyFont="1" applyBorder="1" applyAlignment="1">
      <alignment horizontal="center" vertical="center" textRotation="180" wrapText="1"/>
    </xf>
    <xf numFmtId="183" fontId="23" fillId="0" borderId="1" xfId="7" applyNumberFormat="1" applyFont="1" applyBorder="1" applyAlignment="1">
      <alignment vertical="center" textRotation="180" wrapText="1"/>
    </xf>
    <xf numFmtId="0" fontId="23" fillId="0" borderId="1" xfId="7" applyNumberFormat="1" applyFont="1" applyBorder="1" applyAlignment="1">
      <alignment vertical="center" textRotation="180" wrapText="1"/>
    </xf>
    <xf numFmtId="49" fontId="11" fillId="0" borderId="3" xfId="65" applyNumberFormat="1" applyFont="1" applyBorder="1" applyAlignment="1">
      <alignment horizontal="center" vertical="center" wrapText="1"/>
    </xf>
    <xf numFmtId="49" fontId="11" fillId="0" borderId="3" xfId="42" applyNumberFormat="1" applyFont="1" applyBorder="1" applyAlignment="1">
      <alignment horizontal="center" vertical="center" wrapText="1"/>
    </xf>
    <xf numFmtId="188" fontId="0" fillId="0" borderId="0" xfId="0" applyNumberFormat="1" applyAlignment="1">
      <alignment vertical="center"/>
    </xf>
    <xf numFmtId="183" fontId="11" fillId="0" borderId="3" xfId="42" applyNumberFormat="1" applyFont="1" applyFill="1" applyBorder="1" applyAlignment="1">
      <alignment horizontal="center" vertical="center" textRotation="180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187" fontId="23" fillId="2" borderId="3" xfId="51" applyNumberFormat="1" applyFont="1" applyFill="1" applyBorder="1" applyAlignment="1">
      <alignment horizontal="center" vertical="center" textRotation="180" wrapText="1"/>
    </xf>
    <xf numFmtId="49" fontId="8" fillId="2" borderId="3" xfId="42" applyNumberFormat="1" applyFont="1" applyFill="1" applyBorder="1" applyAlignment="1">
      <alignment horizontal="center" vertical="center" wrapText="1"/>
    </xf>
    <xf numFmtId="49" fontId="8" fillId="2" borderId="3" xfId="7" applyNumberFormat="1" applyFont="1" applyFill="1" applyBorder="1" applyAlignment="1">
      <alignment horizontal="center" vertical="center" wrapText="1"/>
    </xf>
    <xf numFmtId="49" fontId="8" fillId="2" borderId="3" xfId="54" applyNumberFormat="1" applyFont="1" applyFill="1" applyBorder="1" applyAlignment="1">
      <alignment horizontal="center" vertical="center" wrapText="1"/>
    </xf>
    <xf numFmtId="0" fontId="19" fillId="0" borderId="0" xfId="42" applyFill="1">
      <alignment vertical="center"/>
    </xf>
    <xf numFmtId="49" fontId="11" fillId="0" borderId="3" xfId="42" applyNumberFormat="1" applyFont="1" applyFill="1" applyBorder="1" applyAlignment="1">
      <alignment horizontal="center" vertical="center" wrapText="1"/>
    </xf>
    <xf numFmtId="49" fontId="8" fillId="0" borderId="3" xfId="42" applyNumberFormat="1" applyFont="1" applyFill="1" applyBorder="1" applyAlignment="1">
      <alignment horizontal="center" vertical="center" wrapText="1"/>
    </xf>
    <xf numFmtId="49" fontId="25" fillId="0" borderId="3" xfId="7" applyNumberFormat="1" applyFont="1" applyFill="1" applyBorder="1" applyAlignment="1">
      <alignment horizontal="center" vertical="center" wrapText="1"/>
    </xf>
    <xf numFmtId="49" fontId="25" fillId="0" borderId="5" xfId="7" applyNumberFormat="1" applyFont="1" applyFill="1" applyBorder="1" applyAlignment="1">
      <alignment horizontal="center" vertical="center" wrapText="1"/>
    </xf>
    <xf numFmtId="49" fontId="8" fillId="0" borderId="8" xfId="7" applyNumberFormat="1" applyFont="1" applyFill="1" applyBorder="1" applyAlignment="1">
      <alignment horizontal="center" vertical="center" textRotation="180" wrapText="1"/>
    </xf>
    <xf numFmtId="49" fontId="8" fillId="0" borderId="3" xfId="7" applyNumberFormat="1" applyFont="1" applyFill="1" applyBorder="1" applyAlignment="1">
      <alignment horizontal="center" vertical="center" wrapText="1"/>
    </xf>
    <xf numFmtId="182" fontId="25" fillId="0" borderId="3" xfId="7" applyNumberFormat="1" applyFont="1" applyFill="1" applyBorder="1" applyAlignment="1">
      <alignment horizontal="center" vertical="center" textRotation="180" wrapText="1"/>
    </xf>
    <xf numFmtId="49" fontId="11" fillId="0" borderId="3" xfId="58" applyNumberFormat="1" applyFont="1" applyFill="1" applyBorder="1" applyAlignment="1">
      <alignment horizontal="center" vertical="center" wrapText="1"/>
    </xf>
    <xf numFmtId="49" fontId="11" fillId="0" borderId="5" xfId="58" applyNumberFormat="1" applyFont="1" applyFill="1" applyBorder="1" applyAlignment="1">
      <alignment horizontal="center" vertical="center" wrapText="1"/>
    </xf>
    <xf numFmtId="49" fontId="8" fillId="0" borderId="8" xfId="58" applyNumberFormat="1" applyFont="1" applyFill="1" applyBorder="1" applyAlignment="1">
      <alignment horizontal="center" vertical="center" textRotation="180" wrapText="1"/>
    </xf>
    <xf numFmtId="49" fontId="8" fillId="0" borderId="3" xfId="58" applyNumberFormat="1" applyFont="1" applyFill="1" applyBorder="1" applyAlignment="1">
      <alignment horizontal="center" vertical="center" wrapText="1"/>
    </xf>
    <xf numFmtId="182" fontId="11" fillId="0" borderId="3" xfId="58" applyNumberFormat="1" applyFont="1" applyFill="1" applyBorder="1" applyAlignment="1">
      <alignment horizontal="center" vertical="center" textRotation="180" wrapText="1"/>
    </xf>
    <xf numFmtId="49" fontId="11" fillId="0" borderId="3" xfId="7" applyNumberFormat="1" applyFont="1" applyFill="1" applyBorder="1" applyAlignment="1">
      <alignment horizontal="center" vertical="center" wrapText="1"/>
    </xf>
    <xf numFmtId="49" fontId="11" fillId="0" borderId="5" xfId="7" applyNumberFormat="1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textRotation="180" wrapText="1"/>
    </xf>
    <xf numFmtId="182" fontId="11" fillId="0" borderId="3" xfId="7" applyNumberFormat="1" applyFont="1" applyFill="1" applyBorder="1" applyAlignment="1">
      <alignment horizontal="center" vertical="center" textRotation="180" wrapText="1"/>
    </xf>
    <xf numFmtId="49" fontId="26" fillId="0" borderId="3" xfId="54" applyNumberFormat="1" applyFont="1" applyFill="1" applyBorder="1" applyAlignment="1">
      <alignment horizontal="center" vertical="center" wrapText="1"/>
    </xf>
    <xf numFmtId="49" fontId="26" fillId="0" borderId="5" xfId="54" applyNumberFormat="1" applyFont="1" applyFill="1" applyBorder="1" applyAlignment="1">
      <alignment horizontal="center" vertical="center" wrapText="1"/>
    </xf>
    <xf numFmtId="49" fontId="8" fillId="0" borderId="8" xfId="54" applyNumberFormat="1" applyFont="1" applyFill="1" applyBorder="1" applyAlignment="1">
      <alignment horizontal="center" vertical="center" textRotation="180" wrapText="1"/>
    </xf>
    <xf numFmtId="182" fontId="26" fillId="0" borderId="3" xfId="54" applyNumberFormat="1" applyFont="1" applyFill="1" applyBorder="1" applyAlignment="1">
      <alignment horizontal="center" vertical="center" textRotation="180" wrapText="1"/>
    </xf>
    <xf numFmtId="0" fontId="11" fillId="0" borderId="3" xfId="7" applyNumberFormat="1" applyFont="1" applyFill="1" applyBorder="1" applyAlignment="1">
      <alignment horizontal="center" vertical="center" textRotation="180" wrapText="1"/>
    </xf>
    <xf numFmtId="0" fontId="25" fillId="0" borderId="3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textRotation="180" wrapText="1"/>
    </xf>
    <xf numFmtId="182" fontId="25" fillId="0" borderId="3" xfId="0" applyNumberFormat="1" applyFont="1" applyFill="1" applyBorder="1" applyAlignment="1">
      <alignment horizontal="center" vertical="center" textRotation="180" wrapText="1"/>
    </xf>
    <xf numFmtId="183" fontId="8" fillId="0" borderId="3" xfId="0" applyNumberFormat="1" applyFont="1" applyFill="1" applyBorder="1" applyAlignment="1">
      <alignment horizontal="center" vertical="center" textRotation="180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183" fontId="25" fillId="0" borderId="3" xfId="0" applyNumberFormat="1" applyFont="1" applyFill="1" applyBorder="1" applyAlignment="1">
      <alignment horizontal="center" vertical="center" textRotation="180" wrapText="1"/>
    </xf>
    <xf numFmtId="0" fontId="25" fillId="0" borderId="3" xfId="0" applyNumberFormat="1" applyFont="1" applyFill="1" applyBorder="1" applyAlignment="1">
      <alignment horizontal="center" vertical="center" textRotation="180" wrapText="1"/>
    </xf>
    <xf numFmtId="49" fontId="26" fillId="0" borderId="5" xfId="0" applyNumberFormat="1" applyFont="1" applyFill="1" applyBorder="1" applyAlignment="1">
      <alignment horizontal="center" vertical="center" wrapText="1"/>
    </xf>
    <xf numFmtId="182" fontId="26" fillId="0" borderId="3" xfId="0" applyNumberFormat="1" applyFont="1" applyFill="1" applyBorder="1" applyAlignment="1">
      <alignment horizontal="center" vertical="center" textRotation="180" wrapText="1"/>
    </xf>
    <xf numFmtId="49" fontId="8" fillId="0" borderId="3" xfId="0" applyNumberFormat="1" applyFont="1" applyFill="1" applyBorder="1" applyAlignment="1">
      <alignment horizontal="center" vertical="center" textRotation="180" wrapText="1"/>
    </xf>
    <xf numFmtId="182" fontId="11" fillId="0" borderId="3" xfId="0" applyNumberFormat="1" applyFont="1" applyFill="1" applyBorder="1" applyAlignment="1">
      <alignment horizontal="center" vertical="center" textRotation="180" wrapText="1"/>
    </xf>
    <xf numFmtId="182" fontId="25" fillId="0" borderId="3" xfId="0" applyNumberFormat="1" applyFont="1" applyFill="1" applyBorder="1" applyAlignment="1">
      <alignment horizontal="center" vertical="center" textRotation="180" wrapText="1" readingOrder="1"/>
    </xf>
    <xf numFmtId="0" fontId="11" fillId="0" borderId="3" xfId="0" applyNumberFormat="1" applyFont="1" applyFill="1" applyBorder="1" applyAlignment="1">
      <alignment horizontal="center" vertical="center" textRotation="180" wrapText="1"/>
    </xf>
    <xf numFmtId="49" fontId="8" fillId="0" borderId="1" xfId="0" applyNumberFormat="1" applyFont="1" applyFill="1" applyBorder="1" applyAlignment="1">
      <alignment horizontal="center" vertical="center" textRotation="180" wrapText="1"/>
    </xf>
    <xf numFmtId="49" fontId="25" fillId="0" borderId="5" xfId="58" applyNumberFormat="1" applyFont="1" applyFill="1" applyBorder="1" applyAlignment="1">
      <alignment horizontal="center" vertical="center" wrapText="1"/>
    </xf>
    <xf numFmtId="182" fontId="25" fillId="0" borderId="3" xfId="58" applyNumberFormat="1" applyFont="1" applyFill="1" applyBorder="1" applyAlignment="1">
      <alignment horizontal="center" vertical="center" textRotation="180" wrapText="1"/>
    </xf>
    <xf numFmtId="49" fontId="11" fillId="0" borderId="3" xfId="65" applyNumberFormat="1" applyFont="1" applyFill="1" applyBorder="1" applyAlignment="1">
      <alignment horizontal="center" vertical="center" wrapText="1"/>
    </xf>
    <xf numFmtId="49" fontId="11" fillId="0" borderId="5" xfId="65" applyNumberFormat="1" applyFont="1" applyFill="1" applyBorder="1" applyAlignment="1">
      <alignment horizontal="center" vertical="center" wrapText="1"/>
    </xf>
    <xf numFmtId="49" fontId="8" fillId="0" borderId="8" xfId="65" applyNumberFormat="1" applyFont="1" applyFill="1" applyBorder="1" applyAlignment="1">
      <alignment horizontal="center" vertical="center" textRotation="180" wrapText="1"/>
    </xf>
    <xf numFmtId="49" fontId="8" fillId="0" borderId="3" xfId="65" applyNumberFormat="1" applyFont="1" applyFill="1" applyBorder="1" applyAlignment="1">
      <alignment horizontal="center" vertical="center" wrapText="1"/>
    </xf>
    <xf numFmtId="182" fontId="11" fillId="0" borderId="3" xfId="65" applyNumberFormat="1" applyFont="1" applyFill="1" applyBorder="1" applyAlignment="1">
      <alignment horizontal="center" vertical="center" textRotation="180" wrapText="1"/>
    </xf>
    <xf numFmtId="186" fontId="0" fillId="0" borderId="0" xfId="0" applyNumberFormat="1">
      <alignment vertical="center"/>
    </xf>
    <xf numFmtId="182" fontId="21" fillId="0" borderId="0" xfId="0" applyNumberFormat="1" applyFont="1" applyAlignment="1">
      <alignment horizontal="center" vertical="center" wrapText="1"/>
    </xf>
    <xf numFmtId="182" fontId="7" fillId="0" borderId="0" xfId="0" applyNumberFormat="1" applyFont="1" applyAlignment="1">
      <alignment horizontal="center" vertical="center" wrapText="1"/>
    </xf>
    <xf numFmtId="186" fontId="0" fillId="0" borderId="0" xfId="0" applyNumberFormat="1" applyAlignment="1">
      <alignment vertical="center"/>
    </xf>
    <xf numFmtId="49" fontId="28" fillId="0" borderId="3" xfId="7" applyNumberFormat="1" applyFont="1" applyFill="1" applyBorder="1" applyAlignment="1">
      <alignment horizontal="center" vertical="center" wrapText="1"/>
    </xf>
    <xf numFmtId="49" fontId="28" fillId="0" borderId="3" xfId="42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8" fillId="0" borderId="3" xfId="58" applyNumberFormat="1" applyFont="1" applyFill="1" applyBorder="1" applyAlignment="1">
      <alignment horizontal="center" vertical="center" wrapText="1"/>
    </xf>
    <xf numFmtId="49" fontId="11" fillId="0" borderId="3" xfId="65" applyNumberFormat="1" applyFont="1" applyBorder="1" applyAlignment="1">
      <alignment horizontal="center" vertical="center" wrapText="1"/>
    </xf>
    <xf numFmtId="49" fontId="11" fillId="0" borderId="3" xfId="42" applyNumberFormat="1" applyFont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182" fontId="21" fillId="2" borderId="0" xfId="0" applyNumberFormat="1" applyFont="1" applyFill="1" applyAlignment="1">
      <alignment horizontal="center" vertical="center" wrapText="1"/>
    </xf>
    <xf numFmtId="183" fontId="24" fillId="0" borderId="1" xfId="14" applyNumberFormat="1" applyFont="1" applyBorder="1" applyAlignment="1">
      <alignment horizontal="center" vertical="center" textRotation="180" wrapText="1"/>
    </xf>
    <xf numFmtId="187" fontId="23" fillId="2" borderId="3" xfId="51" applyNumberFormat="1" applyFont="1" applyFill="1" applyBorder="1" applyAlignment="1">
      <alignment horizontal="center" vertical="center" textRotation="180" wrapText="1"/>
    </xf>
    <xf numFmtId="187" fontId="23" fillId="0" borderId="3" xfId="51" applyNumberFormat="1" applyFont="1" applyBorder="1" applyAlignment="1">
      <alignment horizontal="center" vertical="center" textRotation="180" wrapText="1"/>
    </xf>
    <xf numFmtId="183" fontId="24" fillId="0" borderId="3" xfId="14" applyNumberFormat="1" applyFont="1" applyBorder="1" applyAlignment="1">
      <alignment horizontal="center" vertical="center" textRotation="180" wrapText="1"/>
    </xf>
    <xf numFmtId="49" fontId="11" fillId="0" borderId="3" xfId="42" applyNumberFormat="1" applyFont="1" applyBorder="1" applyAlignment="1">
      <alignment horizontal="center" vertical="center" wrapText="1"/>
    </xf>
    <xf numFmtId="49" fontId="11" fillId="0" borderId="3" xfId="65" applyNumberFormat="1" applyFont="1" applyBorder="1" applyAlignment="1">
      <alignment horizontal="center" vertical="center" wrapText="1"/>
    </xf>
    <xf numFmtId="49" fontId="11" fillId="0" borderId="3" xfId="42" applyNumberFormat="1" applyFont="1" applyBorder="1" applyAlignment="1">
      <alignment horizontal="center" vertical="center" wrapText="1"/>
    </xf>
    <xf numFmtId="49" fontId="11" fillId="2" borderId="3" xfId="42" applyNumberFormat="1" applyFont="1" applyFill="1" applyBorder="1" applyAlignment="1">
      <alignment horizontal="center" vertical="center" wrapText="1"/>
    </xf>
    <xf numFmtId="185" fontId="23" fillId="0" borderId="1" xfId="0" applyNumberFormat="1" applyFont="1" applyBorder="1" applyAlignment="1">
      <alignment horizontal="center" vertical="center" textRotation="180" wrapText="1"/>
    </xf>
    <xf numFmtId="185" fontId="23" fillId="0" borderId="4" xfId="0" applyNumberFormat="1" applyFont="1" applyBorder="1" applyAlignment="1">
      <alignment horizontal="center" vertical="center" textRotation="180" wrapText="1"/>
    </xf>
    <xf numFmtId="185" fontId="23" fillId="0" borderId="2" xfId="0" applyNumberFormat="1" applyFont="1" applyBorder="1" applyAlignment="1">
      <alignment horizontal="center" vertical="center" textRotation="180" wrapText="1"/>
    </xf>
    <xf numFmtId="186" fontId="23" fillId="0" borderId="3" xfId="58" applyNumberFormat="1" applyFont="1" applyBorder="1" applyAlignment="1">
      <alignment horizontal="center" vertical="center" textRotation="180" wrapText="1"/>
    </xf>
    <xf numFmtId="188" fontId="23" fillId="0" borderId="3" xfId="58" applyNumberFormat="1" applyFont="1" applyBorder="1" applyAlignment="1">
      <alignment horizontal="center" vertical="center" textRotation="180" wrapText="1"/>
    </xf>
    <xf numFmtId="185" fontId="23" fillId="0" borderId="3" xfId="58" applyNumberFormat="1" applyFont="1" applyBorder="1" applyAlignment="1">
      <alignment horizontal="center" vertical="center" textRotation="180" wrapText="1"/>
    </xf>
    <xf numFmtId="49" fontId="22" fillId="3" borderId="0" xfId="42" applyNumberFormat="1" applyFont="1" applyFill="1" applyBorder="1" applyAlignment="1">
      <alignment horizontal="center" vertical="center" wrapText="1"/>
    </xf>
    <xf numFmtId="49" fontId="12" fillId="0" borderId="0" xfId="42" applyNumberFormat="1" applyFont="1" applyBorder="1" applyAlignment="1">
      <alignment horizontal="center" vertical="center" wrapText="1"/>
    </xf>
    <xf numFmtId="49" fontId="8" fillId="0" borderId="3" xfId="42" applyNumberFormat="1" applyFont="1" applyBorder="1" applyAlignment="1">
      <alignment horizontal="center" vertical="center" wrapText="1"/>
    </xf>
    <xf numFmtId="188" fontId="25" fillId="0" borderId="3" xfId="58" applyNumberFormat="1" applyFont="1" applyFill="1" applyBorder="1" applyAlignment="1">
      <alignment horizontal="center" vertical="center" textRotation="180" wrapText="1"/>
    </xf>
    <xf numFmtId="188" fontId="23" fillId="0" borderId="3" xfId="58" applyNumberFormat="1" applyFont="1" applyFill="1" applyBorder="1" applyAlignment="1">
      <alignment horizontal="center" vertical="center" textRotation="180" wrapText="1"/>
    </xf>
    <xf numFmtId="49" fontId="5" fillId="0" borderId="3" xfId="42" applyNumberFormat="1" applyFont="1" applyBorder="1" applyAlignment="1">
      <alignment horizontal="center" vertical="center" wrapText="1"/>
    </xf>
    <xf numFmtId="49" fontId="25" fillId="0" borderId="3" xfId="7" applyNumberFormat="1" applyFont="1" applyBorder="1" applyAlignment="1">
      <alignment horizontal="center" vertical="center" wrapText="1"/>
    </xf>
    <xf numFmtId="49" fontId="8" fillId="0" borderId="3" xfId="7" applyNumberFormat="1" applyFont="1" applyBorder="1" applyAlignment="1">
      <alignment horizontal="center" vertical="center" wrapText="1"/>
    </xf>
    <xf numFmtId="49" fontId="11" fillId="0" borderId="3" xfId="58" applyNumberFormat="1" applyFont="1" applyBorder="1" applyAlignment="1">
      <alignment horizontal="center" vertical="center" wrapText="1"/>
    </xf>
    <xf numFmtId="49" fontId="8" fillId="0" borderId="3" xfId="58" applyNumberFormat="1" applyFont="1" applyBorder="1" applyAlignment="1">
      <alignment horizontal="center" vertical="center" wrapText="1"/>
    </xf>
    <xf numFmtId="49" fontId="11" fillId="2" borderId="3" xfId="58" applyNumberFormat="1" applyFont="1" applyFill="1" applyBorder="1" applyAlignment="1">
      <alignment horizontal="center" vertical="center" wrapText="1"/>
    </xf>
    <xf numFmtId="49" fontId="11" fillId="0" borderId="3" xfId="7" applyNumberFormat="1" applyFont="1" applyBorder="1" applyAlignment="1">
      <alignment horizontal="center" vertical="center" wrapText="1"/>
    </xf>
    <xf numFmtId="49" fontId="11" fillId="0" borderId="1" xfId="7" applyNumberFormat="1" applyFont="1" applyBorder="1" applyAlignment="1">
      <alignment horizontal="center" vertical="center" wrapText="1"/>
    </xf>
    <xf numFmtId="49" fontId="11" fillId="0" borderId="4" xfId="7" applyNumberFormat="1" applyFont="1" applyBorder="1" applyAlignment="1">
      <alignment horizontal="center" vertical="center" wrapText="1"/>
    </xf>
    <xf numFmtId="49" fontId="11" fillId="2" borderId="4" xfId="7" applyNumberFormat="1" applyFont="1" applyFill="1" applyBorder="1" applyAlignment="1">
      <alignment horizontal="center" vertical="center" wrapText="1"/>
    </xf>
    <xf numFmtId="49" fontId="11" fillId="0" borderId="2" xfId="7" applyNumberFormat="1" applyFont="1" applyBorder="1" applyAlignment="1">
      <alignment horizontal="center" vertical="center" wrapText="1"/>
    </xf>
    <xf numFmtId="49" fontId="11" fillId="0" borderId="5" xfId="7" applyNumberFormat="1" applyFont="1" applyBorder="1" applyAlignment="1">
      <alignment horizontal="center" vertical="center" wrapText="1"/>
    </xf>
    <xf numFmtId="49" fontId="11" fillId="0" borderId="6" xfId="7" applyNumberFormat="1" applyFont="1" applyBorder="1" applyAlignment="1">
      <alignment horizontal="center" vertical="center" wrapText="1"/>
    </xf>
    <xf numFmtId="49" fontId="11" fillId="0" borderId="7" xfId="7" applyNumberFormat="1" applyFont="1" applyBorder="1" applyAlignment="1">
      <alignment horizontal="center" vertical="center" wrapText="1"/>
    </xf>
    <xf numFmtId="49" fontId="11" fillId="0" borderId="3" xfId="54" applyNumberFormat="1" applyFont="1" applyBorder="1" applyAlignment="1">
      <alignment horizontal="center" vertical="center" wrapText="1"/>
    </xf>
    <xf numFmtId="49" fontId="27" fillId="0" borderId="3" xfId="54" applyNumberFormat="1" applyFont="1" applyBorder="1" applyAlignment="1">
      <alignment horizontal="center" vertical="center" wrapText="1"/>
    </xf>
    <xf numFmtId="49" fontId="26" fillId="0" borderId="3" xfId="54" applyNumberFormat="1" applyFont="1" applyBorder="1" applyAlignment="1">
      <alignment horizontal="center" vertical="center" wrapText="1"/>
    </xf>
    <xf numFmtId="49" fontId="11" fillId="2" borderId="3" xfId="7" applyNumberFormat="1" applyFont="1" applyFill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8" fillId="0" borderId="3" xfId="65" applyNumberFormat="1" applyFont="1" applyBorder="1" applyAlignment="1">
      <alignment horizontal="center" vertical="center" wrapText="1"/>
    </xf>
    <xf numFmtId="49" fontId="11" fillId="2" borderId="3" xfId="65" applyNumberFormat="1" applyFont="1" applyFill="1" applyBorder="1" applyAlignment="1">
      <alignment horizontal="center" vertical="center" wrapText="1"/>
    </xf>
    <xf numFmtId="185" fontId="23" fillId="0" borderId="3" xfId="0" applyNumberFormat="1" applyFont="1" applyBorder="1" applyAlignment="1">
      <alignment horizontal="center" vertical="center" textRotation="180" wrapText="1"/>
    </xf>
    <xf numFmtId="180" fontId="11" fillId="0" borderId="1" xfId="4" applyNumberFormat="1" applyFont="1" applyFill="1" applyBorder="1" applyAlignment="1">
      <alignment horizontal="center" vertical="center" wrapText="1"/>
    </xf>
    <xf numFmtId="180" fontId="11" fillId="0" borderId="4" xfId="4" applyNumberFormat="1" applyFont="1" applyFill="1" applyBorder="1" applyAlignment="1">
      <alignment horizontal="center" vertical="center" wrapText="1"/>
    </xf>
    <xf numFmtId="180" fontId="11" fillId="0" borderId="2" xfId="4" applyNumberFormat="1" applyFont="1" applyFill="1" applyBorder="1" applyAlignment="1">
      <alignment horizontal="center" vertical="center" wrapText="1"/>
    </xf>
    <xf numFmtId="180" fontId="11" fillId="0" borderId="3" xfId="4" applyNumberFormat="1" applyFont="1" applyFill="1" applyBorder="1" applyAlignment="1">
      <alignment horizontal="center" vertical="center" wrapText="1"/>
    </xf>
    <xf numFmtId="183" fontId="11" fillId="0" borderId="1" xfId="3" applyNumberFormat="1" applyFont="1" applyFill="1" applyBorder="1" applyAlignment="1">
      <alignment horizontal="center" vertical="center" wrapText="1"/>
    </xf>
    <xf numFmtId="183" fontId="11" fillId="0" borderId="4" xfId="3" applyNumberFormat="1" applyFont="1" applyFill="1" applyBorder="1" applyAlignment="1">
      <alignment horizontal="center" vertical="center" wrapText="1"/>
    </xf>
    <xf numFmtId="183" fontId="11" fillId="0" borderId="2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184" fontId="13" fillId="0" borderId="5" xfId="0" applyNumberFormat="1" applyFont="1" applyFill="1" applyBorder="1" applyAlignment="1">
      <alignment horizontal="center" vertical="center" wrapText="1"/>
    </xf>
    <xf numFmtId="184" fontId="13" fillId="0" borderId="7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82" fontId="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常规 10" xfId="12"/>
    <cellStyle name="常规 10 2" xfId="13"/>
    <cellStyle name="常规 10 3" xfId="52"/>
    <cellStyle name="常规 11" xfId="54"/>
    <cellStyle name="常规 11 2" xfId="55"/>
    <cellStyle name="常规 11 3" xfId="56"/>
    <cellStyle name="常规 12" xfId="41"/>
    <cellStyle name="常规 16" xfId="48"/>
    <cellStyle name="常规 2" xfId="14"/>
    <cellStyle name="常规 2 2" xfId="10"/>
    <cellStyle name="常规 2 2 2" xfId="6"/>
    <cellStyle name="常规 2 2 2 2" xfId="44"/>
    <cellStyle name="常规 2 2 2 3" xfId="70"/>
    <cellStyle name="常规 2 2 3" xfId="7"/>
    <cellStyle name="常规 2 2 3 2" xfId="15"/>
    <cellStyle name="常规 2 2 4" xfId="71"/>
    <cellStyle name="常规 2 3" xfId="11"/>
    <cellStyle name="常规 2 3 2" xfId="51"/>
    <cellStyle name="常规 2 3 2 2" xfId="57"/>
    <cellStyle name="常规 2 4" xfId="53"/>
    <cellStyle name="常规 2 5" xfId="47"/>
    <cellStyle name="常规 2 6" xfId="43"/>
    <cellStyle name="常规 22" xfId="64"/>
    <cellStyle name="常规 3" xfId="16"/>
    <cellStyle name="常规 3 2" xfId="8"/>
    <cellStyle name="常规 3 2 2" xfId="5"/>
    <cellStyle name="常规 3 2 2 2" xfId="17"/>
    <cellStyle name="常规 3 2 3" xfId="49"/>
    <cellStyle name="常规 3 3" xfId="9"/>
    <cellStyle name="常规 3 3 2" xfId="50"/>
    <cellStyle name="常规 3 4" xfId="58"/>
    <cellStyle name="常规 4" xfId="18"/>
    <cellStyle name="常规 4 2" xfId="19"/>
    <cellStyle name="常规 4 2 2" xfId="2"/>
    <cellStyle name="常规 4 2 2 2" xfId="67"/>
    <cellStyle name="常规 4 2 3" xfId="20"/>
    <cellStyle name="常规 4 2 3 2" xfId="72"/>
    <cellStyle name="常规 4 2 4" xfId="59"/>
    <cellStyle name="常规 4 3" xfId="21"/>
    <cellStyle name="常规 4 3 2" xfId="65"/>
    <cellStyle name="常规 4 3 3" xfId="73"/>
    <cellStyle name="常规 4 4" xfId="1"/>
    <cellStyle name="常规 4 4 2" xfId="66"/>
    <cellStyle name="常规 4 5" xfId="42"/>
    <cellStyle name="常规 5" xfId="60"/>
    <cellStyle name="常规 5 2" xfId="46"/>
    <cellStyle name="常规 6" xfId="45"/>
    <cellStyle name="常规 7" xfId="61"/>
    <cellStyle name="常规 8" xfId="62"/>
    <cellStyle name="常规 9" xfId="63"/>
    <cellStyle name="货币" xfId="3" builtinId="4"/>
    <cellStyle name="货币 2" xfId="22"/>
    <cellStyle name="货币 2 2" xfId="23"/>
    <cellStyle name="货币 2 2 2" xfId="75"/>
    <cellStyle name="货币 2 3" xfId="24"/>
    <cellStyle name="货币 2 3 2" xfId="25"/>
    <cellStyle name="货币 2 3 2 2" xfId="26"/>
    <cellStyle name="货币 2 3 2 2 2" xfId="78"/>
    <cellStyle name="货币 2 3 2 3" xfId="77"/>
    <cellStyle name="货币 2 3 3" xfId="27"/>
    <cellStyle name="货币 2 3 3 2" xfId="28"/>
    <cellStyle name="货币 2 3 3 2 2" xfId="80"/>
    <cellStyle name="货币 2 3 3 3" xfId="79"/>
    <cellStyle name="货币 2 3 4" xfId="76"/>
    <cellStyle name="货币 2 4" xfId="74"/>
    <cellStyle name="货币 3" xfId="29"/>
    <cellStyle name="货币 3 2" xfId="81"/>
    <cellStyle name="货币 4" xfId="68"/>
    <cellStyle name="千位分隔" xfId="4" builtinId="3"/>
    <cellStyle name="千位分隔 2" xfId="30"/>
    <cellStyle name="千位分隔 2 2" xfId="31"/>
    <cellStyle name="千位分隔 2 3" xfId="32"/>
    <cellStyle name="千位分隔 3" xfId="33"/>
    <cellStyle name="千位分隔 3 2" xfId="34"/>
    <cellStyle name="千位分隔 3 2 2" xfId="83"/>
    <cellStyle name="千位分隔 3 3" xfId="35"/>
    <cellStyle name="千位分隔 3 3 2" xfId="84"/>
    <cellStyle name="千位分隔 3 4" xfId="82"/>
    <cellStyle name="千位分隔 4" xfId="36"/>
    <cellStyle name="千位分隔 4 2" xfId="37"/>
    <cellStyle name="千位分隔 4 2 2" xfId="86"/>
    <cellStyle name="千位分隔 4 3" xfId="38"/>
    <cellStyle name="千位分隔 4 3 2" xfId="87"/>
    <cellStyle name="千位分隔 4 4" xfId="85"/>
    <cellStyle name="千位分隔 5" xfId="39"/>
    <cellStyle name="千位分隔 5 2" xfId="88"/>
    <cellStyle name="千位分隔 6" xfId="40"/>
    <cellStyle name="千位分隔 6 2" xfId="89"/>
    <cellStyle name="千位分隔 7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2"/>
  <sheetViews>
    <sheetView tabSelected="1" zoomScale="85" zoomScaleNormal="85" workbookViewId="0">
      <selection activeCell="BJ10" sqref="BJ10"/>
    </sheetView>
  </sheetViews>
  <sheetFormatPr defaultRowHeight="13.5"/>
  <cols>
    <col min="1" max="2" width="2.375" customWidth="1"/>
    <col min="3" max="3" width="3.75" customWidth="1"/>
    <col min="4" max="4" width="7.25" style="1" customWidth="1"/>
    <col min="5" max="52" width="2.375" customWidth="1"/>
    <col min="53" max="53" width="4" customWidth="1"/>
    <col min="54" max="54" width="3.875" customWidth="1"/>
    <col min="55" max="55" width="3.75" customWidth="1"/>
    <col min="56" max="56" width="9.875" hidden="1" customWidth="1"/>
    <col min="57" max="59" width="0" hidden="1" customWidth="1"/>
  </cols>
  <sheetData>
    <row r="1" spans="1:57" ht="18.75">
      <c r="A1" s="47" t="s">
        <v>304</v>
      </c>
      <c r="B1" s="47"/>
      <c r="C1" s="48"/>
      <c r="D1" s="10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</row>
    <row r="2" spans="1:57" ht="25.5">
      <c r="A2" s="181" t="s">
        <v>305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</row>
    <row r="3" spans="1:57" ht="22.5">
      <c r="A3" s="48"/>
      <c r="B3" s="48"/>
      <c r="C3" s="48"/>
      <c r="D3" s="10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182" t="s">
        <v>0</v>
      </c>
      <c r="AE3" s="182"/>
      <c r="AF3" s="182"/>
      <c r="AG3" s="182"/>
      <c r="AH3" s="182"/>
      <c r="AI3" s="182"/>
      <c r="AJ3" s="182"/>
      <c r="AK3" s="182"/>
      <c r="AL3" s="182"/>
      <c r="AM3" s="51"/>
      <c r="AN3" s="50"/>
      <c r="AO3" s="50"/>
      <c r="AP3" s="50"/>
      <c r="AQ3" s="50"/>
      <c r="AR3" s="182" t="s">
        <v>1</v>
      </c>
      <c r="AS3" s="182"/>
      <c r="AT3" s="182"/>
      <c r="AU3" s="182"/>
      <c r="AV3" s="182"/>
      <c r="AW3" s="182"/>
      <c r="AX3" s="182"/>
      <c r="AY3" s="182"/>
      <c r="AZ3" s="49"/>
      <c r="BA3" s="49"/>
      <c r="BB3" s="52"/>
      <c r="BC3" s="52"/>
    </row>
    <row r="4" spans="1:57" ht="72" customHeight="1">
      <c r="A4" s="58" t="s">
        <v>2</v>
      </c>
      <c r="B4" s="58" t="s">
        <v>3</v>
      </c>
      <c r="C4" s="58" t="s">
        <v>7</v>
      </c>
      <c r="D4" s="110" t="s">
        <v>155</v>
      </c>
      <c r="E4" s="173" t="s">
        <v>13</v>
      </c>
      <c r="F4" s="173"/>
      <c r="G4" s="173"/>
      <c r="H4" s="173"/>
      <c r="I4" s="173" t="s">
        <v>14</v>
      </c>
      <c r="J4" s="173"/>
      <c r="K4" s="173"/>
      <c r="L4" s="173"/>
      <c r="M4" s="173" t="s">
        <v>15</v>
      </c>
      <c r="N4" s="173"/>
      <c r="O4" s="173"/>
      <c r="P4" s="173"/>
      <c r="Q4" s="173" t="s">
        <v>16</v>
      </c>
      <c r="R4" s="173"/>
      <c r="S4" s="173"/>
      <c r="T4" s="173"/>
      <c r="U4" s="173" t="s">
        <v>17</v>
      </c>
      <c r="V4" s="173"/>
      <c r="W4" s="173"/>
      <c r="X4" s="173"/>
      <c r="Y4" s="173" t="s">
        <v>18</v>
      </c>
      <c r="Z4" s="173"/>
      <c r="AA4" s="173"/>
      <c r="AB4" s="173"/>
      <c r="AC4" s="173" t="s">
        <v>19</v>
      </c>
      <c r="AD4" s="173"/>
      <c r="AE4" s="173"/>
      <c r="AF4" s="173"/>
      <c r="AG4" s="183" t="s">
        <v>20</v>
      </c>
      <c r="AH4" s="183"/>
      <c r="AI4" s="183"/>
      <c r="AJ4" s="183"/>
      <c r="AK4" s="173" t="s">
        <v>21</v>
      </c>
      <c r="AL4" s="173"/>
      <c r="AM4" s="173"/>
      <c r="AN4" s="173"/>
      <c r="AO4" s="173" t="s">
        <v>22</v>
      </c>
      <c r="AP4" s="173"/>
      <c r="AQ4" s="173"/>
      <c r="AR4" s="173"/>
      <c r="AS4" s="173" t="s">
        <v>23</v>
      </c>
      <c r="AT4" s="173"/>
      <c r="AU4" s="173"/>
      <c r="AV4" s="173"/>
      <c r="AW4" s="173" t="s">
        <v>24</v>
      </c>
      <c r="AX4" s="173"/>
      <c r="AY4" s="173"/>
      <c r="AZ4" s="173"/>
      <c r="BA4" s="58" t="s">
        <v>25</v>
      </c>
      <c r="BB4" s="58" t="s">
        <v>9</v>
      </c>
      <c r="BC4" s="171" t="s">
        <v>349</v>
      </c>
    </row>
    <row r="5" spans="1:57" ht="32.450000000000003" customHeight="1">
      <c r="A5" s="173" t="s">
        <v>33</v>
      </c>
      <c r="B5" s="173" t="s">
        <v>5</v>
      </c>
      <c r="C5" s="58" t="s">
        <v>8</v>
      </c>
      <c r="D5" s="83" t="s">
        <v>156</v>
      </c>
      <c r="E5" s="58" t="s">
        <v>36</v>
      </c>
      <c r="F5" s="58" t="s">
        <v>37</v>
      </c>
      <c r="G5" s="58" t="s">
        <v>38</v>
      </c>
      <c r="H5" s="58" t="s">
        <v>39</v>
      </c>
      <c r="I5" s="58" t="s">
        <v>36</v>
      </c>
      <c r="J5" s="58" t="s">
        <v>37</v>
      </c>
      <c r="K5" s="58" t="s">
        <v>38</v>
      </c>
      <c r="L5" s="58" t="s">
        <v>39</v>
      </c>
      <c r="M5" s="58" t="s">
        <v>36</v>
      </c>
      <c r="N5" s="58" t="s">
        <v>37</v>
      </c>
      <c r="O5" s="58" t="s">
        <v>38</v>
      </c>
      <c r="P5" s="58" t="s">
        <v>39</v>
      </c>
      <c r="Q5" s="58" t="s">
        <v>36</v>
      </c>
      <c r="R5" s="58" t="s">
        <v>37</v>
      </c>
      <c r="S5" s="58" t="s">
        <v>38</v>
      </c>
      <c r="T5" s="58" t="s">
        <v>39</v>
      </c>
      <c r="U5" s="58" t="s">
        <v>36</v>
      </c>
      <c r="V5" s="58" t="s">
        <v>37</v>
      </c>
      <c r="W5" s="58" t="s">
        <v>38</v>
      </c>
      <c r="X5" s="58" t="s">
        <v>39</v>
      </c>
      <c r="Y5" s="58" t="s">
        <v>36</v>
      </c>
      <c r="Z5" s="58" t="s">
        <v>37</v>
      </c>
      <c r="AA5" s="58" t="s">
        <v>38</v>
      </c>
      <c r="AB5" s="58" t="s">
        <v>39</v>
      </c>
      <c r="AC5" s="58" t="s">
        <v>36</v>
      </c>
      <c r="AD5" s="58" t="s">
        <v>37</v>
      </c>
      <c r="AE5" s="58" t="s">
        <v>38</v>
      </c>
      <c r="AF5" s="58" t="s">
        <v>39</v>
      </c>
      <c r="AG5" s="58" t="s">
        <v>36</v>
      </c>
      <c r="AH5" s="58" t="s">
        <v>37</v>
      </c>
      <c r="AI5" s="58" t="s">
        <v>38</v>
      </c>
      <c r="AJ5" s="58" t="s">
        <v>39</v>
      </c>
      <c r="AK5" s="58" t="s">
        <v>36</v>
      </c>
      <c r="AL5" s="58" t="s">
        <v>37</v>
      </c>
      <c r="AM5" s="58" t="s">
        <v>38</v>
      </c>
      <c r="AN5" s="58" t="s">
        <v>39</v>
      </c>
      <c r="AO5" s="58" t="s">
        <v>36</v>
      </c>
      <c r="AP5" s="58" t="s">
        <v>37</v>
      </c>
      <c r="AQ5" s="58" t="s">
        <v>38</v>
      </c>
      <c r="AR5" s="58" t="s">
        <v>39</v>
      </c>
      <c r="AS5" s="58" t="s">
        <v>36</v>
      </c>
      <c r="AT5" s="58" t="s">
        <v>37</v>
      </c>
      <c r="AU5" s="58" t="s">
        <v>38</v>
      </c>
      <c r="AV5" s="58" t="s">
        <v>39</v>
      </c>
      <c r="AW5" s="58" t="s">
        <v>36</v>
      </c>
      <c r="AX5" s="58" t="s">
        <v>37</v>
      </c>
      <c r="AY5" s="58" t="s">
        <v>38</v>
      </c>
      <c r="AZ5" s="58" t="s">
        <v>39</v>
      </c>
      <c r="BA5" s="175">
        <f>H6+L6+P6+T6+X6+AB6+AF6+AJ6+AN6+AR6+AV6+AZ6</f>
        <v>313</v>
      </c>
      <c r="BB5" s="178">
        <f>BC5*2</f>
        <v>3.54</v>
      </c>
      <c r="BC5" s="178">
        <f>H9+L9+P9+T9+X9+AB9+AF9+AJ9+AN9+AR9+AV9+AZ9</f>
        <v>1.77</v>
      </c>
    </row>
    <row r="6" spans="1:57" ht="32.450000000000003" customHeight="1">
      <c r="A6" s="173"/>
      <c r="B6" s="173"/>
      <c r="C6" s="59" t="s">
        <v>40</v>
      </c>
      <c r="D6" s="84" t="s">
        <v>157</v>
      </c>
      <c r="E6" s="60">
        <v>13</v>
      </c>
      <c r="F6" s="60">
        <v>6</v>
      </c>
      <c r="G6" s="60">
        <v>0</v>
      </c>
      <c r="H6" s="60">
        <v>19</v>
      </c>
      <c r="I6" s="60">
        <v>13</v>
      </c>
      <c r="J6" s="60">
        <v>6</v>
      </c>
      <c r="K6" s="60">
        <v>0</v>
      </c>
      <c r="L6" s="60">
        <v>19</v>
      </c>
      <c r="M6" s="60">
        <v>18</v>
      </c>
      <c r="N6" s="60">
        <v>6</v>
      </c>
      <c r="O6" s="60">
        <v>0</v>
      </c>
      <c r="P6" s="60">
        <v>24</v>
      </c>
      <c r="Q6" s="60">
        <v>18</v>
      </c>
      <c r="R6" s="60">
        <v>6</v>
      </c>
      <c r="S6" s="60">
        <v>0</v>
      </c>
      <c r="T6" s="60">
        <v>24</v>
      </c>
      <c r="U6" s="60">
        <v>19</v>
      </c>
      <c r="V6" s="60">
        <v>6</v>
      </c>
      <c r="W6" s="60">
        <v>0</v>
      </c>
      <c r="X6" s="60">
        <v>25</v>
      </c>
      <c r="Y6" s="60">
        <v>19</v>
      </c>
      <c r="Z6" s="60">
        <v>6</v>
      </c>
      <c r="AA6" s="60">
        <v>0</v>
      </c>
      <c r="AB6" s="60">
        <v>25</v>
      </c>
      <c r="AC6" s="60">
        <v>19</v>
      </c>
      <c r="AD6" s="60">
        <v>6</v>
      </c>
      <c r="AE6" s="60">
        <v>0</v>
      </c>
      <c r="AF6" s="60">
        <v>25</v>
      </c>
      <c r="AG6" s="60">
        <v>21</v>
      </c>
      <c r="AH6" s="60">
        <v>6</v>
      </c>
      <c r="AI6" s="60">
        <v>1</v>
      </c>
      <c r="AJ6" s="60">
        <v>28</v>
      </c>
      <c r="AK6" s="60">
        <v>22</v>
      </c>
      <c r="AL6" s="60">
        <v>6</v>
      </c>
      <c r="AM6" s="60">
        <v>1</v>
      </c>
      <c r="AN6" s="60">
        <v>29</v>
      </c>
      <c r="AO6" s="60">
        <v>24</v>
      </c>
      <c r="AP6" s="60">
        <v>6</v>
      </c>
      <c r="AQ6" s="60">
        <v>1</v>
      </c>
      <c r="AR6" s="60">
        <v>31</v>
      </c>
      <c r="AS6" s="60">
        <v>25</v>
      </c>
      <c r="AT6" s="60">
        <v>6</v>
      </c>
      <c r="AU6" s="60">
        <v>1</v>
      </c>
      <c r="AV6" s="60">
        <v>32</v>
      </c>
      <c r="AW6" s="60">
        <v>25</v>
      </c>
      <c r="AX6" s="60">
        <v>6</v>
      </c>
      <c r="AY6" s="60">
        <v>1</v>
      </c>
      <c r="AZ6" s="60">
        <v>32</v>
      </c>
      <c r="BA6" s="176"/>
      <c r="BB6" s="178"/>
      <c r="BC6" s="178"/>
    </row>
    <row r="7" spans="1:57" ht="32.450000000000003" customHeight="1">
      <c r="A7" s="174"/>
      <c r="B7" s="173"/>
      <c r="C7" s="58" t="s">
        <v>158</v>
      </c>
      <c r="D7" s="111" t="s">
        <v>159</v>
      </c>
      <c r="E7" s="173" t="s">
        <v>42</v>
      </c>
      <c r="F7" s="173"/>
      <c r="G7" s="173"/>
      <c r="H7" s="173"/>
      <c r="I7" s="173" t="s">
        <v>43</v>
      </c>
      <c r="J7" s="173"/>
      <c r="K7" s="173"/>
      <c r="L7" s="173"/>
      <c r="M7" s="173" t="s">
        <v>44</v>
      </c>
      <c r="N7" s="173"/>
      <c r="O7" s="173"/>
      <c r="P7" s="173"/>
      <c r="Q7" s="173" t="s">
        <v>45</v>
      </c>
      <c r="R7" s="173"/>
      <c r="S7" s="173"/>
      <c r="T7" s="173"/>
      <c r="U7" s="173" t="s">
        <v>46</v>
      </c>
      <c r="V7" s="173"/>
      <c r="W7" s="173"/>
      <c r="X7" s="173"/>
      <c r="Y7" s="173" t="s">
        <v>47</v>
      </c>
      <c r="Z7" s="173"/>
      <c r="AA7" s="173"/>
      <c r="AB7" s="173"/>
      <c r="AC7" s="173" t="s">
        <v>48</v>
      </c>
      <c r="AD7" s="173"/>
      <c r="AE7" s="173"/>
      <c r="AF7" s="173"/>
      <c r="AG7" s="173" t="s">
        <v>49</v>
      </c>
      <c r="AH7" s="173"/>
      <c r="AI7" s="173"/>
      <c r="AJ7" s="173"/>
      <c r="AK7" s="173" t="s">
        <v>50</v>
      </c>
      <c r="AL7" s="173"/>
      <c r="AM7" s="173"/>
      <c r="AN7" s="173"/>
      <c r="AO7" s="173" t="s">
        <v>51</v>
      </c>
      <c r="AP7" s="173"/>
      <c r="AQ7" s="173"/>
      <c r="AR7" s="173"/>
      <c r="AS7" s="173" t="s">
        <v>52</v>
      </c>
      <c r="AT7" s="173"/>
      <c r="AU7" s="173"/>
      <c r="AV7" s="173"/>
      <c r="AW7" s="173" t="s">
        <v>53</v>
      </c>
      <c r="AX7" s="173"/>
      <c r="AY7" s="173"/>
      <c r="AZ7" s="173"/>
      <c r="BA7" s="176"/>
      <c r="BB7" s="178"/>
      <c r="BC7" s="178"/>
    </row>
    <row r="8" spans="1:57" ht="32.450000000000003" customHeight="1">
      <c r="A8" s="173"/>
      <c r="B8" s="173"/>
      <c r="C8" s="58" t="s">
        <v>160</v>
      </c>
      <c r="D8" s="85" t="s">
        <v>161</v>
      </c>
      <c r="E8" s="58" t="s">
        <v>36</v>
      </c>
      <c r="F8" s="58" t="s">
        <v>37</v>
      </c>
      <c r="G8" s="58" t="s">
        <v>38</v>
      </c>
      <c r="H8" s="58" t="s">
        <v>39</v>
      </c>
      <c r="I8" s="58" t="s">
        <v>36</v>
      </c>
      <c r="J8" s="58" t="s">
        <v>37</v>
      </c>
      <c r="K8" s="58" t="s">
        <v>38</v>
      </c>
      <c r="L8" s="58" t="s">
        <v>39</v>
      </c>
      <c r="M8" s="58" t="s">
        <v>36</v>
      </c>
      <c r="N8" s="58" t="s">
        <v>37</v>
      </c>
      <c r="O8" s="58" t="s">
        <v>38</v>
      </c>
      <c r="P8" s="58" t="s">
        <v>39</v>
      </c>
      <c r="Q8" s="58" t="s">
        <v>36</v>
      </c>
      <c r="R8" s="58" t="s">
        <v>37</v>
      </c>
      <c r="S8" s="58" t="s">
        <v>38</v>
      </c>
      <c r="T8" s="58" t="s">
        <v>39</v>
      </c>
      <c r="U8" s="58" t="s">
        <v>36</v>
      </c>
      <c r="V8" s="58" t="s">
        <v>37</v>
      </c>
      <c r="W8" s="58" t="s">
        <v>38</v>
      </c>
      <c r="X8" s="58" t="s">
        <v>39</v>
      </c>
      <c r="Y8" s="58" t="s">
        <v>36</v>
      </c>
      <c r="Z8" s="58" t="s">
        <v>37</v>
      </c>
      <c r="AA8" s="58" t="s">
        <v>38</v>
      </c>
      <c r="AB8" s="58" t="s">
        <v>39</v>
      </c>
      <c r="AC8" s="58" t="s">
        <v>36</v>
      </c>
      <c r="AD8" s="58" t="s">
        <v>37</v>
      </c>
      <c r="AE8" s="58" t="s">
        <v>38</v>
      </c>
      <c r="AF8" s="58" t="s">
        <v>39</v>
      </c>
      <c r="AG8" s="58" t="s">
        <v>36</v>
      </c>
      <c r="AH8" s="58" t="s">
        <v>37</v>
      </c>
      <c r="AI8" s="58" t="s">
        <v>38</v>
      </c>
      <c r="AJ8" s="58" t="s">
        <v>39</v>
      </c>
      <c r="AK8" s="58" t="s">
        <v>36</v>
      </c>
      <c r="AL8" s="58" t="s">
        <v>37</v>
      </c>
      <c r="AM8" s="58" t="s">
        <v>38</v>
      </c>
      <c r="AN8" s="58" t="s">
        <v>39</v>
      </c>
      <c r="AO8" s="58" t="s">
        <v>36</v>
      </c>
      <c r="AP8" s="58" t="s">
        <v>37</v>
      </c>
      <c r="AQ8" s="58" t="s">
        <v>38</v>
      </c>
      <c r="AR8" s="58" t="s">
        <v>39</v>
      </c>
      <c r="AS8" s="58" t="s">
        <v>36</v>
      </c>
      <c r="AT8" s="58" t="s">
        <v>37</v>
      </c>
      <c r="AU8" s="58" t="s">
        <v>38</v>
      </c>
      <c r="AV8" s="58" t="s">
        <v>39</v>
      </c>
      <c r="AW8" s="58" t="s">
        <v>36</v>
      </c>
      <c r="AX8" s="58" t="s">
        <v>37</v>
      </c>
      <c r="AY8" s="58" t="s">
        <v>38</v>
      </c>
      <c r="AZ8" s="58" t="s">
        <v>39</v>
      </c>
      <c r="BA8" s="176"/>
      <c r="BB8" s="178"/>
      <c r="BC8" s="178"/>
    </row>
    <row r="9" spans="1:57" ht="32.450000000000003" customHeight="1">
      <c r="A9" s="173"/>
      <c r="B9" s="173"/>
      <c r="C9" s="58" t="s">
        <v>54</v>
      </c>
      <c r="D9" s="85" t="s">
        <v>119</v>
      </c>
      <c r="E9" s="53">
        <f>0.01*E6/2</f>
        <v>6.5000000000000002E-2</v>
      </c>
      <c r="F9" s="53">
        <f>0.015*F6/2</f>
        <v>4.4999999999999998E-2</v>
      </c>
      <c r="G9" s="53">
        <f>0.02*G6/2</f>
        <v>0</v>
      </c>
      <c r="H9" s="53">
        <f>E9+F9+G9</f>
        <v>0.11</v>
      </c>
      <c r="I9" s="53">
        <f>0.01*I6/2</f>
        <v>6.5000000000000002E-2</v>
      </c>
      <c r="J9" s="53">
        <f>0.015*J6/2</f>
        <v>4.4999999999999998E-2</v>
      </c>
      <c r="K9" s="53">
        <f>0.02*K6/2</f>
        <v>0</v>
      </c>
      <c r="L9" s="53">
        <f>I9+J9+K9</f>
        <v>0.11</v>
      </c>
      <c r="M9" s="53">
        <f>0.01*M6/2</f>
        <v>0.09</v>
      </c>
      <c r="N9" s="53">
        <f>0.015*N6/2</f>
        <v>4.4999999999999998E-2</v>
      </c>
      <c r="O9" s="53">
        <f>0.02*O6/2</f>
        <v>0</v>
      </c>
      <c r="P9" s="53">
        <f>M9+N9+O9</f>
        <v>0.13500000000000001</v>
      </c>
      <c r="Q9" s="53">
        <f>0.01*Q6/2</f>
        <v>0.09</v>
      </c>
      <c r="R9" s="53">
        <f>0.015*R6/2</f>
        <v>4.4999999999999998E-2</v>
      </c>
      <c r="S9" s="53">
        <f>0.02*S6/2</f>
        <v>0</v>
      </c>
      <c r="T9" s="53">
        <f>Q9+R9+S9</f>
        <v>0.13500000000000001</v>
      </c>
      <c r="U9" s="53">
        <f>0.01*U6/2</f>
        <v>9.5000000000000001E-2</v>
      </c>
      <c r="V9" s="53">
        <f>0.015*V6/2</f>
        <v>4.4999999999999998E-2</v>
      </c>
      <c r="W9" s="53">
        <f>0.02*W6/2</f>
        <v>0</v>
      </c>
      <c r="X9" s="53">
        <f>U9+V9+W9</f>
        <v>0.14000000000000001</v>
      </c>
      <c r="Y9" s="53">
        <f>0.01*Y6/2</f>
        <v>9.5000000000000001E-2</v>
      </c>
      <c r="Z9" s="53">
        <f>0.015*Z6/2</f>
        <v>4.4999999999999998E-2</v>
      </c>
      <c r="AA9" s="53">
        <f>0.02*AA6/2</f>
        <v>0</v>
      </c>
      <c r="AB9" s="53">
        <f>Y9+Z9+AA9</f>
        <v>0.14000000000000001</v>
      </c>
      <c r="AC9" s="53">
        <f>0.01*AC6/2</f>
        <v>9.5000000000000001E-2</v>
      </c>
      <c r="AD9" s="53">
        <f>0.015*AD6/2</f>
        <v>4.4999999999999998E-2</v>
      </c>
      <c r="AE9" s="53">
        <f>0.02*AE6/2</f>
        <v>0</v>
      </c>
      <c r="AF9" s="53">
        <f>AC9+AD9+AE9</f>
        <v>0.14000000000000001</v>
      </c>
      <c r="AG9" s="53">
        <f>0.01*AG6/2</f>
        <v>0.105</v>
      </c>
      <c r="AH9" s="53">
        <f>0.015*AH6/2</f>
        <v>4.4999999999999998E-2</v>
      </c>
      <c r="AI9" s="53">
        <f>0.02*AI6/2</f>
        <v>0.01</v>
      </c>
      <c r="AJ9" s="53">
        <f>AG9+AH9+AI9</f>
        <v>0.16</v>
      </c>
      <c r="AK9" s="53">
        <f>0.01*AK6/2</f>
        <v>0.11</v>
      </c>
      <c r="AL9" s="53">
        <f>0.015*AL6/2</f>
        <v>4.4999999999999998E-2</v>
      </c>
      <c r="AM9" s="53">
        <f>0.02*AM6/2</f>
        <v>0.01</v>
      </c>
      <c r="AN9" s="53">
        <f>AK9+AL9+AM9</f>
        <v>0.16500000000000001</v>
      </c>
      <c r="AO9" s="53">
        <f>0.01*AO6/2</f>
        <v>0.12</v>
      </c>
      <c r="AP9" s="53">
        <f>0.015*AP6/2</f>
        <v>4.4999999999999998E-2</v>
      </c>
      <c r="AQ9" s="53">
        <f>0.02*AQ6/2</f>
        <v>0.01</v>
      </c>
      <c r="AR9" s="53">
        <f>AO9+AP9+AQ9</f>
        <v>0.17499999999999999</v>
      </c>
      <c r="AS9" s="53">
        <f>0.01*AS6/2</f>
        <v>0.125</v>
      </c>
      <c r="AT9" s="53">
        <f>0.015*AT6/2</f>
        <v>4.4999999999999998E-2</v>
      </c>
      <c r="AU9" s="53">
        <f>0.02*AU6/2</f>
        <v>0.01</v>
      </c>
      <c r="AV9" s="53">
        <f>AS9+AT9+AU9</f>
        <v>0.18</v>
      </c>
      <c r="AW9" s="53">
        <f>0.01*AW6/2</f>
        <v>0.125</v>
      </c>
      <c r="AX9" s="53">
        <f>0.015*AX6/2</f>
        <v>4.4999999999999998E-2</v>
      </c>
      <c r="AY9" s="53">
        <f>0.02*AY6/2</f>
        <v>0.01</v>
      </c>
      <c r="AZ9" s="53">
        <f>AW9+AX9+AY9</f>
        <v>0.18</v>
      </c>
      <c r="BA9" s="177"/>
      <c r="BB9" s="178"/>
      <c r="BC9" s="178"/>
    </row>
    <row r="10" spans="1:57" ht="32.450000000000003" customHeight="1">
      <c r="A10" s="87" t="s">
        <v>2</v>
      </c>
      <c r="B10" s="89" t="s">
        <v>3</v>
      </c>
      <c r="C10" s="89" t="s">
        <v>7</v>
      </c>
      <c r="D10" s="110" t="s">
        <v>162</v>
      </c>
      <c r="E10" s="173" t="s">
        <v>13</v>
      </c>
      <c r="F10" s="173"/>
      <c r="G10" s="173"/>
      <c r="H10" s="173"/>
      <c r="I10" s="173" t="s">
        <v>14</v>
      </c>
      <c r="J10" s="173"/>
      <c r="K10" s="173"/>
      <c r="L10" s="173"/>
      <c r="M10" s="173" t="s">
        <v>15</v>
      </c>
      <c r="N10" s="173"/>
      <c r="O10" s="173"/>
      <c r="P10" s="173"/>
      <c r="Q10" s="173" t="s">
        <v>16</v>
      </c>
      <c r="R10" s="173"/>
      <c r="S10" s="173"/>
      <c r="T10" s="173"/>
      <c r="U10" s="173" t="s">
        <v>17</v>
      </c>
      <c r="V10" s="173"/>
      <c r="W10" s="173"/>
      <c r="X10" s="173"/>
      <c r="Y10" s="173" t="s">
        <v>18</v>
      </c>
      <c r="Z10" s="173"/>
      <c r="AA10" s="173"/>
      <c r="AB10" s="173"/>
      <c r="AC10" s="173" t="s">
        <v>19</v>
      </c>
      <c r="AD10" s="173"/>
      <c r="AE10" s="173"/>
      <c r="AF10" s="173"/>
      <c r="AG10" s="183" t="s">
        <v>20</v>
      </c>
      <c r="AH10" s="183"/>
      <c r="AI10" s="183"/>
      <c r="AJ10" s="183"/>
      <c r="AK10" s="173" t="s">
        <v>21</v>
      </c>
      <c r="AL10" s="173"/>
      <c r="AM10" s="173"/>
      <c r="AN10" s="173"/>
      <c r="AO10" s="173" t="s">
        <v>22</v>
      </c>
      <c r="AP10" s="173"/>
      <c r="AQ10" s="173"/>
      <c r="AR10" s="173"/>
      <c r="AS10" s="173" t="s">
        <v>23</v>
      </c>
      <c r="AT10" s="173"/>
      <c r="AU10" s="173"/>
      <c r="AV10" s="173"/>
      <c r="AW10" s="173" t="s">
        <v>24</v>
      </c>
      <c r="AX10" s="173"/>
      <c r="AY10" s="173"/>
      <c r="AZ10" s="173"/>
      <c r="BA10" s="89" t="s">
        <v>25</v>
      </c>
      <c r="BB10" s="89" t="s">
        <v>9</v>
      </c>
      <c r="BC10" s="89" t="s">
        <v>10</v>
      </c>
    </row>
    <row r="11" spans="1:57" ht="32.450000000000003" customHeight="1">
      <c r="A11" s="186" t="s">
        <v>326</v>
      </c>
      <c r="B11" s="173" t="s">
        <v>5</v>
      </c>
      <c r="C11" s="89" t="s">
        <v>8</v>
      </c>
      <c r="D11" s="83" t="s">
        <v>163</v>
      </c>
      <c r="E11" s="89" t="s">
        <v>36</v>
      </c>
      <c r="F11" s="89" t="s">
        <v>37</v>
      </c>
      <c r="G11" s="89" t="s">
        <v>38</v>
      </c>
      <c r="H11" s="89" t="s">
        <v>39</v>
      </c>
      <c r="I11" s="89" t="s">
        <v>36</v>
      </c>
      <c r="J11" s="89" t="s">
        <v>37</v>
      </c>
      <c r="K11" s="89" t="s">
        <v>38</v>
      </c>
      <c r="L11" s="89" t="s">
        <v>39</v>
      </c>
      <c r="M11" s="89" t="s">
        <v>36</v>
      </c>
      <c r="N11" s="89" t="s">
        <v>37</v>
      </c>
      <c r="O11" s="89" t="s">
        <v>38</v>
      </c>
      <c r="P11" s="89" t="s">
        <v>39</v>
      </c>
      <c r="Q11" s="89" t="s">
        <v>36</v>
      </c>
      <c r="R11" s="89" t="s">
        <v>37</v>
      </c>
      <c r="S11" s="89" t="s">
        <v>38</v>
      </c>
      <c r="T11" s="89" t="s">
        <v>39</v>
      </c>
      <c r="U11" s="89" t="s">
        <v>36</v>
      </c>
      <c r="V11" s="89" t="s">
        <v>37</v>
      </c>
      <c r="W11" s="89" t="s">
        <v>38</v>
      </c>
      <c r="X11" s="89" t="s">
        <v>39</v>
      </c>
      <c r="Y11" s="89" t="s">
        <v>36</v>
      </c>
      <c r="Z11" s="89" t="s">
        <v>37</v>
      </c>
      <c r="AA11" s="89" t="s">
        <v>38</v>
      </c>
      <c r="AB11" s="89" t="s">
        <v>39</v>
      </c>
      <c r="AC11" s="89" t="s">
        <v>36</v>
      </c>
      <c r="AD11" s="89" t="s">
        <v>37</v>
      </c>
      <c r="AE11" s="89" t="s">
        <v>38</v>
      </c>
      <c r="AF11" s="89" t="s">
        <v>39</v>
      </c>
      <c r="AG11" s="89" t="s">
        <v>36</v>
      </c>
      <c r="AH11" s="89" t="s">
        <v>37</v>
      </c>
      <c r="AI11" s="89" t="s">
        <v>38</v>
      </c>
      <c r="AJ11" s="89" t="s">
        <v>39</v>
      </c>
      <c r="AK11" s="89" t="s">
        <v>36</v>
      </c>
      <c r="AL11" s="89" t="s">
        <v>37</v>
      </c>
      <c r="AM11" s="89" t="s">
        <v>38</v>
      </c>
      <c r="AN11" s="89" t="s">
        <v>39</v>
      </c>
      <c r="AO11" s="89" t="s">
        <v>36</v>
      </c>
      <c r="AP11" s="89" t="s">
        <v>37</v>
      </c>
      <c r="AQ11" s="89" t="s">
        <v>38</v>
      </c>
      <c r="AR11" s="89" t="s">
        <v>39</v>
      </c>
      <c r="AS11" s="89" t="s">
        <v>36</v>
      </c>
      <c r="AT11" s="89" t="s">
        <v>37</v>
      </c>
      <c r="AU11" s="89" t="s">
        <v>38</v>
      </c>
      <c r="AV11" s="89" t="s">
        <v>39</v>
      </c>
      <c r="AW11" s="89" t="s">
        <v>36</v>
      </c>
      <c r="AX11" s="89" t="s">
        <v>37</v>
      </c>
      <c r="AY11" s="89" t="s">
        <v>38</v>
      </c>
      <c r="AZ11" s="89" t="s">
        <v>39</v>
      </c>
      <c r="BA11" s="175">
        <f>H12+L12+P12+T12+X12+AB12+AF12+AJ12+AN12+AR12+AV12+AZ12</f>
        <v>360</v>
      </c>
      <c r="BB11" s="178">
        <f>BC11*2</f>
        <v>7.2939999999999996</v>
      </c>
      <c r="BC11" s="178">
        <f>H15+L15+P15+T15+X15+AB15+AF15+AJ15+AN15+AR15+AV15+AZ15</f>
        <v>3.6469999999999998</v>
      </c>
    </row>
    <row r="12" spans="1:57" ht="32.450000000000003" customHeight="1">
      <c r="A12" s="186"/>
      <c r="B12" s="173"/>
      <c r="C12" s="59" t="s">
        <v>40</v>
      </c>
      <c r="D12" s="84" t="s">
        <v>164</v>
      </c>
      <c r="E12" s="96">
        <v>2</v>
      </c>
      <c r="F12" s="97">
        <v>16</v>
      </c>
      <c r="G12" s="97">
        <v>12</v>
      </c>
      <c r="H12" s="96">
        <v>30</v>
      </c>
      <c r="I12" s="96">
        <v>2</v>
      </c>
      <c r="J12" s="97">
        <v>16</v>
      </c>
      <c r="K12" s="97">
        <v>12</v>
      </c>
      <c r="L12" s="96">
        <v>30</v>
      </c>
      <c r="M12" s="96">
        <v>4</v>
      </c>
      <c r="N12" s="97">
        <v>15</v>
      </c>
      <c r="O12" s="97">
        <v>11</v>
      </c>
      <c r="P12" s="97">
        <v>30</v>
      </c>
      <c r="Q12" s="96">
        <v>4</v>
      </c>
      <c r="R12" s="97">
        <v>15</v>
      </c>
      <c r="S12" s="97">
        <v>11</v>
      </c>
      <c r="T12" s="97">
        <v>30</v>
      </c>
      <c r="U12" s="96">
        <v>5</v>
      </c>
      <c r="V12" s="97">
        <v>15</v>
      </c>
      <c r="W12" s="97">
        <v>11</v>
      </c>
      <c r="X12" s="97">
        <v>31</v>
      </c>
      <c r="Y12" s="96">
        <v>5</v>
      </c>
      <c r="Z12" s="97">
        <v>14</v>
      </c>
      <c r="AA12" s="97">
        <v>11</v>
      </c>
      <c r="AB12" s="97">
        <v>30</v>
      </c>
      <c r="AC12" s="96">
        <v>5</v>
      </c>
      <c r="AD12" s="97">
        <v>14</v>
      </c>
      <c r="AE12" s="97">
        <v>11</v>
      </c>
      <c r="AF12" s="97">
        <v>30</v>
      </c>
      <c r="AG12" s="96">
        <v>5</v>
      </c>
      <c r="AH12" s="97">
        <v>14</v>
      </c>
      <c r="AI12" s="97">
        <f>11+12</f>
        <v>23</v>
      </c>
      <c r="AJ12" s="97">
        <v>30</v>
      </c>
      <c r="AK12" s="96">
        <v>5</v>
      </c>
      <c r="AL12" s="97">
        <v>14</v>
      </c>
      <c r="AM12" s="97">
        <v>11</v>
      </c>
      <c r="AN12" s="97">
        <v>30</v>
      </c>
      <c r="AO12" s="96">
        <v>5</v>
      </c>
      <c r="AP12" s="97">
        <v>14</v>
      </c>
      <c r="AQ12" s="97">
        <v>11</v>
      </c>
      <c r="AR12" s="97">
        <v>30</v>
      </c>
      <c r="AS12" s="96">
        <v>5</v>
      </c>
      <c r="AT12" s="97">
        <v>14</v>
      </c>
      <c r="AU12" s="97">
        <v>11</v>
      </c>
      <c r="AV12" s="97">
        <v>30</v>
      </c>
      <c r="AW12" s="96">
        <v>4</v>
      </c>
      <c r="AX12" s="97">
        <v>14</v>
      </c>
      <c r="AY12" s="97">
        <v>11</v>
      </c>
      <c r="AZ12" s="96">
        <v>29</v>
      </c>
      <c r="BA12" s="176"/>
      <c r="BB12" s="178"/>
      <c r="BC12" s="178"/>
    </row>
    <row r="13" spans="1:57" ht="32.450000000000003" customHeight="1">
      <c r="A13" s="186"/>
      <c r="B13" s="173"/>
      <c r="C13" s="89" t="s">
        <v>158</v>
      </c>
      <c r="D13" s="106" t="s">
        <v>165</v>
      </c>
      <c r="E13" s="173" t="s">
        <v>42</v>
      </c>
      <c r="F13" s="173"/>
      <c r="G13" s="173"/>
      <c r="H13" s="173"/>
      <c r="I13" s="173" t="s">
        <v>43</v>
      </c>
      <c r="J13" s="173"/>
      <c r="K13" s="173"/>
      <c r="L13" s="173"/>
      <c r="M13" s="173" t="s">
        <v>306</v>
      </c>
      <c r="N13" s="173"/>
      <c r="O13" s="173"/>
      <c r="P13" s="173"/>
      <c r="Q13" s="173" t="s">
        <v>45</v>
      </c>
      <c r="R13" s="173"/>
      <c r="S13" s="173"/>
      <c r="T13" s="173"/>
      <c r="U13" s="173" t="s">
        <v>46</v>
      </c>
      <c r="V13" s="173"/>
      <c r="W13" s="173"/>
      <c r="X13" s="173"/>
      <c r="Y13" s="173" t="s">
        <v>47</v>
      </c>
      <c r="Z13" s="173"/>
      <c r="AA13" s="173"/>
      <c r="AB13" s="173"/>
      <c r="AC13" s="173" t="s">
        <v>48</v>
      </c>
      <c r="AD13" s="173"/>
      <c r="AE13" s="173"/>
      <c r="AF13" s="173"/>
      <c r="AG13" s="173" t="s">
        <v>49</v>
      </c>
      <c r="AH13" s="173"/>
      <c r="AI13" s="173"/>
      <c r="AJ13" s="173"/>
      <c r="AK13" s="173" t="s">
        <v>50</v>
      </c>
      <c r="AL13" s="173"/>
      <c r="AM13" s="173"/>
      <c r="AN13" s="173"/>
      <c r="AO13" s="173" t="s">
        <v>51</v>
      </c>
      <c r="AP13" s="173"/>
      <c r="AQ13" s="173"/>
      <c r="AR13" s="173"/>
      <c r="AS13" s="173" t="s">
        <v>52</v>
      </c>
      <c r="AT13" s="173"/>
      <c r="AU13" s="173"/>
      <c r="AV13" s="173"/>
      <c r="AW13" s="173" t="s">
        <v>53</v>
      </c>
      <c r="AX13" s="173"/>
      <c r="AY13" s="173"/>
      <c r="AZ13" s="173"/>
      <c r="BA13" s="176"/>
      <c r="BB13" s="178"/>
      <c r="BC13" s="178"/>
      <c r="BD13">
        <v>6.9989999999999997</v>
      </c>
      <c r="BE13" s="153">
        <f>BB11-BD13</f>
        <v>0.29499999999999998</v>
      </c>
    </row>
    <row r="14" spans="1:57" ht="32.450000000000003" customHeight="1">
      <c r="A14" s="186"/>
      <c r="B14" s="173"/>
      <c r="C14" s="89" t="s">
        <v>160</v>
      </c>
      <c r="D14" s="85" t="s">
        <v>166</v>
      </c>
      <c r="E14" s="89" t="s">
        <v>36</v>
      </c>
      <c r="F14" s="89" t="s">
        <v>37</v>
      </c>
      <c r="G14" s="89" t="s">
        <v>38</v>
      </c>
      <c r="H14" s="89" t="s">
        <v>39</v>
      </c>
      <c r="I14" s="89" t="s">
        <v>36</v>
      </c>
      <c r="J14" s="89" t="s">
        <v>37</v>
      </c>
      <c r="K14" s="89" t="s">
        <v>38</v>
      </c>
      <c r="L14" s="89" t="s">
        <v>39</v>
      </c>
      <c r="M14" s="89" t="s">
        <v>36</v>
      </c>
      <c r="N14" s="89" t="s">
        <v>37</v>
      </c>
      <c r="O14" s="89" t="s">
        <v>38</v>
      </c>
      <c r="P14" s="89" t="s">
        <v>39</v>
      </c>
      <c r="Q14" s="89" t="s">
        <v>36</v>
      </c>
      <c r="R14" s="89" t="s">
        <v>37</v>
      </c>
      <c r="S14" s="89" t="s">
        <v>38</v>
      </c>
      <c r="T14" s="89" t="s">
        <v>39</v>
      </c>
      <c r="U14" s="89" t="s">
        <v>36</v>
      </c>
      <c r="V14" s="89" t="s">
        <v>37</v>
      </c>
      <c r="W14" s="89" t="s">
        <v>38</v>
      </c>
      <c r="X14" s="89" t="s">
        <v>39</v>
      </c>
      <c r="Y14" s="89" t="s">
        <v>36</v>
      </c>
      <c r="Z14" s="89" t="s">
        <v>37</v>
      </c>
      <c r="AA14" s="89" t="s">
        <v>38</v>
      </c>
      <c r="AB14" s="89" t="s">
        <v>39</v>
      </c>
      <c r="AC14" s="89" t="s">
        <v>36</v>
      </c>
      <c r="AD14" s="89" t="s">
        <v>37</v>
      </c>
      <c r="AE14" s="89" t="s">
        <v>38</v>
      </c>
      <c r="AF14" s="89" t="s">
        <v>39</v>
      </c>
      <c r="AG14" s="89" t="s">
        <v>36</v>
      </c>
      <c r="AH14" s="89" t="s">
        <v>37</v>
      </c>
      <c r="AI14" s="89" t="s">
        <v>38</v>
      </c>
      <c r="AJ14" s="89" t="s">
        <v>39</v>
      </c>
      <c r="AK14" s="89" t="s">
        <v>36</v>
      </c>
      <c r="AL14" s="89" t="s">
        <v>37</v>
      </c>
      <c r="AM14" s="89" t="s">
        <v>38</v>
      </c>
      <c r="AN14" s="89" t="s">
        <v>39</v>
      </c>
      <c r="AO14" s="89" t="s">
        <v>36</v>
      </c>
      <c r="AP14" s="89" t="s">
        <v>37</v>
      </c>
      <c r="AQ14" s="89" t="s">
        <v>38</v>
      </c>
      <c r="AR14" s="89" t="s">
        <v>39</v>
      </c>
      <c r="AS14" s="89" t="s">
        <v>36</v>
      </c>
      <c r="AT14" s="89" t="s">
        <v>37</v>
      </c>
      <c r="AU14" s="89" t="s">
        <v>38</v>
      </c>
      <c r="AV14" s="89" t="s">
        <v>39</v>
      </c>
      <c r="AW14" s="89" t="s">
        <v>36</v>
      </c>
      <c r="AX14" s="89" t="s">
        <v>37</v>
      </c>
      <c r="AY14" s="89" t="s">
        <v>38</v>
      </c>
      <c r="AZ14" s="89" t="s">
        <v>39</v>
      </c>
      <c r="BA14" s="176"/>
      <c r="BB14" s="178"/>
      <c r="BC14" s="178"/>
    </row>
    <row r="15" spans="1:57" ht="32.450000000000003" customHeight="1">
      <c r="A15" s="186"/>
      <c r="B15" s="173"/>
      <c r="C15" s="89" t="s">
        <v>54</v>
      </c>
      <c r="D15" s="85" t="s">
        <v>167</v>
      </c>
      <c r="E15" s="169">
        <f>0.01*E12/2</f>
        <v>0.01</v>
      </c>
      <c r="F15" s="169">
        <f>0.015*F12/2</f>
        <v>0.12</v>
      </c>
      <c r="G15" s="169">
        <f>0.02*G12/2</f>
        <v>0.12</v>
      </c>
      <c r="H15" s="169">
        <f>E15+F15+G15</f>
        <v>0.25</v>
      </c>
      <c r="I15" s="169">
        <f>0.01*I12/2</f>
        <v>0.01</v>
      </c>
      <c r="J15" s="169">
        <f>0.015*J12/2</f>
        <v>0.12</v>
      </c>
      <c r="K15" s="169">
        <f>0.02*K12/2</f>
        <v>0.12</v>
      </c>
      <c r="L15" s="169">
        <f>I15+J15+K15</f>
        <v>0.25</v>
      </c>
      <c r="M15" s="169">
        <f>0.01*M12/2</f>
        <v>0.02</v>
      </c>
      <c r="N15" s="169">
        <f>0.015*N12/2</f>
        <v>0.11</v>
      </c>
      <c r="O15" s="169">
        <f>0.02*O12/2</f>
        <v>0.11</v>
      </c>
      <c r="P15" s="169">
        <f>M15+N15+O15</f>
        <v>0.24</v>
      </c>
      <c r="Q15" s="169">
        <f>0.01*Q12/2</f>
        <v>0.02</v>
      </c>
      <c r="R15" s="169">
        <f>0.015*R12/2</f>
        <v>0.11</v>
      </c>
      <c r="S15" s="169">
        <f>0.02*S12/2</f>
        <v>0.11</v>
      </c>
      <c r="T15" s="169">
        <f>Q15+R15+S15</f>
        <v>0.24</v>
      </c>
      <c r="U15" s="169">
        <f>0.01*U12/2</f>
        <v>0.03</v>
      </c>
      <c r="V15" s="169">
        <f>0.015*V12/2</f>
        <v>0.11</v>
      </c>
      <c r="W15" s="169">
        <f>0.02*W12/2</f>
        <v>0.11</v>
      </c>
      <c r="X15" s="169">
        <f>U15+V15+W15</f>
        <v>0.25</v>
      </c>
      <c r="Y15" s="169">
        <f>0.01*Y12/2</f>
        <v>0.03</v>
      </c>
      <c r="Z15" s="169">
        <f>0.015*Z12/2</f>
        <v>0.11</v>
      </c>
      <c r="AA15" s="169">
        <f>0.02*AA12/2</f>
        <v>0.11</v>
      </c>
      <c r="AB15" s="169">
        <f>Y15+Z15+AA15</f>
        <v>0.25</v>
      </c>
      <c r="AC15" s="169">
        <f>0.01*AC12/2</f>
        <v>0.03</v>
      </c>
      <c r="AD15" s="169">
        <f>0.015*AD12/2</f>
        <v>0.11</v>
      </c>
      <c r="AE15" s="169">
        <f>0.02*AE12/2</f>
        <v>0.11</v>
      </c>
      <c r="AF15" s="169">
        <f>AC15+AD15+AE15</f>
        <v>0.25</v>
      </c>
      <c r="AG15" s="169">
        <f>0.01*AG12/2</f>
        <v>0.03</v>
      </c>
      <c r="AH15" s="169">
        <f>0.015*AH12/2</f>
        <v>0.11</v>
      </c>
      <c r="AI15" s="169">
        <f>0.02*AI12/2</f>
        <v>0.23</v>
      </c>
      <c r="AJ15" s="169">
        <f>AG15+AH15+AI15</f>
        <v>0.37</v>
      </c>
      <c r="AK15" s="105">
        <f>0.026*AK12/2</f>
        <v>6.5000000000000002E-2</v>
      </c>
      <c r="AL15" s="105">
        <f>0.026*AL12/2</f>
        <v>0.182</v>
      </c>
      <c r="AM15" s="105">
        <f>0.026*AM12/2</f>
        <v>0.14299999999999999</v>
      </c>
      <c r="AN15" s="105">
        <f>AK15+AL15+AM15</f>
        <v>0.39</v>
      </c>
      <c r="AO15" s="105">
        <f>0.026*AO12/2</f>
        <v>6.5000000000000002E-2</v>
      </c>
      <c r="AP15" s="105">
        <f>0.026*AP12/2</f>
        <v>0.182</v>
      </c>
      <c r="AQ15" s="105">
        <f>0.026*AQ12/2</f>
        <v>0.14299999999999999</v>
      </c>
      <c r="AR15" s="105">
        <f>AO15+AP15+AQ15</f>
        <v>0.39</v>
      </c>
      <c r="AS15" s="105">
        <f>0.026*AS12/2</f>
        <v>6.5000000000000002E-2</v>
      </c>
      <c r="AT15" s="105">
        <f>0.026*AT12/2</f>
        <v>0.182</v>
      </c>
      <c r="AU15" s="105">
        <f>0.026*AU12/2</f>
        <v>0.14299999999999999</v>
      </c>
      <c r="AV15" s="105">
        <f>AS15+AT15+AU15</f>
        <v>0.39</v>
      </c>
      <c r="AW15" s="105">
        <f>0.026*AW12/2</f>
        <v>5.1999999999999998E-2</v>
      </c>
      <c r="AX15" s="105">
        <f>0.026*AX12/2</f>
        <v>0.182</v>
      </c>
      <c r="AY15" s="105">
        <f>0.026*AY12/2</f>
        <v>0.14299999999999999</v>
      </c>
      <c r="AZ15" s="105">
        <f>AW15+AX15+AY15</f>
        <v>0.377</v>
      </c>
      <c r="BA15" s="177"/>
      <c r="BB15" s="178"/>
      <c r="BC15" s="178"/>
    </row>
    <row r="16" spans="1:57" ht="32.450000000000003" customHeight="1">
      <c r="A16" s="61" t="s">
        <v>2</v>
      </c>
      <c r="B16" s="61" t="s">
        <v>3</v>
      </c>
      <c r="C16" s="61" t="s">
        <v>7</v>
      </c>
      <c r="D16" s="157" t="s">
        <v>168</v>
      </c>
      <c r="E16" s="187" t="s">
        <v>13</v>
      </c>
      <c r="F16" s="187"/>
      <c r="G16" s="187"/>
      <c r="H16" s="187"/>
      <c r="I16" s="187" t="s">
        <v>14</v>
      </c>
      <c r="J16" s="187"/>
      <c r="K16" s="187"/>
      <c r="L16" s="187"/>
      <c r="M16" s="187" t="s">
        <v>15</v>
      </c>
      <c r="N16" s="187"/>
      <c r="O16" s="187"/>
      <c r="P16" s="187"/>
      <c r="Q16" s="187" t="s">
        <v>16</v>
      </c>
      <c r="R16" s="187"/>
      <c r="S16" s="187"/>
      <c r="T16" s="187"/>
      <c r="U16" s="187" t="s">
        <v>17</v>
      </c>
      <c r="V16" s="187"/>
      <c r="W16" s="187"/>
      <c r="X16" s="187"/>
      <c r="Y16" s="187" t="s">
        <v>18</v>
      </c>
      <c r="Z16" s="187"/>
      <c r="AA16" s="187"/>
      <c r="AB16" s="187"/>
      <c r="AC16" s="187" t="s">
        <v>19</v>
      </c>
      <c r="AD16" s="187"/>
      <c r="AE16" s="187"/>
      <c r="AF16" s="187"/>
      <c r="AG16" s="188" t="s">
        <v>20</v>
      </c>
      <c r="AH16" s="188"/>
      <c r="AI16" s="188"/>
      <c r="AJ16" s="188"/>
      <c r="AK16" s="187" t="s">
        <v>21</v>
      </c>
      <c r="AL16" s="187"/>
      <c r="AM16" s="187"/>
      <c r="AN16" s="187"/>
      <c r="AO16" s="187" t="s">
        <v>22</v>
      </c>
      <c r="AP16" s="187"/>
      <c r="AQ16" s="187"/>
      <c r="AR16" s="187"/>
      <c r="AS16" s="187" t="s">
        <v>23</v>
      </c>
      <c r="AT16" s="187"/>
      <c r="AU16" s="187"/>
      <c r="AV16" s="187"/>
      <c r="AW16" s="187" t="s">
        <v>24</v>
      </c>
      <c r="AX16" s="187"/>
      <c r="AY16" s="187"/>
      <c r="AZ16" s="187"/>
      <c r="BA16" s="61" t="s">
        <v>25</v>
      </c>
      <c r="BB16" s="61" t="s">
        <v>9</v>
      </c>
      <c r="BC16" s="61" t="s">
        <v>10</v>
      </c>
    </row>
    <row r="17" spans="1:55" ht="32.450000000000003" customHeight="1">
      <c r="A17" s="187" t="s">
        <v>279</v>
      </c>
      <c r="B17" s="187"/>
      <c r="C17" s="61" t="s">
        <v>8</v>
      </c>
      <c r="D17" s="113" t="s">
        <v>169</v>
      </c>
      <c r="E17" s="61" t="s">
        <v>36</v>
      </c>
      <c r="F17" s="61" t="s">
        <v>37</v>
      </c>
      <c r="G17" s="61" t="s">
        <v>38</v>
      </c>
      <c r="H17" s="61" t="s">
        <v>39</v>
      </c>
      <c r="I17" s="61" t="s">
        <v>36</v>
      </c>
      <c r="J17" s="61" t="s">
        <v>37</v>
      </c>
      <c r="K17" s="61" t="s">
        <v>38</v>
      </c>
      <c r="L17" s="61" t="s">
        <v>39</v>
      </c>
      <c r="M17" s="61" t="s">
        <v>36</v>
      </c>
      <c r="N17" s="61" t="s">
        <v>37</v>
      </c>
      <c r="O17" s="61" t="s">
        <v>38</v>
      </c>
      <c r="P17" s="61" t="s">
        <v>39</v>
      </c>
      <c r="Q17" s="61" t="s">
        <v>36</v>
      </c>
      <c r="R17" s="61" t="s">
        <v>37</v>
      </c>
      <c r="S17" s="61" t="s">
        <v>38</v>
      </c>
      <c r="T17" s="61" t="s">
        <v>39</v>
      </c>
      <c r="U17" s="61" t="s">
        <v>36</v>
      </c>
      <c r="V17" s="61" t="s">
        <v>37</v>
      </c>
      <c r="W17" s="61" t="s">
        <v>38</v>
      </c>
      <c r="X17" s="61" t="s">
        <v>39</v>
      </c>
      <c r="Y17" s="61" t="s">
        <v>36</v>
      </c>
      <c r="Z17" s="61" t="s">
        <v>37</v>
      </c>
      <c r="AA17" s="61" t="s">
        <v>38</v>
      </c>
      <c r="AB17" s="61" t="s">
        <v>39</v>
      </c>
      <c r="AC17" s="61" t="s">
        <v>36</v>
      </c>
      <c r="AD17" s="61" t="s">
        <v>37</v>
      </c>
      <c r="AE17" s="61" t="s">
        <v>38</v>
      </c>
      <c r="AF17" s="61" t="s">
        <v>39</v>
      </c>
      <c r="AG17" s="61" t="s">
        <v>36</v>
      </c>
      <c r="AH17" s="61" t="s">
        <v>37</v>
      </c>
      <c r="AI17" s="61" t="s">
        <v>38</v>
      </c>
      <c r="AJ17" s="61" t="s">
        <v>39</v>
      </c>
      <c r="AK17" s="61" t="s">
        <v>36</v>
      </c>
      <c r="AL17" s="61" t="s">
        <v>37</v>
      </c>
      <c r="AM17" s="61" t="s">
        <v>38</v>
      </c>
      <c r="AN17" s="61" t="s">
        <v>39</v>
      </c>
      <c r="AO17" s="61" t="s">
        <v>36</v>
      </c>
      <c r="AP17" s="61" t="s">
        <v>37</v>
      </c>
      <c r="AQ17" s="61" t="s">
        <v>38</v>
      </c>
      <c r="AR17" s="61" t="s">
        <v>39</v>
      </c>
      <c r="AS17" s="61" t="s">
        <v>36</v>
      </c>
      <c r="AT17" s="61" t="s">
        <v>37</v>
      </c>
      <c r="AU17" s="61" t="s">
        <v>38</v>
      </c>
      <c r="AV17" s="61" t="s">
        <v>39</v>
      </c>
      <c r="AW17" s="61" t="s">
        <v>36</v>
      </c>
      <c r="AX17" s="61" t="s">
        <v>37</v>
      </c>
      <c r="AY17" s="61" t="s">
        <v>38</v>
      </c>
      <c r="AZ17" s="61" t="s">
        <v>39</v>
      </c>
      <c r="BA17" s="175">
        <f>H18+L18+P18+T18+X18+AB18+AF18+AJ18+AN18+AR18+AV18+AZ18</f>
        <v>266</v>
      </c>
      <c r="BB17" s="178">
        <f>BC17*2</f>
        <v>4.2919999999999998</v>
      </c>
      <c r="BC17" s="178">
        <f>H21+L21+P21+T21+X21+AB21+AF21+AJ21+AN21+AR21+AV21+AZ21</f>
        <v>2.1459999999999999</v>
      </c>
    </row>
    <row r="18" spans="1:55" ht="32.450000000000003" customHeight="1">
      <c r="A18" s="187"/>
      <c r="B18" s="187"/>
      <c r="C18" s="62" t="s">
        <v>40</v>
      </c>
      <c r="D18" s="114" t="s">
        <v>259</v>
      </c>
      <c r="E18" s="63">
        <v>17</v>
      </c>
      <c r="F18" s="63">
        <v>4</v>
      </c>
      <c r="G18" s="63">
        <v>0</v>
      </c>
      <c r="H18" s="63">
        <v>21</v>
      </c>
      <c r="I18" s="63">
        <v>17</v>
      </c>
      <c r="J18" s="63">
        <v>4</v>
      </c>
      <c r="K18" s="63">
        <v>0</v>
      </c>
      <c r="L18" s="63">
        <v>21</v>
      </c>
      <c r="M18" s="63">
        <v>18</v>
      </c>
      <c r="N18" s="63">
        <v>4</v>
      </c>
      <c r="O18" s="63">
        <v>0</v>
      </c>
      <c r="P18" s="63">
        <v>22</v>
      </c>
      <c r="Q18" s="63">
        <v>18</v>
      </c>
      <c r="R18" s="63">
        <v>4</v>
      </c>
      <c r="S18" s="63">
        <v>0</v>
      </c>
      <c r="T18" s="63">
        <v>22</v>
      </c>
      <c r="U18" s="63">
        <v>18</v>
      </c>
      <c r="V18" s="63">
        <v>4</v>
      </c>
      <c r="W18" s="63">
        <v>0</v>
      </c>
      <c r="X18" s="63">
        <v>22</v>
      </c>
      <c r="Y18" s="63">
        <v>18</v>
      </c>
      <c r="Z18" s="63">
        <v>4</v>
      </c>
      <c r="AA18" s="63">
        <v>0</v>
      </c>
      <c r="AB18" s="63">
        <v>22</v>
      </c>
      <c r="AC18" s="63">
        <v>18</v>
      </c>
      <c r="AD18" s="63">
        <v>4</v>
      </c>
      <c r="AE18" s="63">
        <v>0</v>
      </c>
      <c r="AF18" s="63">
        <v>22</v>
      </c>
      <c r="AG18" s="63">
        <v>18</v>
      </c>
      <c r="AH18" s="63">
        <v>4</v>
      </c>
      <c r="AI18" s="63">
        <v>0</v>
      </c>
      <c r="AJ18" s="63">
        <v>22</v>
      </c>
      <c r="AK18" s="63">
        <v>19</v>
      </c>
      <c r="AL18" s="63">
        <v>4</v>
      </c>
      <c r="AM18" s="63">
        <v>0</v>
      </c>
      <c r="AN18" s="63">
        <v>23</v>
      </c>
      <c r="AO18" s="63">
        <v>19</v>
      </c>
      <c r="AP18" s="63">
        <v>4</v>
      </c>
      <c r="AQ18" s="63">
        <v>0</v>
      </c>
      <c r="AR18" s="63">
        <v>23</v>
      </c>
      <c r="AS18" s="63">
        <v>19</v>
      </c>
      <c r="AT18" s="63">
        <v>4</v>
      </c>
      <c r="AU18" s="63">
        <v>0</v>
      </c>
      <c r="AV18" s="63">
        <v>23</v>
      </c>
      <c r="AW18" s="63">
        <v>19</v>
      </c>
      <c r="AX18" s="63">
        <v>4</v>
      </c>
      <c r="AY18" s="63">
        <v>0</v>
      </c>
      <c r="AZ18" s="63">
        <v>23</v>
      </c>
      <c r="BA18" s="176"/>
      <c r="BB18" s="178"/>
      <c r="BC18" s="178"/>
    </row>
    <row r="19" spans="1:55" ht="32.450000000000003" customHeight="1">
      <c r="A19" s="187"/>
      <c r="B19" s="187"/>
      <c r="C19" s="61" t="s">
        <v>158</v>
      </c>
      <c r="D19" s="115" t="s">
        <v>260</v>
      </c>
      <c r="E19" s="187" t="s">
        <v>42</v>
      </c>
      <c r="F19" s="187"/>
      <c r="G19" s="187"/>
      <c r="H19" s="187"/>
      <c r="I19" s="187" t="s">
        <v>43</v>
      </c>
      <c r="J19" s="187"/>
      <c r="K19" s="187"/>
      <c r="L19" s="187"/>
      <c r="M19" s="187" t="s">
        <v>44</v>
      </c>
      <c r="N19" s="187"/>
      <c r="O19" s="187"/>
      <c r="P19" s="187"/>
      <c r="Q19" s="187" t="s">
        <v>45</v>
      </c>
      <c r="R19" s="187"/>
      <c r="S19" s="187"/>
      <c r="T19" s="187"/>
      <c r="U19" s="187" t="s">
        <v>46</v>
      </c>
      <c r="V19" s="187"/>
      <c r="W19" s="187"/>
      <c r="X19" s="187"/>
      <c r="Y19" s="187" t="s">
        <v>47</v>
      </c>
      <c r="Z19" s="187"/>
      <c r="AA19" s="187"/>
      <c r="AB19" s="187"/>
      <c r="AC19" s="187" t="s">
        <v>48</v>
      </c>
      <c r="AD19" s="187"/>
      <c r="AE19" s="187"/>
      <c r="AF19" s="187"/>
      <c r="AG19" s="187" t="s">
        <v>49</v>
      </c>
      <c r="AH19" s="187"/>
      <c r="AI19" s="187"/>
      <c r="AJ19" s="187"/>
      <c r="AK19" s="187" t="s">
        <v>50</v>
      </c>
      <c r="AL19" s="187"/>
      <c r="AM19" s="187"/>
      <c r="AN19" s="187"/>
      <c r="AO19" s="187" t="s">
        <v>51</v>
      </c>
      <c r="AP19" s="187"/>
      <c r="AQ19" s="187"/>
      <c r="AR19" s="187"/>
      <c r="AS19" s="187" t="s">
        <v>52</v>
      </c>
      <c r="AT19" s="187"/>
      <c r="AU19" s="187"/>
      <c r="AV19" s="187"/>
      <c r="AW19" s="187" t="s">
        <v>53</v>
      </c>
      <c r="AX19" s="187"/>
      <c r="AY19" s="187"/>
      <c r="AZ19" s="187"/>
      <c r="BA19" s="176"/>
      <c r="BB19" s="178"/>
      <c r="BC19" s="178"/>
    </row>
    <row r="20" spans="1:55" ht="35.450000000000003" customHeight="1">
      <c r="A20" s="187"/>
      <c r="B20" s="187"/>
      <c r="C20" s="61" t="s">
        <v>160</v>
      </c>
      <c r="D20" s="116">
        <v>314.16000000000003</v>
      </c>
      <c r="E20" s="61" t="s">
        <v>36</v>
      </c>
      <c r="F20" s="61" t="s">
        <v>37</v>
      </c>
      <c r="G20" s="61" t="s">
        <v>38</v>
      </c>
      <c r="H20" s="61" t="s">
        <v>39</v>
      </c>
      <c r="I20" s="61" t="s">
        <v>36</v>
      </c>
      <c r="J20" s="61" t="s">
        <v>37</v>
      </c>
      <c r="K20" s="61" t="s">
        <v>38</v>
      </c>
      <c r="L20" s="61" t="s">
        <v>39</v>
      </c>
      <c r="M20" s="61" t="s">
        <v>36</v>
      </c>
      <c r="N20" s="61" t="s">
        <v>37</v>
      </c>
      <c r="O20" s="61" t="s">
        <v>38</v>
      </c>
      <c r="P20" s="61" t="s">
        <v>39</v>
      </c>
      <c r="Q20" s="61" t="s">
        <v>36</v>
      </c>
      <c r="R20" s="61" t="s">
        <v>37</v>
      </c>
      <c r="S20" s="61" t="s">
        <v>38</v>
      </c>
      <c r="T20" s="61" t="s">
        <v>39</v>
      </c>
      <c r="U20" s="61" t="s">
        <v>36</v>
      </c>
      <c r="V20" s="61" t="s">
        <v>37</v>
      </c>
      <c r="W20" s="61" t="s">
        <v>38</v>
      </c>
      <c r="X20" s="61" t="s">
        <v>39</v>
      </c>
      <c r="Y20" s="61" t="s">
        <v>36</v>
      </c>
      <c r="Z20" s="61" t="s">
        <v>37</v>
      </c>
      <c r="AA20" s="61" t="s">
        <v>38</v>
      </c>
      <c r="AB20" s="61" t="s">
        <v>39</v>
      </c>
      <c r="AC20" s="61" t="s">
        <v>36</v>
      </c>
      <c r="AD20" s="61" t="s">
        <v>37</v>
      </c>
      <c r="AE20" s="61" t="s">
        <v>38</v>
      </c>
      <c r="AF20" s="61" t="s">
        <v>39</v>
      </c>
      <c r="AG20" s="61" t="s">
        <v>36</v>
      </c>
      <c r="AH20" s="61" t="s">
        <v>37</v>
      </c>
      <c r="AI20" s="61" t="s">
        <v>38</v>
      </c>
      <c r="AJ20" s="61" t="s">
        <v>39</v>
      </c>
      <c r="AK20" s="61" t="s">
        <v>36</v>
      </c>
      <c r="AL20" s="61" t="s">
        <v>37</v>
      </c>
      <c r="AM20" s="61" t="s">
        <v>38</v>
      </c>
      <c r="AN20" s="61" t="s">
        <v>39</v>
      </c>
      <c r="AO20" s="61" t="s">
        <v>36</v>
      </c>
      <c r="AP20" s="61" t="s">
        <v>37</v>
      </c>
      <c r="AQ20" s="61" t="s">
        <v>38</v>
      </c>
      <c r="AR20" s="61" t="s">
        <v>39</v>
      </c>
      <c r="AS20" s="61" t="s">
        <v>36</v>
      </c>
      <c r="AT20" s="61" t="s">
        <v>37</v>
      </c>
      <c r="AU20" s="61" t="s">
        <v>38</v>
      </c>
      <c r="AV20" s="61" t="s">
        <v>39</v>
      </c>
      <c r="AW20" s="61" t="s">
        <v>36</v>
      </c>
      <c r="AX20" s="61" t="s">
        <v>37</v>
      </c>
      <c r="AY20" s="61" t="s">
        <v>38</v>
      </c>
      <c r="AZ20" s="61" t="s">
        <v>39</v>
      </c>
      <c r="BA20" s="176"/>
      <c r="BB20" s="178"/>
      <c r="BC20" s="178"/>
    </row>
    <row r="21" spans="1:55" ht="32.450000000000003" customHeight="1">
      <c r="A21" s="187"/>
      <c r="B21" s="187"/>
      <c r="C21" s="61" t="s">
        <v>54</v>
      </c>
      <c r="D21" s="116" t="s">
        <v>228</v>
      </c>
      <c r="E21" s="53">
        <f>0.01*E18/2</f>
        <v>8.5000000000000006E-2</v>
      </c>
      <c r="F21" s="53">
        <f>0.015*F18/2</f>
        <v>0.03</v>
      </c>
      <c r="G21" s="53">
        <f>0.02*G18/2</f>
        <v>0</v>
      </c>
      <c r="H21" s="53">
        <f>E21+F21+G21</f>
        <v>0.115</v>
      </c>
      <c r="I21" s="53">
        <f>0.01*I18/2</f>
        <v>8.5000000000000006E-2</v>
      </c>
      <c r="J21" s="53">
        <f>0.015*J18/2</f>
        <v>0.03</v>
      </c>
      <c r="K21" s="53">
        <f>0.02*K18/2</f>
        <v>0</v>
      </c>
      <c r="L21" s="53">
        <f>I21+J21+K21</f>
        <v>0.115</v>
      </c>
      <c r="M21" s="53">
        <f>0.01*M18/2</f>
        <v>0.09</v>
      </c>
      <c r="N21" s="53">
        <f>0.015*N18/2</f>
        <v>0.03</v>
      </c>
      <c r="O21" s="53">
        <f>0.02*O18/2</f>
        <v>0</v>
      </c>
      <c r="P21" s="53">
        <f>M21+N21+O21</f>
        <v>0.12</v>
      </c>
      <c r="Q21" s="53">
        <f>0.01*Q18/2</f>
        <v>0.09</v>
      </c>
      <c r="R21" s="53">
        <f>0.015*R18/2</f>
        <v>0.03</v>
      </c>
      <c r="S21" s="53">
        <f>0.02*S18/2</f>
        <v>0</v>
      </c>
      <c r="T21" s="53">
        <f>Q21+R21+S21</f>
        <v>0.12</v>
      </c>
      <c r="U21" s="53">
        <f>0.01*U18/2</f>
        <v>0.09</v>
      </c>
      <c r="V21" s="53">
        <f>0.015*V18/2</f>
        <v>0.03</v>
      </c>
      <c r="W21" s="53">
        <f>0.02*W18/2</f>
        <v>0</v>
      </c>
      <c r="X21" s="53">
        <f>U21+V21+W21</f>
        <v>0.12</v>
      </c>
      <c r="Y21" s="53">
        <f>0.01*Y18/2</f>
        <v>0.09</v>
      </c>
      <c r="Z21" s="53">
        <f>0.015*Z18/2</f>
        <v>0.03</v>
      </c>
      <c r="AA21" s="53">
        <f>0.02*AA18/2</f>
        <v>0</v>
      </c>
      <c r="AB21" s="53">
        <f>Y21+Z21+AA21</f>
        <v>0.12</v>
      </c>
      <c r="AC21" s="53">
        <f>0.01*AC18/2</f>
        <v>0.09</v>
      </c>
      <c r="AD21" s="53">
        <f>0.015*AD18/2</f>
        <v>0.03</v>
      </c>
      <c r="AE21" s="53">
        <f>0.02*AE18/2</f>
        <v>0</v>
      </c>
      <c r="AF21" s="53">
        <f>AC21+AD21+AE21</f>
        <v>0.12</v>
      </c>
      <c r="AG21" s="53">
        <f>0.01*AG18/2</f>
        <v>0.09</v>
      </c>
      <c r="AH21" s="53">
        <f>0.015*AH18/2</f>
        <v>0.03</v>
      </c>
      <c r="AI21" s="53">
        <f>0.02*AI18/2</f>
        <v>0</v>
      </c>
      <c r="AJ21" s="53">
        <f>AG21+AH21+AI21</f>
        <v>0.12</v>
      </c>
      <c r="AK21" s="105">
        <f>0.026*AK18/2</f>
        <v>0.247</v>
      </c>
      <c r="AL21" s="105">
        <f>0.026*AL18/2</f>
        <v>5.1999999999999998E-2</v>
      </c>
      <c r="AM21" s="105">
        <f>0.026*AM18/2</f>
        <v>0</v>
      </c>
      <c r="AN21" s="105">
        <f>AK21+AL21+AM21</f>
        <v>0.29899999999999999</v>
      </c>
      <c r="AO21" s="105">
        <f>0.026*AO18/2</f>
        <v>0.247</v>
      </c>
      <c r="AP21" s="105">
        <f>0.026*AP18/2</f>
        <v>5.1999999999999998E-2</v>
      </c>
      <c r="AQ21" s="105">
        <f>0.026*AQ18/2</f>
        <v>0</v>
      </c>
      <c r="AR21" s="105">
        <f>AO21+AP21+AQ21</f>
        <v>0.29899999999999999</v>
      </c>
      <c r="AS21" s="105">
        <f>0.026*AS18/2</f>
        <v>0.247</v>
      </c>
      <c r="AT21" s="105">
        <f>0.026*AT18/2</f>
        <v>5.1999999999999998E-2</v>
      </c>
      <c r="AU21" s="105">
        <f>0.026*AU18/2</f>
        <v>0</v>
      </c>
      <c r="AV21" s="105">
        <f>AS21+AT21+AU21</f>
        <v>0.29899999999999999</v>
      </c>
      <c r="AW21" s="105">
        <f>0.026*AW18/2</f>
        <v>0.247</v>
      </c>
      <c r="AX21" s="105">
        <f>0.026*AX18/2</f>
        <v>5.1999999999999998E-2</v>
      </c>
      <c r="AY21" s="105">
        <f>0.026*AY18/2</f>
        <v>0</v>
      </c>
      <c r="AZ21" s="105">
        <f>AW21+AX21+AY21</f>
        <v>0.29899999999999999</v>
      </c>
      <c r="BA21" s="177"/>
      <c r="BB21" s="178"/>
      <c r="BC21" s="178"/>
    </row>
    <row r="22" spans="1:55" ht="32.450000000000003" customHeight="1">
      <c r="A22" s="64" t="s">
        <v>2</v>
      </c>
      <c r="B22" s="64" t="s">
        <v>3</v>
      </c>
      <c r="C22" s="64" t="s">
        <v>7</v>
      </c>
      <c r="D22" s="117" t="s">
        <v>170</v>
      </c>
      <c r="E22" s="189" t="s">
        <v>13</v>
      </c>
      <c r="F22" s="189"/>
      <c r="G22" s="189"/>
      <c r="H22" s="189"/>
      <c r="I22" s="189" t="s">
        <v>14</v>
      </c>
      <c r="J22" s="189"/>
      <c r="K22" s="189"/>
      <c r="L22" s="189"/>
      <c r="M22" s="189" t="s">
        <v>15</v>
      </c>
      <c r="N22" s="189"/>
      <c r="O22" s="189"/>
      <c r="P22" s="189"/>
      <c r="Q22" s="189" t="s">
        <v>16</v>
      </c>
      <c r="R22" s="189"/>
      <c r="S22" s="189"/>
      <c r="T22" s="189"/>
      <c r="U22" s="189" t="s">
        <v>17</v>
      </c>
      <c r="V22" s="189"/>
      <c r="W22" s="189"/>
      <c r="X22" s="189"/>
      <c r="Y22" s="189" t="s">
        <v>18</v>
      </c>
      <c r="Z22" s="189"/>
      <c r="AA22" s="189"/>
      <c r="AB22" s="189"/>
      <c r="AC22" s="189" t="s">
        <v>19</v>
      </c>
      <c r="AD22" s="189"/>
      <c r="AE22" s="189"/>
      <c r="AF22" s="189"/>
      <c r="AG22" s="190" t="s">
        <v>20</v>
      </c>
      <c r="AH22" s="190"/>
      <c r="AI22" s="190"/>
      <c r="AJ22" s="190"/>
      <c r="AK22" s="189" t="s">
        <v>21</v>
      </c>
      <c r="AL22" s="189"/>
      <c r="AM22" s="189"/>
      <c r="AN22" s="189"/>
      <c r="AO22" s="189" t="s">
        <v>22</v>
      </c>
      <c r="AP22" s="189"/>
      <c r="AQ22" s="189"/>
      <c r="AR22" s="189"/>
      <c r="AS22" s="189" t="s">
        <v>23</v>
      </c>
      <c r="AT22" s="189"/>
      <c r="AU22" s="189"/>
      <c r="AV22" s="189"/>
      <c r="AW22" s="189" t="s">
        <v>24</v>
      </c>
      <c r="AX22" s="189"/>
      <c r="AY22" s="189"/>
      <c r="AZ22" s="189"/>
      <c r="BA22" s="64" t="s">
        <v>25</v>
      </c>
      <c r="BB22" s="64" t="s">
        <v>9</v>
      </c>
      <c r="BC22" s="64" t="s">
        <v>10</v>
      </c>
    </row>
    <row r="23" spans="1:55" ht="32.450000000000003" customHeight="1">
      <c r="A23" s="189" t="s">
        <v>280</v>
      </c>
      <c r="B23" s="189"/>
      <c r="C23" s="64" t="s">
        <v>8</v>
      </c>
      <c r="D23" s="118" t="s">
        <v>171</v>
      </c>
      <c r="E23" s="64" t="s">
        <v>36</v>
      </c>
      <c r="F23" s="64" t="s">
        <v>37</v>
      </c>
      <c r="G23" s="64" t="s">
        <v>38</v>
      </c>
      <c r="H23" s="64" t="s">
        <v>39</v>
      </c>
      <c r="I23" s="64" t="s">
        <v>36</v>
      </c>
      <c r="J23" s="64" t="s">
        <v>37</v>
      </c>
      <c r="K23" s="64" t="s">
        <v>38</v>
      </c>
      <c r="L23" s="64" t="s">
        <v>39</v>
      </c>
      <c r="M23" s="64" t="s">
        <v>36</v>
      </c>
      <c r="N23" s="64" t="s">
        <v>37</v>
      </c>
      <c r="O23" s="64" t="s">
        <v>38</v>
      </c>
      <c r="P23" s="64" t="s">
        <v>39</v>
      </c>
      <c r="Q23" s="64" t="s">
        <v>36</v>
      </c>
      <c r="R23" s="64" t="s">
        <v>37</v>
      </c>
      <c r="S23" s="64" t="s">
        <v>38</v>
      </c>
      <c r="T23" s="64" t="s">
        <v>39</v>
      </c>
      <c r="U23" s="64" t="s">
        <v>36</v>
      </c>
      <c r="V23" s="64" t="s">
        <v>37</v>
      </c>
      <c r="W23" s="64" t="s">
        <v>38</v>
      </c>
      <c r="X23" s="64" t="s">
        <v>39</v>
      </c>
      <c r="Y23" s="64" t="s">
        <v>36</v>
      </c>
      <c r="Z23" s="64" t="s">
        <v>37</v>
      </c>
      <c r="AA23" s="64" t="s">
        <v>38</v>
      </c>
      <c r="AB23" s="64" t="s">
        <v>39</v>
      </c>
      <c r="AC23" s="64" t="s">
        <v>36</v>
      </c>
      <c r="AD23" s="64" t="s">
        <v>37</v>
      </c>
      <c r="AE23" s="64" t="s">
        <v>38</v>
      </c>
      <c r="AF23" s="64" t="s">
        <v>39</v>
      </c>
      <c r="AG23" s="64" t="s">
        <v>36</v>
      </c>
      <c r="AH23" s="64" t="s">
        <v>37</v>
      </c>
      <c r="AI23" s="64" t="s">
        <v>38</v>
      </c>
      <c r="AJ23" s="64" t="s">
        <v>39</v>
      </c>
      <c r="AK23" s="64" t="s">
        <v>36</v>
      </c>
      <c r="AL23" s="64" t="s">
        <v>37</v>
      </c>
      <c r="AM23" s="64" t="s">
        <v>38</v>
      </c>
      <c r="AN23" s="64" t="s">
        <v>39</v>
      </c>
      <c r="AO23" s="64" t="s">
        <v>36</v>
      </c>
      <c r="AP23" s="64" t="s">
        <v>37</v>
      </c>
      <c r="AQ23" s="64" t="s">
        <v>38</v>
      </c>
      <c r="AR23" s="64" t="s">
        <v>39</v>
      </c>
      <c r="AS23" s="64" t="s">
        <v>36</v>
      </c>
      <c r="AT23" s="64" t="s">
        <v>37</v>
      </c>
      <c r="AU23" s="64" t="s">
        <v>38</v>
      </c>
      <c r="AV23" s="64" t="s">
        <v>39</v>
      </c>
      <c r="AW23" s="64" t="s">
        <v>36</v>
      </c>
      <c r="AX23" s="64" t="s">
        <v>37</v>
      </c>
      <c r="AY23" s="64" t="s">
        <v>38</v>
      </c>
      <c r="AZ23" s="64" t="s">
        <v>39</v>
      </c>
      <c r="BA23" s="175">
        <f>H24+L24+P24+T24+X24+AB24+AF24+AJ24+AN24+AR24+AV24+AZ24</f>
        <v>498</v>
      </c>
      <c r="BB23" s="178">
        <f>BC23*2</f>
        <v>6.36</v>
      </c>
      <c r="BC23" s="178">
        <f>H27+L27+P27+T27+X27+AB27+AF27+AJ27+AN27+AR27+AV27+AZ27</f>
        <v>3.18</v>
      </c>
    </row>
    <row r="24" spans="1:55" ht="32.450000000000003" customHeight="1">
      <c r="A24" s="189"/>
      <c r="B24" s="189"/>
      <c r="C24" s="65" t="s">
        <v>40</v>
      </c>
      <c r="D24" s="119" t="s">
        <v>172</v>
      </c>
      <c r="E24" s="66">
        <v>23</v>
      </c>
      <c r="F24" s="66">
        <v>13</v>
      </c>
      <c r="G24" s="66">
        <v>5</v>
      </c>
      <c r="H24" s="66">
        <v>41</v>
      </c>
      <c r="I24" s="66">
        <v>23</v>
      </c>
      <c r="J24" s="66">
        <v>13</v>
      </c>
      <c r="K24" s="66">
        <v>5</v>
      </c>
      <c r="L24" s="66">
        <v>41</v>
      </c>
      <c r="M24" s="66">
        <v>22</v>
      </c>
      <c r="N24" s="66">
        <v>12</v>
      </c>
      <c r="O24" s="66">
        <v>7</v>
      </c>
      <c r="P24" s="66">
        <v>41</v>
      </c>
      <c r="Q24" s="66">
        <v>24</v>
      </c>
      <c r="R24" s="66">
        <v>10</v>
      </c>
      <c r="S24" s="66">
        <v>5</v>
      </c>
      <c r="T24" s="66">
        <v>39</v>
      </c>
      <c r="U24" s="66">
        <v>22</v>
      </c>
      <c r="V24" s="66">
        <v>10</v>
      </c>
      <c r="W24" s="66">
        <v>5</v>
      </c>
      <c r="X24" s="66">
        <v>37</v>
      </c>
      <c r="Y24" s="66">
        <v>23</v>
      </c>
      <c r="Z24" s="66">
        <v>10</v>
      </c>
      <c r="AA24" s="66">
        <v>5</v>
      </c>
      <c r="AB24" s="66">
        <v>38</v>
      </c>
      <c r="AC24" s="66">
        <v>25</v>
      </c>
      <c r="AD24" s="66">
        <v>10</v>
      </c>
      <c r="AE24" s="66">
        <v>5</v>
      </c>
      <c r="AF24" s="66">
        <v>40</v>
      </c>
      <c r="AG24" s="66">
        <v>27</v>
      </c>
      <c r="AH24" s="66">
        <v>9</v>
      </c>
      <c r="AI24" s="66">
        <v>5</v>
      </c>
      <c r="AJ24" s="66">
        <v>41</v>
      </c>
      <c r="AK24" s="66">
        <v>28</v>
      </c>
      <c r="AL24" s="66">
        <v>9</v>
      </c>
      <c r="AM24" s="66">
        <v>5</v>
      </c>
      <c r="AN24" s="66">
        <v>42</v>
      </c>
      <c r="AO24" s="66">
        <v>33</v>
      </c>
      <c r="AP24" s="66">
        <v>9</v>
      </c>
      <c r="AQ24" s="66">
        <v>5</v>
      </c>
      <c r="AR24" s="66">
        <v>47</v>
      </c>
      <c r="AS24" s="66">
        <v>33</v>
      </c>
      <c r="AT24" s="66">
        <v>9</v>
      </c>
      <c r="AU24" s="66">
        <v>5</v>
      </c>
      <c r="AV24" s="66">
        <v>47</v>
      </c>
      <c r="AW24" s="66">
        <v>31</v>
      </c>
      <c r="AX24" s="66">
        <v>9</v>
      </c>
      <c r="AY24" s="66">
        <v>4</v>
      </c>
      <c r="AZ24" s="66">
        <v>44</v>
      </c>
      <c r="BA24" s="176"/>
      <c r="BB24" s="178"/>
      <c r="BC24" s="178"/>
    </row>
    <row r="25" spans="1:55" ht="32.450000000000003" customHeight="1">
      <c r="A25" s="191"/>
      <c r="B25" s="189"/>
      <c r="C25" s="64" t="s">
        <v>158</v>
      </c>
      <c r="D25" s="120" t="s">
        <v>173</v>
      </c>
      <c r="E25" s="189" t="s">
        <v>42</v>
      </c>
      <c r="F25" s="189"/>
      <c r="G25" s="189"/>
      <c r="H25" s="189"/>
      <c r="I25" s="189" t="s">
        <v>43</v>
      </c>
      <c r="J25" s="189"/>
      <c r="K25" s="189"/>
      <c r="L25" s="189"/>
      <c r="M25" s="189" t="s">
        <v>44</v>
      </c>
      <c r="N25" s="189"/>
      <c r="O25" s="189"/>
      <c r="P25" s="189"/>
      <c r="Q25" s="189" t="s">
        <v>45</v>
      </c>
      <c r="R25" s="189"/>
      <c r="S25" s="189"/>
      <c r="T25" s="189"/>
      <c r="U25" s="189" t="s">
        <v>46</v>
      </c>
      <c r="V25" s="189"/>
      <c r="W25" s="189"/>
      <c r="X25" s="189"/>
      <c r="Y25" s="189" t="s">
        <v>47</v>
      </c>
      <c r="Z25" s="189"/>
      <c r="AA25" s="189"/>
      <c r="AB25" s="189"/>
      <c r="AC25" s="189" t="s">
        <v>48</v>
      </c>
      <c r="AD25" s="189"/>
      <c r="AE25" s="189"/>
      <c r="AF25" s="189"/>
      <c r="AG25" s="189" t="s">
        <v>49</v>
      </c>
      <c r="AH25" s="189"/>
      <c r="AI25" s="189"/>
      <c r="AJ25" s="189"/>
      <c r="AK25" s="189" t="s">
        <v>50</v>
      </c>
      <c r="AL25" s="189"/>
      <c r="AM25" s="189"/>
      <c r="AN25" s="189"/>
      <c r="AO25" s="189" t="s">
        <v>51</v>
      </c>
      <c r="AP25" s="189"/>
      <c r="AQ25" s="189"/>
      <c r="AR25" s="189"/>
      <c r="AS25" s="189" t="s">
        <v>52</v>
      </c>
      <c r="AT25" s="189"/>
      <c r="AU25" s="189"/>
      <c r="AV25" s="189"/>
      <c r="AW25" s="189" t="s">
        <v>53</v>
      </c>
      <c r="AX25" s="189"/>
      <c r="AY25" s="189"/>
      <c r="AZ25" s="189"/>
      <c r="BA25" s="176"/>
      <c r="BB25" s="178"/>
      <c r="BC25" s="178"/>
    </row>
    <row r="26" spans="1:55" ht="32.450000000000003" customHeight="1">
      <c r="A26" s="189"/>
      <c r="B26" s="189"/>
      <c r="C26" s="64" t="s">
        <v>160</v>
      </c>
      <c r="D26" s="121">
        <v>800</v>
      </c>
      <c r="E26" s="64" t="s">
        <v>36</v>
      </c>
      <c r="F26" s="64" t="s">
        <v>37</v>
      </c>
      <c r="G26" s="64" t="s">
        <v>38</v>
      </c>
      <c r="H26" s="64" t="s">
        <v>39</v>
      </c>
      <c r="I26" s="64" t="s">
        <v>36</v>
      </c>
      <c r="J26" s="64" t="s">
        <v>37</v>
      </c>
      <c r="K26" s="64" t="s">
        <v>38</v>
      </c>
      <c r="L26" s="64" t="s">
        <v>39</v>
      </c>
      <c r="M26" s="64" t="s">
        <v>36</v>
      </c>
      <c r="N26" s="64" t="s">
        <v>37</v>
      </c>
      <c r="O26" s="64" t="s">
        <v>38</v>
      </c>
      <c r="P26" s="64" t="s">
        <v>39</v>
      </c>
      <c r="Q26" s="64" t="s">
        <v>36</v>
      </c>
      <c r="R26" s="64" t="s">
        <v>37</v>
      </c>
      <c r="S26" s="64" t="s">
        <v>38</v>
      </c>
      <c r="T26" s="64" t="s">
        <v>39</v>
      </c>
      <c r="U26" s="64" t="s">
        <v>36</v>
      </c>
      <c r="V26" s="64" t="s">
        <v>37</v>
      </c>
      <c r="W26" s="64" t="s">
        <v>38</v>
      </c>
      <c r="X26" s="64" t="s">
        <v>39</v>
      </c>
      <c r="Y26" s="64" t="s">
        <v>36</v>
      </c>
      <c r="Z26" s="64" t="s">
        <v>37</v>
      </c>
      <c r="AA26" s="64" t="s">
        <v>38</v>
      </c>
      <c r="AB26" s="64" t="s">
        <v>39</v>
      </c>
      <c r="AC26" s="64" t="s">
        <v>36</v>
      </c>
      <c r="AD26" s="64" t="s">
        <v>37</v>
      </c>
      <c r="AE26" s="64" t="s">
        <v>38</v>
      </c>
      <c r="AF26" s="64" t="s">
        <v>39</v>
      </c>
      <c r="AG26" s="64" t="s">
        <v>36</v>
      </c>
      <c r="AH26" s="64" t="s">
        <v>37</v>
      </c>
      <c r="AI26" s="64" t="s">
        <v>38</v>
      </c>
      <c r="AJ26" s="64" t="s">
        <v>39</v>
      </c>
      <c r="AK26" s="64" t="s">
        <v>36</v>
      </c>
      <c r="AL26" s="64" t="s">
        <v>37</v>
      </c>
      <c r="AM26" s="64" t="s">
        <v>38</v>
      </c>
      <c r="AN26" s="64" t="s">
        <v>39</v>
      </c>
      <c r="AO26" s="64" t="s">
        <v>36</v>
      </c>
      <c r="AP26" s="64" t="s">
        <v>37</v>
      </c>
      <c r="AQ26" s="64" t="s">
        <v>38</v>
      </c>
      <c r="AR26" s="64" t="s">
        <v>39</v>
      </c>
      <c r="AS26" s="64" t="s">
        <v>36</v>
      </c>
      <c r="AT26" s="64" t="s">
        <v>37</v>
      </c>
      <c r="AU26" s="64" t="s">
        <v>38</v>
      </c>
      <c r="AV26" s="64" t="s">
        <v>39</v>
      </c>
      <c r="AW26" s="64" t="s">
        <v>36</v>
      </c>
      <c r="AX26" s="64" t="s">
        <v>37</v>
      </c>
      <c r="AY26" s="64" t="s">
        <v>38</v>
      </c>
      <c r="AZ26" s="64" t="s">
        <v>39</v>
      </c>
      <c r="BA26" s="176"/>
      <c r="BB26" s="178"/>
      <c r="BC26" s="178"/>
    </row>
    <row r="27" spans="1:55" ht="32.450000000000003" customHeight="1">
      <c r="A27" s="189"/>
      <c r="B27" s="189"/>
      <c r="C27" s="64" t="s">
        <v>54</v>
      </c>
      <c r="D27" s="121">
        <v>77</v>
      </c>
      <c r="E27" s="169">
        <f>0.01*E24/2</f>
        <v>0.12</v>
      </c>
      <c r="F27" s="169">
        <f>0.015*F24/2</f>
        <v>0.1</v>
      </c>
      <c r="G27" s="169">
        <f>0.02*G24/2</f>
        <v>0.05</v>
      </c>
      <c r="H27" s="169">
        <f>E27+F27+G27</f>
        <v>0.27</v>
      </c>
      <c r="I27" s="169">
        <f>0.01*I24/2</f>
        <v>0.12</v>
      </c>
      <c r="J27" s="169">
        <f>0.015*J24/2</f>
        <v>0.1</v>
      </c>
      <c r="K27" s="169">
        <f>0.02*K24/2</f>
        <v>0.05</v>
      </c>
      <c r="L27" s="169">
        <f>I27+J27+K27</f>
        <v>0.27</v>
      </c>
      <c r="M27" s="169">
        <f>0.01*M24/2</f>
        <v>0.11</v>
      </c>
      <c r="N27" s="169">
        <f>0.015*N24/2</f>
        <v>0.09</v>
      </c>
      <c r="O27" s="169">
        <f>0.02*O24/2</f>
        <v>7.0000000000000007E-2</v>
      </c>
      <c r="P27" s="169">
        <f>M27+N27+O27</f>
        <v>0.27</v>
      </c>
      <c r="Q27" s="169">
        <f>0.01*Q24/2</f>
        <v>0.12</v>
      </c>
      <c r="R27" s="169">
        <f>0.015*R24/2</f>
        <v>0.08</v>
      </c>
      <c r="S27" s="169">
        <f>0.02*S24/2</f>
        <v>0.05</v>
      </c>
      <c r="T27" s="169">
        <f>Q27+R27+S27</f>
        <v>0.25</v>
      </c>
      <c r="U27" s="169">
        <f>0.01*U24/2</f>
        <v>0.11</v>
      </c>
      <c r="V27" s="169">
        <f>0.015*V24/2</f>
        <v>0.08</v>
      </c>
      <c r="W27" s="169">
        <f>0.02*W24/2</f>
        <v>0.05</v>
      </c>
      <c r="X27" s="169">
        <f>U27+V27+W27</f>
        <v>0.24</v>
      </c>
      <c r="Y27" s="169">
        <f>0.01*Y24/2</f>
        <v>0.12</v>
      </c>
      <c r="Z27" s="169">
        <f>0.015*Z24/2</f>
        <v>0.08</v>
      </c>
      <c r="AA27" s="169">
        <f>0.02*AA24/2</f>
        <v>0.05</v>
      </c>
      <c r="AB27" s="169">
        <f>Y27+Z27+AA27</f>
        <v>0.25</v>
      </c>
      <c r="AC27" s="169">
        <f>0.01*AC24/2</f>
        <v>0.13</v>
      </c>
      <c r="AD27" s="169">
        <f>0.015*AD24/2</f>
        <v>0.08</v>
      </c>
      <c r="AE27" s="169">
        <f>0.02*AE24/2</f>
        <v>0.05</v>
      </c>
      <c r="AF27" s="169">
        <f>AC27+AD27+AE27</f>
        <v>0.26</v>
      </c>
      <c r="AG27" s="169">
        <f>0.01*AG24/2</f>
        <v>0.14000000000000001</v>
      </c>
      <c r="AH27" s="169">
        <f>0.015*AH24/2</f>
        <v>7.0000000000000007E-2</v>
      </c>
      <c r="AI27" s="169">
        <f>0.02*AI24/2</f>
        <v>0.05</v>
      </c>
      <c r="AJ27" s="169">
        <f>AG27+AH27+AI27</f>
        <v>0.26</v>
      </c>
      <c r="AK27" s="169">
        <f>0.01*AK24/2</f>
        <v>0.14000000000000001</v>
      </c>
      <c r="AL27" s="169">
        <f>0.015*AL24/2</f>
        <v>7.0000000000000007E-2</v>
      </c>
      <c r="AM27" s="169">
        <f>0.02*AM24/2</f>
        <v>0.05</v>
      </c>
      <c r="AN27" s="169">
        <f>AK27+AL27+AM27</f>
        <v>0.26</v>
      </c>
      <c r="AO27" s="169">
        <f>0.01*AO24/2</f>
        <v>0.17</v>
      </c>
      <c r="AP27" s="169">
        <f>0.015*AP24/2</f>
        <v>7.0000000000000007E-2</v>
      </c>
      <c r="AQ27" s="169">
        <f>0.02*AQ24/2</f>
        <v>0.05</v>
      </c>
      <c r="AR27" s="169">
        <f>AO27+AP27+AQ27</f>
        <v>0.28999999999999998</v>
      </c>
      <c r="AS27" s="169">
        <f>0.01*AS24/2</f>
        <v>0.17</v>
      </c>
      <c r="AT27" s="169">
        <f>0.015*AT24/2</f>
        <v>7.0000000000000007E-2</v>
      </c>
      <c r="AU27" s="169">
        <f>0.02*AU24/2</f>
        <v>0.05</v>
      </c>
      <c r="AV27" s="169">
        <f>AS27+AT27+AU27</f>
        <v>0.28999999999999998</v>
      </c>
      <c r="AW27" s="169">
        <f>0.01*AW24/2</f>
        <v>0.16</v>
      </c>
      <c r="AX27" s="169">
        <f>0.015*AX24/2</f>
        <v>7.0000000000000007E-2</v>
      </c>
      <c r="AY27" s="169">
        <f>0.02*AY24/2</f>
        <v>0.04</v>
      </c>
      <c r="AZ27" s="169">
        <f>AW27+AX27+AY27</f>
        <v>0.27</v>
      </c>
      <c r="BA27" s="177"/>
      <c r="BB27" s="178"/>
      <c r="BC27" s="178"/>
    </row>
    <row r="28" spans="1:55" ht="32.450000000000003" customHeight="1">
      <c r="A28" s="61" t="s">
        <v>2</v>
      </c>
      <c r="B28" s="61" t="s">
        <v>3</v>
      </c>
      <c r="C28" s="61" t="s">
        <v>7</v>
      </c>
      <c r="D28" s="112" t="s">
        <v>174</v>
      </c>
      <c r="E28" s="187" t="s">
        <v>13</v>
      </c>
      <c r="F28" s="187"/>
      <c r="G28" s="187"/>
      <c r="H28" s="187"/>
      <c r="I28" s="187" t="s">
        <v>14</v>
      </c>
      <c r="J28" s="187"/>
      <c r="K28" s="187"/>
      <c r="L28" s="187"/>
      <c r="M28" s="187" t="s">
        <v>15</v>
      </c>
      <c r="N28" s="187"/>
      <c r="O28" s="187"/>
      <c r="P28" s="187"/>
      <c r="Q28" s="187" t="s">
        <v>16</v>
      </c>
      <c r="R28" s="187"/>
      <c r="S28" s="187"/>
      <c r="T28" s="187"/>
      <c r="U28" s="187" t="s">
        <v>17</v>
      </c>
      <c r="V28" s="187"/>
      <c r="W28" s="187"/>
      <c r="X28" s="187"/>
      <c r="Y28" s="187" t="s">
        <v>18</v>
      </c>
      <c r="Z28" s="187"/>
      <c r="AA28" s="187"/>
      <c r="AB28" s="187"/>
      <c r="AC28" s="187" t="s">
        <v>19</v>
      </c>
      <c r="AD28" s="187"/>
      <c r="AE28" s="187"/>
      <c r="AF28" s="187"/>
      <c r="AG28" s="188" t="s">
        <v>20</v>
      </c>
      <c r="AH28" s="188"/>
      <c r="AI28" s="188"/>
      <c r="AJ28" s="188"/>
      <c r="AK28" s="187" t="s">
        <v>21</v>
      </c>
      <c r="AL28" s="187"/>
      <c r="AM28" s="187"/>
      <c r="AN28" s="187"/>
      <c r="AO28" s="187" t="s">
        <v>22</v>
      </c>
      <c r="AP28" s="187"/>
      <c r="AQ28" s="187"/>
      <c r="AR28" s="187"/>
      <c r="AS28" s="187" t="s">
        <v>23</v>
      </c>
      <c r="AT28" s="187"/>
      <c r="AU28" s="187"/>
      <c r="AV28" s="187"/>
      <c r="AW28" s="187" t="s">
        <v>24</v>
      </c>
      <c r="AX28" s="187"/>
      <c r="AY28" s="187"/>
      <c r="AZ28" s="187"/>
      <c r="BA28" s="61" t="s">
        <v>25</v>
      </c>
      <c r="BB28" s="61" t="s">
        <v>9</v>
      </c>
      <c r="BC28" s="61" t="s">
        <v>10</v>
      </c>
    </row>
    <row r="29" spans="1:55" ht="32.450000000000003" customHeight="1">
      <c r="A29" s="187" t="s">
        <v>281</v>
      </c>
      <c r="B29" s="187"/>
      <c r="C29" s="61" t="s">
        <v>8</v>
      </c>
      <c r="D29" s="113" t="s">
        <v>175</v>
      </c>
      <c r="E29" s="61" t="s">
        <v>36</v>
      </c>
      <c r="F29" s="61" t="s">
        <v>37</v>
      </c>
      <c r="G29" s="61" t="s">
        <v>38</v>
      </c>
      <c r="H29" s="61" t="s">
        <v>39</v>
      </c>
      <c r="I29" s="61" t="s">
        <v>36</v>
      </c>
      <c r="J29" s="61" t="s">
        <v>37</v>
      </c>
      <c r="K29" s="61" t="s">
        <v>38</v>
      </c>
      <c r="L29" s="61" t="s">
        <v>39</v>
      </c>
      <c r="M29" s="61" t="s">
        <v>36</v>
      </c>
      <c r="N29" s="61" t="s">
        <v>37</v>
      </c>
      <c r="O29" s="61" t="s">
        <v>38</v>
      </c>
      <c r="P29" s="61" t="s">
        <v>39</v>
      </c>
      <c r="Q29" s="61" t="s">
        <v>36</v>
      </c>
      <c r="R29" s="61" t="s">
        <v>37</v>
      </c>
      <c r="S29" s="61" t="s">
        <v>38</v>
      </c>
      <c r="T29" s="61" t="s">
        <v>39</v>
      </c>
      <c r="U29" s="61" t="s">
        <v>36</v>
      </c>
      <c r="V29" s="61" t="s">
        <v>37</v>
      </c>
      <c r="W29" s="61" t="s">
        <v>38</v>
      </c>
      <c r="X29" s="61" t="s">
        <v>39</v>
      </c>
      <c r="Y29" s="61" t="s">
        <v>36</v>
      </c>
      <c r="Z29" s="61" t="s">
        <v>37</v>
      </c>
      <c r="AA29" s="61" t="s">
        <v>38</v>
      </c>
      <c r="AB29" s="61" t="s">
        <v>39</v>
      </c>
      <c r="AC29" s="61" t="s">
        <v>36</v>
      </c>
      <c r="AD29" s="61" t="s">
        <v>37</v>
      </c>
      <c r="AE29" s="61" t="s">
        <v>38</v>
      </c>
      <c r="AF29" s="61" t="s">
        <v>39</v>
      </c>
      <c r="AG29" s="61" t="s">
        <v>36</v>
      </c>
      <c r="AH29" s="61" t="s">
        <v>37</v>
      </c>
      <c r="AI29" s="61" t="s">
        <v>38</v>
      </c>
      <c r="AJ29" s="61" t="s">
        <v>39</v>
      </c>
      <c r="AK29" s="61" t="s">
        <v>36</v>
      </c>
      <c r="AL29" s="61" t="s">
        <v>37</v>
      </c>
      <c r="AM29" s="61" t="s">
        <v>38</v>
      </c>
      <c r="AN29" s="61" t="s">
        <v>39</v>
      </c>
      <c r="AO29" s="61" t="s">
        <v>36</v>
      </c>
      <c r="AP29" s="61" t="s">
        <v>37</v>
      </c>
      <c r="AQ29" s="61" t="s">
        <v>38</v>
      </c>
      <c r="AR29" s="61" t="s">
        <v>39</v>
      </c>
      <c r="AS29" s="61" t="s">
        <v>36</v>
      </c>
      <c r="AT29" s="61" t="s">
        <v>37</v>
      </c>
      <c r="AU29" s="61" t="s">
        <v>38</v>
      </c>
      <c r="AV29" s="61" t="s">
        <v>39</v>
      </c>
      <c r="AW29" s="61" t="s">
        <v>36</v>
      </c>
      <c r="AX29" s="61" t="s">
        <v>37</v>
      </c>
      <c r="AY29" s="61" t="s">
        <v>38</v>
      </c>
      <c r="AZ29" s="61" t="s">
        <v>39</v>
      </c>
      <c r="BA29" s="175">
        <f>H30+L30+P30+T30+X30+AB30+AF30+AJ30+AN30+AR30+AV30+AZ30</f>
        <v>87</v>
      </c>
      <c r="BB29" s="178">
        <f>BC29*2</f>
        <v>1.534</v>
      </c>
      <c r="BC29" s="178">
        <f>H33+L33+P33+T33+X33+AB33+AF33+AJ33+AN33+AR33+AV33+AZ33</f>
        <v>0.76700000000000002</v>
      </c>
    </row>
    <row r="30" spans="1:55" ht="32.450000000000003" customHeight="1">
      <c r="A30" s="187"/>
      <c r="B30" s="187"/>
      <c r="C30" s="62" t="s">
        <v>40</v>
      </c>
      <c r="D30" s="114" t="s">
        <v>176</v>
      </c>
      <c r="E30" s="62">
        <v>4</v>
      </c>
      <c r="F30" s="62">
        <v>1</v>
      </c>
      <c r="G30" s="62">
        <v>3</v>
      </c>
      <c r="H30" s="62">
        <v>8</v>
      </c>
      <c r="I30" s="62">
        <v>4</v>
      </c>
      <c r="J30" s="62">
        <v>1</v>
      </c>
      <c r="K30" s="62">
        <v>3</v>
      </c>
      <c r="L30" s="62">
        <v>8</v>
      </c>
      <c r="M30" s="62">
        <v>4</v>
      </c>
      <c r="N30" s="62">
        <v>1</v>
      </c>
      <c r="O30" s="62">
        <v>3</v>
      </c>
      <c r="P30" s="62">
        <v>8</v>
      </c>
      <c r="Q30" s="62">
        <v>4</v>
      </c>
      <c r="R30" s="62">
        <v>1</v>
      </c>
      <c r="S30" s="62">
        <v>3</v>
      </c>
      <c r="T30" s="62">
        <v>8</v>
      </c>
      <c r="U30" s="62">
        <v>4</v>
      </c>
      <c r="V30" s="62">
        <v>1</v>
      </c>
      <c r="W30" s="62">
        <v>3</v>
      </c>
      <c r="X30" s="62">
        <v>8</v>
      </c>
      <c r="Y30" s="62">
        <v>4</v>
      </c>
      <c r="Z30" s="62">
        <v>1</v>
      </c>
      <c r="AA30" s="62">
        <v>3</v>
      </c>
      <c r="AB30" s="62">
        <v>8</v>
      </c>
      <c r="AC30" s="62">
        <v>4</v>
      </c>
      <c r="AD30" s="62">
        <v>1</v>
      </c>
      <c r="AE30" s="62">
        <v>3</v>
      </c>
      <c r="AF30" s="62">
        <v>8</v>
      </c>
      <c r="AG30" s="62">
        <v>3</v>
      </c>
      <c r="AH30" s="62">
        <v>1</v>
      </c>
      <c r="AI30" s="62">
        <v>3</v>
      </c>
      <c r="AJ30" s="62">
        <v>7</v>
      </c>
      <c r="AK30" s="62">
        <v>2</v>
      </c>
      <c r="AL30" s="62">
        <v>1</v>
      </c>
      <c r="AM30" s="62">
        <v>3</v>
      </c>
      <c r="AN30" s="62">
        <v>6</v>
      </c>
      <c r="AO30" s="62">
        <v>2</v>
      </c>
      <c r="AP30" s="62">
        <v>1</v>
      </c>
      <c r="AQ30" s="62">
        <v>3</v>
      </c>
      <c r="AR30" s="62">
        <v>6</v>
      </c>
      <c r="AS30" s="62">
        <v>2</v>
      </c>
      <c r="AT30" s="62">
        <v>1</v>
      </c>
      <c r="AU30" s="62">
        <v>3</v>
      </c>
      <c r="AV30" s="62">
        <v>6</v>
      </c>
      <c r="AW30" s="62">
        <v>2</v>
      </c>
      <c r="AX30" s="62">
        <v>1</v>
      </c>
      <c r="AY30" s="62">
        <v>3</v>
      </c>
      <c r="AZ30" s="62">
        <v>6</v>
      </c>
      <c r="BA30" s="176"/>
      <c r="BB30" s="178"/>
      <c r="BC30" s="178"/>
    </row>
    <row r="31" spans="1:55" ht="32.450000000000003" customHeight="1">
      <c r="A31" s="187"/>
      <c r="B31" s="187"/>
      <c r="C31" s="61" t="s">
        <v>158</v>
      </c>
      <c r="D31" s="107" t="s">
        <v>177</v>
      </c>
      <c r="E31" s="187" t="s">
        <v>42</v>
      </c>
      <c r="F31" s="187"/>
      <c r="G31" s="187"/>
      <c r="H31" s="187"/>
      <c r="I31" s="187" t="s">
        <v>43</v>
      </c>
      <c r="J31" s="187"/>
      <c r="K31" s="187"/>
      <c r="L31" s="187"/>
      <c r="M31" s="187" t="s">
        <v>44</v>
      </c>
      <c r="N31" s="187"/>
      <c r="O31" s="187"/>
      <c r="P31" s="187"/>
      <c r="Q31" s="187" t="s">
        <v>45</v>
      </c>
      <c r="R31" s="187"/>
      <c r="S31" s="187"/>
      <c r="T31" s="187"/>
      <c r="U31" s="187" t="s">
        <v>46</v>
      </c>
      <c r="V31" s="187"/>
      <c r="W31" s="187"/>
      <c r="X31" s="187"/>
      <c r="Y31" s="187" t="s">
        <v>47</v>
      </c>
      <c r="Z31" s="187"/>
      <c r="AA31" s="187"/>
      <c r="AB31" s="187"/>
      <c r="AC31" s="187" t="s">
        <v>48</v>
      </c>
      <c r="AD31" s="187"/>
      <c r="AE31" s="187"/>
      <c r="AF31" s="187"/>
      <c r="AG31" s="187" t="s">
        <v>49</v>
      </c>
      <c r="AH31" s="187"/>
      <c r="AI31" s="187"/>
      <c r="AJ31" s="187"/>
      <c r="AK31" s="187" t="s">
        <v>50</v>
      </c>
      <c r="AL31" s="187"/>
      <c r="AM31" s="187"/>
      <c r="AN31" s="187"/>
      <c r="AO31" s="187" t="s">
        <v>51</v>
      </c>
      <c r="AP31" s="187"/>
      <c r="AQ31" s="187"/>
      <c r="AR31" s="187"/>
      <c r="AS31" s="187" t="s">
        <v>52</v>
      </c>
      <c r="AT31" s="187"/>
      <c r="AU31" s="187"/>
      <c r="AV31" s="187"/>
      <c r="AW31" s="187" t="s">
        <v>53</v>
      </c>
      <c r="AX31" s="187"/>
      <c r="AY31" s="187"/>
      <c r="AZ31" s="187"/>
      <c r="BA31" s="176"/>
      <c r="BB31" s="178"/>
      <c r="BC31" s="178"/>
    </row>
    <row r="32" spans="1:55" ht="32.450000000000003" customHeight="1">
      <c r="A32" s="187"/>
      <c r="B32" s="187"/>
      <c r="C32" s="61" t="s">
        <v>160</v>
      </c>
      <c r="D32" s="116" t="s">
        <v>178</v>
      </c>
      <c r="E32" s="61" t="s">
        <v>36</v>
      </c>
      <c r="F32" s="61" t="s">
        <v>37</v>
      </c>
      <c r="G32" s="61" t="s">
        <v>38</v>
      </c>
      <c r="H32" s="61" t="s">
        <v>39</v>
      </c>
      <c r="I32" s="61" t="s">
        <v>36</v>
      </c>
      <c r="J32" s="61" t="s">
        <v>37</v>
      </c>
      <c r="K32" s="61" t="s">
        <v>38</v>
      </c>
      <c r="L32" s="61" t="s">
        <v>39</v>
      </c>
      <c r="M32" s="61" t="s">
        <v>36</v>
      </c>
      <c r="N32" s="61" t="s">
        <v>37</v>
      </c>
      <c r="O32" s="61" t="s">
        <v>38</v>
      </c>
      <c r="P32" s="61" t="s">
        <v>39</v>
      </c>
      <c r="Q32" s="61" t="s">
        <v>36</v>
      </c>
      <c r="R32" s="61" t="s">
        <v>37</v>
      </c>
      <c r="S32" s="61" t="s">
        <v>38</v>
      </c>
      <c r="T32" s="61" t="s">
        <v>39</v>
      </c>
      <c r="U32" s="61" t="s">
        <v>36</v>
      </c>
      <c r="V32" s="61" t="s">
        <v>37</v>
      </c>
      <c r="W32" s="61" t="s">
        <v>38</v>
      </c>
      <c r="X32" s="61" t="s">
        <v>39</v>
      </c>
      <c r="Y32" s="61" t="s">
        <v>36</v>
      </c>
      <c r="Z32" s="61" t="s">
        <v>37</v>
      </c>
      <c r="AA32" s="61" t="s">
        <v>38</v>
      </c>
      <c r="AB32" s="61" t="s">
        <v>39</v>
      </c>
      <c r="AC32" s="61" t="s">
        <v>36</v>
      </c>
      <c r="AD32" s="61" t="s">
        <v>37</v>
      </c>
      <c r="AE32" s="61" t="s">
        <v>38</v>
      </c>
      <c r="AF32" s="61" t="s">
        <v>39</v>
      </c>
      <c r="AG32" s="61" t="s">
        <v>36</v>
      </c>
      <c r="AH32" s="61" t="s">
        <v>37</v>
      </c>
      <c r="AI32" s="61" t="s">
        <v>38</v>
      </c>
      <c r="AJ32" s="61" t="s">
        <v>39</v>
      </c>
      <c r="AK32" s="61" t="s">
        <v>36</v>
      </c>
      <c r="AL32" s="61" t="s">
        <v>37</v>
      </c>
      <c r="AM32" s="61" t="s">
        <v>38</v>
      </c>
      <c r="AN32" s="61" t="s">
        <v>39</v>
      </c>
      <c r="AO32" s="61" t="s">
        <v>36</v>
      </c>
      <c r="AP32" s="61" t="s">
        <v>37</v>
      </c>
      <c r="AQ32" s="61" t="s">
        <v>38</v>
      </c>
      <c r="AR32" s="61" t="s">
        <v>39</v>
      </c>
      <c r="AS32" s="61" t="s">
        <v>36</v>
      </c>
      <c r="AT32" s="61" t="s">
        <v>37</v>
      </c>
      <c r="AU32" s="61" t="s">
        <v>38</v>
      </c>
      <c r="AV32" s="61" t="s">
        <v>39</v>
      </c>
      <c r="AW32" s="61" t="s">
        <v>36</v>
      </c>
      <c r="AX32" s="61" t="s">
        <v>37</v>
      </c>
      <c r="AY32" s="61" t="s">
        <v>38</v>
      </c>
      <c r="AZ32" s="61" t="s">
        <v>39</v>
      </c>
      <c r="BA32" s="176"/>
      <c r="BB32" s="178"/>
      <c r="BC32" s="178"/>
    </row>
    <row r="33" spans="1:55" ht="32.450000000000003" customHeight="1">
      <c r="A33" s="187"/>
      <c r="B33" s="187"/>
      <c r="C33" s="61" t="s">
        <v>54</v>
      </c>
      <c r="D33" s="116" t="s">
        <v>120</v>
      </c>
      <c r="E33" s="53">
        <f>0.01*E30/2</f>
        <v>0.02</v>
      </c>
      <c r="F33" s="53">
        <f>0.015*F30/2</f>
        <v>7.4999999999999997E-3</v>
      </c>
      <c r="G33" s="53">
        <f>0.02*G30/2</f>
        <v>0.03</v>
      </c>
      <c r="H33" s="53">
        <f>E33+F33+G33</f>
        <v>5.7500000000000002E-2</v>
      </c>
      <c r="I33" s="53">
        <f>0.01*I30/2</f>
        <v>0.02</v>
      </c>
      <c r="J33" s="53">
        <f>0.015*J30/2</f>
        <v>7.4999999999999997E-3</v>
      </c>
      <c r="K33" s="53">
        <f>0.02*K30/2</f>
        <v>0.03</v>
      </c>
      <c r="L33" s="53">
        <f>I33+J33+K33</f>
        <v>5.7500000000000002E-2</v>
      </c>
      <c r="M33" s="53">
        <f>0.01*M30/2</f>
        <v>0.02</v>
      </c>
      <c r="N33" s="53">
        <f>0.015*N30/2</f>
        <v>7.4999999999999997E-3</v>
      </c>
      <c r="O33" s="53">
        <f>0.02*O30/2</f>
        <v>0.03</v>
      </c>
      <c r="P33" s="53">
        <f>M33+N33+O33</f>
        <v>5.7500000000000002E-2</v>
      </c>
      <c r="Q33" s="53">
        <f>0.01*Q30/2</f>
        <v>0.02</v>
      </c>
      <c r="R33" s="53">
        <f>0.015*R30/2</f>
        <v>7.4999999999999997E-3</v>
      </c>
      <c r="S33" s="53">
        <f>0.02*S30/2</f>
        <v>0.03</v>
      </c>
      <c r="T33" s="53">
        <f>Q33+R33+S33</f>
        <v>5.7500000000000002E-2</v>
      </c>
      <c r="U33" s="53">
        <f>0.01*U30/2</f>
        <v>0.02</v>
      </c>
      <c r="V33" s="53">
        <f>0.015*V30/2</f>
        <v>7.4999999999999997E-3</v>
      </c>
      <c r="W33" s="53">
        <f>0.02*W30/2</f>
        <v>0.03</v>
      </c>
      <c r="X33" s="53">
        <f>U33+V33+W33</f>
        <v>5.7500000000000002E-2</v>
      </c>
      <c r="Y33" s="53">
        <f>0.01*Y30/2</f>
        <v>0.02</v>
      </c>
      <c r="Z33" s="53">
        <f>0.015*Z30/2</f>
        <v>7.4999999999999997E-3</v>
      </c>
      <c r="AA33" s="53">
        <f>0.02*AA30/2</f>
        <v>0.03</v>
      </c>
      <c r="AB33" s="53">
        <f>Y33+Z33+AA33</f>
        <v>5.7500000000000002E-2</v>
      </c>
      <c r="AC33" s="53">
        <f>0.01*AC30/2</f>
        <v>0.02</v>
      </c>
      <c r="AD33" s="53">
        <f>0.015*AD30/2</f>
        <v>7.4999999999999997E-3</v>
      </c>
      <c r="AE33" s="53">
        <f>0.02*AE30/2</f>
        <v>0.03</v>
      </c>
      <c r="AF33" s="53">
        <f>AC33+AD33+AE33</f>
        <v>5.7500000000000002E-2</v>
      </c>
      <c r="AG33" s="53">
        <f>0.01*AG30/2</f>
        <v>1.4999999999999999E-2</v>
      </c>
      <c r="AH33" s="53">
        <f>0.015*AH30/2</f>
        <v>7.4999999999999997E-3</v>
      </c>
      <c r="AI33" s="53">
        <f>0.02*AI30/2</f>
        <v>0.03</v>
      </c>
      <c r="AJ33" s="53">
        <f>AG33+AH33+AI33</f>
        <v>5.2499999999999998E-2</v>
      </c>
      <c r="AK33" s="105">
        <f>0.026*AK30/2</f>
        <v>2.5999999999999999E-2</v>
      </c>
      <c r="AL33" s="105">
        <f>0.026*AL30/2</f>
        <v>1.2999999999999999E-2</v>
      </c>
      <c r="AM33" s="105">
        <f>0.026*AM30/2</f>
        <v>3.9E-2</v>
      </c>
      <c r="AN33" s="105">
        <f>AK33+AL33+AM33</f>
        <v>7.8E-2</v>
      </c>
      <c r="AO33" s="105">
        <f>0.026*AO30/2</f>
        <v>2.5999999999999999E-2</v>
      </c>
      <c r="AP33" s="105">
        <f>0.026*AP30/2</f>
        <v>1.2999999999999999E-2</v>
      </c>
      <c r="AQ33" s="105">
        <f>0.026*AQ30/2</f>
        <v>3.9E-2</v>
      </c>
      <c r="AR33" s="105">
        <f>AO33+AP33+AQ33</f>
        <v>7.8E-2</v>
      </c>
      <c r="AS33" s="105">
        <f>0.026*AS30/2</f>
        <v>2.5999999999999999E-2</v>
      </c>
      <c r="AT33" s="105">
        <f>0.026*AT30/2</f>
        <v>1.2999999999999999E-2</v>
      </c>
      <c r="AU33" s="105">
        <f>0.026*AU30/2</f>
        <v>3.9E-2</v>
      </c>
      <c r="AV33" s="105">
        <f>AS33+AT33+AU33</f>
        <v>7.8E-2</v>
      </c>
      <c r="AW33" s="105">
        <f>0.026*AW30/2</f>
        <v>2.5999999999999999E-2</v>
      </c>
      <c r="AX33" s="105">
        <f>0.026*AX30/2</f>
        <v>1.2999999999999999E-2</v>
      </c>
      <c r="AY33" s="105">
        <f>0.026*AY30/2</f>
        <v>3.9E-2</v>
      </c>
      <c r="AZ33" s="105">
        <f>AW33+AX33+AY33</f>
        <v>7.8E-2</v>
      </c>
      <c r="BA33" s="177"/>
      <c r="BB33" s="178"/>
      <c r="BC33" s="178"/>
    </row>
    <row r="34" spans="1:55" ht="32.450000000000003" customHeight="1">
      <c r="A34" s="58" t="s">
        <v>2</v>
      </c>
      <c r="B34" s="58" t="s">
        <v>3</v>
      </c>
      <c r="C34" s="58" t="s">
        <v>7</v>
      </c>
      <c r="D34" s="158" t="s">
        <v>150</v>
      </c>
      <c r="E34" s="173" t="s">
        <v>13</v>
      </c>
      <c r="F34" s="173"/>
      <c r="G34" s="173"/>
      <c r="H34" s="173"/>
      <c r="I34" s="173" t="s">
        <v>14</v>
      </c>
      <c r="J34" s="173"/>
      <c r="K34" s="173"/>
      <c r="L34" s="173"/>
      <c r="M34" s="173" t="s">
        <v>15</v>
      </c>
      <c r="N34" s="173"/>
      <c r="O34" s="173"/>
      <c r="P34" s="173"/>
      <c r="Q34" s="173" t="s">
        <v>16</v>
      </c>
      <c r="R34" s="173"/>
      <c r="S34" s="173"/>
      <c r="T34" s="173"/>
      <c r="U34" s="173" t="s">
        <v>17</v>
      </c>
      <c r="V34" s="173"/>
      <c r="W34" s="173"/>
      <c r="X34" s="173"/>
      <c r="Y34" s="173" t="s">
        <v>18</v>
      </c>
      <c r="Z34" s="173"/>
      <c r="AA34" s="173"/>
      <c r="AB34" s="173"/>
      <c r="AC34" s="173" t="s">
        <v>19</v>
      </c>
      <c r="AD34" s="173"/>
      <c r="AE34" s="173"/>
      <c r="AF34" s="173"/>
      <c r="AG34" s="183" t="s">
        <v>20</v>
      </c>
      <c r="AH34" s="183"/>
      <c r="AI34" s="183"/>
      <c r="AJ34" s="183"/>
      <c r="AK34" s="173" t="s">
        <v>21</v>
      </c>
      <c r="AL34" s="173"/>
      <c r="AM34" s="173"/>
      <c r="AN34" s="173"/>
      <c r="AO34" s="173" t="s">
        <v>22</v>
      </c>
      <c r="AP34" s="173"/>
      <c r="AQ34" s="173"/>
      <c r="AR34" s="173"/>
      <c r="AS34" s="173" t="s">
        <v>23</v>
      </c>
      <c r="AT34" s="173"/>
      <c r="AU34" s="173"/>
      <c r="AV34" s="173"/>
      <c r="AW34" s="173" t="s">
        <v>24</v>
      </c>
      <c r="AX34" s="173"/>
      <c r="AY34" s="173"/>
      <c r="AZ34" s="173"/>
      <c r="BA34" s="58" t="s">
        <v>25</v>
      </c>
      <c r="BB34" s="58" t="s">
        <v>9</v>
      </c>
      <c r="BC34" s="58" t="s">
        <v>10</v>
      </c>
    </row>
    <row r="35" spans="1:55" ht="32.450000000000003" customHeight="1">
      <c r="A35" s="173" t="s">
        <v>282</v>
      </c>
      <c r="B35" s="173" t="s">
        <v>5</v>
      </c>
      <c r="C35" s="58" t="s">
        <v>8</v>
      </c>
      <c r="D35" s="83" t="s">
        <v>179</v>
      </c>
      <c r="E35" s="58" t="s">
        <v>36</v>
      </c>
      <c r="F35" s="58" t="s">
        <v>37</v>
      </c>
      <c r="G35" s="58" t="s">
        <v>38</v>
      </c>
      <c r="H35" s="58" t="s">
        <v>39</v>
      </c>
      <c r="I35" s="58" t="s">
        <v>36</v>
      </c>
      <c r="J35" s="58" t="s">
        <v>37</v>
      </c>
      <c r="K35" s="58" t="s">
        <v>38</v>
      </c>
      <c r="L35" s="58" t="s">
        <v>39</v>
      </c>
      <c r="M35" s="58" t="s">
        <v>36</v>
      </c>
      <c r="N35" s="58" t="s">
        <v>37</v>
      </c>
      <c r="O35" s="58" t="s">
        <v>38</v>
      </c>
      <c r="P35" s="58" t="s">
        <v>39</v>
      </c>
      <c r="Q35" s="58" t="s">
        <v>36</v>
      </c>
      <c r="R35" s="58" t="s">
        <v>37</v>
      </c>
      <c r="S35" s="58" t="s">
        <v>38</v>
      </c>
      <c r="T35" s="58" t="s">
        <v>39</v>
      </c>
      <c r="U35" s="58" t="s">
        <v>36</v>
      </c>
      <c r="V35" s="58" t="s">
        <v>37</v>
      </c>
      <c r="W35" s="58" t="s">
        <v>38</v>
      </c>
      <c r="X35" s="58" t="s">
        <v>39</v>
      </c>
      <c r="Y35" s="58" t="s">
        <v>36</v>
      </c>
      <c r="Z35" s="58" t="s">
        <v>37</v>
      </c>
      <c r="AA35" s="58" t="s">
        <v>38</v>
      </c>
      <c r="AB35" s="58" t="s">
        <v>39</v>
      </c>
      <c r="AC35" s="58" t="s">
        <v>36</v>
      </c>
      <c r="AD35" s="58" t="s">
        <v>37</v>
      </c>
      <c r="AE35" s="58" t="s">
        <v>38</v>
      </c>
      <c r="AF35" s="58" t="s">
        <v>39</v>
      </c>
      <c r="AG35" s="58" t="s">
        <v>36</v>
      </c>
      <c r="AH35" s="58" t="s">
        <v>37</v>
      </c>
      <c r="AI35" s="58" t="s">
        <v>38</v>
      </c>
      <c r="AJ35" s="58" t="s">
        <v>39</v>
      </c>
      <c r="AK35" s="58" t="s">
        <v>36</v>
      </c>
      <c r="AL35" s="58" t="s">
        <v>37</v>
      </c>
      <c r="AM35" s="58" t="s">
        <v>38</v>
      </c>
      <c r="AN35" s="58" t="s">
        <v>39</v>
      </c>
      <c r="AO35" s="58" t="s">
        <v>36</v>
      </c>
      <c r="AP35" s="58" t="s">
        <v>37</v>
      </c>
      <c r="AQ35" s="58" t="s">
        <v>38</v>
      </c>
      <c r="AR35" s="58" t="s">
        <v>39</v>
      </c>
      <c r="AS35" s="58" t="s">
        <v>36</v>
      </c>
      <c r="AT35" s="58" t="s">
        <v>37</v>
      </c>
      <c r="AU35" s="58" t="s">
        <v>38</v>
      </c>
      <c r="AV35" s="58" t="s">
        <v>39</v>
      </c>
      <c r="AW35" s="58" t="s">
        <v>36</v>
      </c>
      <c r="AX35" s="58" t="s">
        <v>37</v>
      </c>
      <c r="AY35" s="58" t="s">
        <v>38</v>
      </c>
      <c r="AZ35" s="58" t="s">
        <v>39</v>
      </c>
      <c r="BA35" s="175">
        <f>H36+L36+P36+T36+X36+AB36+AF36+AJ36+AN36+AR36+AV36+AZ36</f>
        <v>342</v>
      </c>
      <c r="BB35" s="178">
        <f>BC35*2</f>
        <v>5.8920000000000003</v>
      </c>
      <c r="BC35" s="178">
        <f>H39+L39+P39+T39+X39+AB39+AF39+AJ39+AN39+AR39+AV39+AZ39</f>
        <v>2.9460000000000002</v>
      </c>
    </row>
    <row r="36" spans="1:55" ht="32.450000000000003" customHeight="1">
      <c r="A36" s="173"/>
      <c r="B36" s="173"/>
      <c r="C36" s="59" t="s">
        <v>40</v>
      </c>
      <c r="D36" s="84" t="s">
        <v>180</v>
      </c>
      <c r="E36" s="60">
        <v>13</v>
      </c>
      <c r="F36" s="60">
        <v>9</v>
      </c>
      <c r="G36" s="60">
        <v>8</v>
      </c>
      <c r="H36" s="60">
        <v>30</v>
      </c>
      <c r="I36" s="60">
        <v>13</v>
      </c>
      <c r="J36" s="60">
        <v>9</v>
      </c>
      <c r="K36" s="60">
        <v>8</v>
      </c>
      <c r="L36" s="60">
        <v>30</v>
      </c>
      <c r="M36" s="60">
        <v>14</v>
      </c>
      <c r="N36" s="60">
        <v>9</v>
      </c>
      <c r="O36" s="60">
        <v>7</v>
      </c>
      <c r="P36" s="60">
        <v>30</v>
      </c>
      <c r="Q36" s="60">
        <v>16</v>
      </c>
      <c r="R36" s="60">
        <v>9</v>
      </c>
      <c r="S36" s="60">
        <v>5</v>
      </c>
      <c r="T36" s="60">
        <v>30</v>
      </c>
      <c r="U36" s="60">
        <v>16</v>
      </c>
      <c r="V36" s="60">
        <v>9</v>
      </c>
      <c r="W36" s="60">
        <v>5</v>
      </c>
      <c r="X36" s="60">
        <v>30</v>
      </c>
      <c r="Y36" s="60">
        <v>16</v>
      </c>
      <c r="Z36" s="60">
        <v>9</v>
      </c>
      <c r="AA36" s="60">
        <v>5</v>
      </c>
      <c r="AB36" s="60">
        <v>30</v>
      </c>
      <c r="AC36" s="60">
        <v>16</v>
      </c>
      <c r="AD36" s="60">
        <v>9</v>
      </c>
      <c r="AE36" s="60">
        <v>5</v>
      </c>
      <c r="AF36" s="60">
        <v>30</v>
      </c>
      <c r="AG36" s="60">
        <v>16</v>
      </c>
      <c r="AH36" s="60">
        <v>9</v>
      </c>
      <c r="AI36" s="60">
        <v>5</v>
      </c>
      <c r="AJ36" s="60">
        <v>30</v>
      </c>
      <c r="AK36" s="60">
        <v>16</v>
      </c>
      <c r="AL36" s="60">
        <v>8</v>
      </c>
      <c r="AM36" s="60">
        <v>4</v>
      </c>
      <c r="AN36" s="60">
        <v>28</v>
      </c>
      <c r="AO36" s="60">
        <v>15</v>
      </c>
      <c r="AP36" s="60">
        <v>7</v>
      </c>
      <c r="AQ36" s="60">
        <v>4</v>
      </c>
      <c r="AR36" s="60">
        <v>26</v>
      </c>
      <c r="AS36" s="60">
        <v>15</v>
      </c>
      <c r="AT36" s="60">
        <v>6</v>
      </c>
      <c r="AU36" s="60">
        <v>3</v>
      </c>
      <c r="AV36" s="60">
        <v>24</v>
      </c>
      <c r="AW36" s="60">
        <v>15</v>
      </c>
      <c r="AX36" s="60">
        <v>6</v>
      </c>
      <c r="AY36" s="60">
        <v>3</v>
      </c>
      <c r="AZ36" s="60">
        <v>24</v>
      </c>
      <c r="BA36" s="176"/>
      <c r="BB36" s="178"/>
      <c r="BC36" s="178"/>
    </row>
    <row r="37" spans="1:55" ht="32.450000000000003" customHeight="1">
      <c r="A37" s="173"/>
      <c r="B37" s="173"/>
      <c r="C37" s="58" t="s">
        <v>158</v>
      </c>
      <c r="D37" s="111" t="s">
        <v>261</v>
      </c>
      <c r="E37" s="173" t="s">
        <v>42</v>
      </c>
      <c r="F37" s="173"/>
      <c r="G37" s="173"/>
      <c r="H37" s="173"/>
      <c r="I37" s="173" t="s">
        <v>43</v>
      </c>
      <c r="J37" s="173"/>
      <c r="K37" s="173"/>
      <c r="L37" s="173"/>
      <c r="M37" s="173" t="s">
        <v>44</v>
      </c>
      <c r="N37" s="173"/>
      <c r="O37" s="173"/>
      <c r="P37" s="173"/>
      <c r="Q37" s="173" t="s">
        <v>45</v>
      </c>
      <c r="R37" s="173"/>
      <c r="S37" s="173"/>
      <c r="T37" s="173"/>
      <c r="U37" s="173" t="s">
        <v>46</v>
      </c>
      <c r="V37" s="173"/>
      <c r="W37" s="173"/>
      <c r="X37" s="173"/>
      <c r="Y37" s="173" t="s">
        <v>47</v>
      </c>
      <c r="Z37" s="173"/>
      <c r="AA37" s="173"/>
      <c r="AB37" s="173"/>
      <c r="AC37" s="173" t="s">
        <v>48</v>
      </c>
      <c r="AD37" s="173"/>
      <c r="AE37" s="173"/>
      <c r="AF37" s="173"/>
      <c r="AG37" s="173" t="s">
        <v>49</v>
      </c>
      <c r="AH37" s="173"/>
      <c r="AI37" s="173"/>
      <c r="AJ37" s="173"/>
      <c r="AK37" s="173" t="s">
        <v>50</v>
      </c>
      <c r="AL37" s="173"/>
      <c r="AM37" s="173"/>
      <c r="AN37" s="173"/>
      <c r="AO37" s="173" t="s">
        <v>51</v>
      </c>
      <c r="AP37" s="173"/>
      <c r="AQ37" s="173"/>
      <c r="AR37" s="173"/>
      <c r="AS37" s="173" t="s">
        <v>52</v>
      </c>
      <c r="AT37" s="173"/>
      <c r="AU37" s="173"/>
      <c r="AV37" s="173"/>
      <c r="AW37" s="173" t="s">
        <v>53</v>
      </c>
      <c r="AX37" s="173"/>
      <c r="AY37" s="173"/>
      <c r="AZ37" s="173"/>
      <c r="BA37" s="176"/>
      <c r="BB37" s="178"/>
      <c r="BC37" s="178"/>
    </row>
    <row r="38" spans="1:55" ht="32.450000000000003" customHeight="1">
      <c r="A38" s="173"/>
      <c r="B38" s="173"/>
      <c r="C38" s="58" t="s">
        <v>160</v>
      </c>
      <c r="D38" s="85" t="s">
        <v>224</v>
      </c>
      <c r="E38" s="58" t="s">
        <v>36</v>
      </c>
      <c r="F38" s="58" t="s">
        <v>37</v>
      </c>
      <c r="G38" s="58" t="s">
        <v>38</v>
      </c>
      <c r="H38" s="58" t="s">
        <v>39</v>
      </c>
      <c r="I38" s="58" t="s">
        <v>36</v>
      </c>
      <c r="J38" s="58" t="s">
        <v>37</v>
      </c>
      <c r="K38" s="58" t="s">
        <v>38</v>
      </c>
      <c r="L38" s="58" t="s">
        <v>39</v>
      </c>
      <c r="M38" s="58" t="s">
        <v>36</v>
      </c>
      <c r="N38" s="58" t="s">
        <v>37</v>
      </c>
      <c r="O38" s="58" t="s">
        <v>38</v>
      </c>
      <c r="P38" s="58" t="s">
        <v>39</v>
      </c>
      <c r="Q38" s="58" t="s">
        <v>36</v>
      </c>
      <c r="R38" s="58" t="s">
        <v>37</v>
      </c>
      <c r="S38" s="58" t="s">
        <v>38</v>
      </c>
      <c r="T38" s="58" t="s">
        <v>39</v>
      </c>
      <c r="U38" s="58" t="s">
        <v>36</v>
      </c>
      <c r="V38" s="58" t="s">
        <v>37</v>
      </c>
      <c r="W38" s="58" t="s">
        <v>38</v>
      </c>
      <c r="X38" s="58" t="s">
        <v>39</v>
      </c>
      <c r="Y38" s="58" t="s">
        <v>36</v>
      </c>
      <c r="Z38" s="58" t="s">
        <v>37</v>
      </c>
      <c r="AA38" s="58" t="s">
        <v>38</v>
      </c>
      <c r="AB38" s="58" t="s">
        <v>39</v>
      </c>
      <c r="AC38" s="58" t="s">
        <v>36</v>
      </c>
      <c r="AD38" s="58" t="s">
        <v>37</v>
      </c>
      <c r="AE38" s="58" t="s">
        <v>38</v>
      </c>
      <c r="AF38" s="58" t="s">
        <v>39</v>
      </c>
      <c r="AG38" s="58" t="s">
        <v>36</v>
      </c>
      <c r="AH38" s="58" t="s">
        <v>37</v>
      </c>
      <c r="AI38" s="58" t="s">
        <v>38</v>
      </c>
      <c r="AJ38" s="58" t="s">
        <v>39</v>
      </c>
      <c r="AK38" s="58" t="s">
        <v>36</v>
      </c>
      <c r="AL38" s="58" t="s">
        <v>37</v>
      </c>
      <c r="AM38" s="58" t="s">
        <v>38</v>
      </c>
      <c r="AN38" s="58" t="s">
        <v>39</v>
      </c>
      <c r="AO38" s="58" t="s">
        <v>36</v>
      </c>
      <c r="AP38" s="58" t="s">
        <v>37</v>
      </c>
      <c r="AQ38" s="58" t="s">
        <v>38</v>
      </c>
      <c r="AR38" s="58" t="s">
        <v>39</v>
      </c>
      <c r="AS38" s="58" t="s">
        <v>36</v>
      </c>
      <c r="AT38" s="58" t="s">
        <v>37</v>
      </c>
      <c r="AU38" s="58" t="s">
        <v>38</v>
      </c>
      <c r="AV38" s="58" t="s">
        <v>39</v>
      </c>
      <c r="AW38" s="58" t="s">
        <v>36</v>
      </c>
      <c r="AX38" s="58" t="s">
        <v>37</v>
      </c>
      <c r="AY38" s="58" t="s">
        <v>38</v>
      </c>
      <c r="AZ38" s="58" t="s">
        <v>39</v>
      </c>
      <c r="BA38" s="176"/>
      <c r="BB38" s="178"/>
      <c r="BC38" s="178"/>
    </row>
    <row r="39" spans="1:55" ht="32.450000000000003" customHeight="1">
      <c r="A39" s="173"/>
      <c r="B39" s="173"/>
      <c r="C39" s="58" t="s">
        <v>54</v>
      </c>
      <c r="D39" s="85" t="s">
        <v>167</v>
      </c>
      <c r="E39" s="53">
        <f>0.01*E36/2</f>
        <v>6.5000000000000002E-2</v>
      </c>
      <c r="F39" s="53">
        <f>0.015*F36/2</f>
        <v>6.7500000000000004E-2</v>
      </c>
      <c r="G39" s="53">
        <f>0.02*G36/2</f>
        <v>0.08</v>
      </c>
      <c r="H39" s="53">
        <f>E39+F39+G39</f>
        <v>0.21249999999999999</v>
      </c>
      <c r="I39" s="53">
        <f>0.01*I36/2</f>
        <v>6.5000000000000002E-2</v>
      </c>
      <c r="J39" s="53">
        <f>0.015*J36/2</f>
        <v>6.7500000000000004E-2</v>
      </c>
      <c r="K39" s="53">
        <f>0.02*K36/2</f>
        <v>0.08</v>
      </c>
      <c r="L39" s="53">
        <f>I39+J39+K39</f>
        <v>0.21249999999999999</v>
      </c>
      <c r="M39" s="53">
        <f>0.01*M36/2</f>
        <v>7.0000000000000007E-2</v>
      </c>
      <c r="N39" s="53">
        <f>0.015*N36/2</f>
        <v>6.7500000000000004E-2</v>
      </c>
      <c r="O39" s="53">
        <f>0.02*O36/2</f>
        <v>7.0000000000000007E-2</v>
      </c>
      <c r="P39" s="53">
        <f>M39+N39+O39</f>
        <v>0.20749999999999999</v>
      </c>
      <c r="Q39" s="53">
        <f>0.01*Q36/2</f>
        <v>0.08</v>
      </c>
      <c r="R39" s="53">
        <f>0.015*R36/2</f>
        <v>6.7500000000000004E-2</v>
      </c>
      <c r="S39" s="53">
        <f>0.02*S36/2</f>
        <v>0.05</v>
      </c>
      <c r="T39" s="53">
        <f>Q39+R39+S39</f>
        <v>0.19750000000000001</v>
      </c>
      <c r="U39" s="53">
        <f>0.01*U36/2</f>
        <v>0.08</v>
      </c>
      <c r="V39" s="53">
        <f>0.015*V36/2</f>
        <v>6.7500000000000004E-2</v>
      </c>
      <c r="W39" s="53">
        <f>0.02*W36/2</f>
        <v>0.05</v>
      </c>
      <c r="X39" s="53">
        <f>U39+V39+W39</f>
        <v>0.19750000000000001</v>
      </c>
      <c r="Y39" s="53">
        <f>0.01*Y36/2</f>
        <v>0.08</v>
      </c>
      <c r="Z39" s="53">
        <f>0.015*Z36/2</f>
        <v>6.7500000000000004E-2</v>
      </c>
      <c r="AA39" s="53">
        <f>0.02*AA36/2</f>
        <v>0.05</v>
      </c>
      <c r="AB39" s="53">
        <f>Y39+Z39+AA39</f>
        <v>0.19750000000000001</v>
      </c>
      <c r="AC39" s="53">
        <f>0.01*AC36/2</f>
        <v>0.08</v>
      </c>
      <c r="AD39" s="53">
        <f>0.015*AD36/2</f>
        <v>6.7500000000000004E-2</v>
      </c>
      <c r="AE39" s="53">
        <f>0.02*AE36/2</f>
        <v>0.05</v>
      </c>
      <c r="AF39" s="53">
        <f>AC39+AD39+AE39</f>
        <v>0.19750000000000001</v>
      </c>
      <c r="AG39" s="53">
        <f>0.01*AG36/2</f>
        <v>0.08</v>
      </c>
      <c r="AH39" s="53">
        <f>0.015*AH36/2</f>
        <v>6.7500000000000004E-2</v>
      </c>
      <c r="AI39" s="53">
        <f>0.02*AI36/2</f>
        <v>0.05</v>
      </c>
      <c r="AJ39" s="53">
        <f>AG39+AH39+AI39</f>
        <v>0.19750000000000001</v>
      </c>
      <c r="AK39" s="105">
        <f>0.026*AK36/2</f>
        <v>0.20799999999999999</v>
      </c>
      <c r="AL39" s="105">
        <f>0.026*AL36/2</f>
        <v>0.104</v>
      </c>
      <c r="AM39" s="105">
        <f>0.026*AM36/2</f>
        <v>5.1999999999999998E-2</v>
      </c>
      <c r="AN39" s="105">
        <f>AK39+AL39+AM39</f>
        <v>0.36399999999999999</v>
      </c>
      <c r="AO39" s="105">
        <f>0.026*AO36/2</f>
        <v>0.19500000000000001</v>
      </c>
      <c r="AP39" s="105">
        <f>0.026*AP36/2</f>
        <v>9.0999999999999998E-2</v>
      </c>
      <c r="AQ39" s="105">
        <f>0.026*AQ36/2</f>
        <v>5.1999999999999998E-2</v>
      </c>
      <c r="AR39" s="105">
        <f>AO39+AP39+AQ39</f>
        <v>0.33800000000000002</v>
      </c>
      <c r="AS39" s="105">
        <f>0.026*AS36/2</f>
        <v>0.19500000000000001</v>
      </c>
      <c r="AT39" s="105">
        <f>0.026*AT36/2</f>
        <v>7.8E-2</v>
      </c>
      <c r="AU39" s="105">
        <f>0.026*AU36/2</f>
        <v>3.9E-2</v>
      </c>
      <c r="AV39" s="105">
        <f>AS39+AT39+AU39</f>
        <v>0.312</v>
      </c>
      <c r="AW39" s="105">
        <f>0.026*AW36/2</f>
        <v>0.19500000000000001</v>
      </c>
      <c r="AX39" s="105">
        <f>0.026*AX36/2</f>
        <v>7.8E-2</v>
      </c>
      <c r="AY39" s="105">
        <f>0.026*AY36/2</f>
        <v>3.9E-2</v>
      </c>
      <c r="AZ39" s="105">
        <f>AW39+AX39+AY39</f>
        <v>0.312</v>
      </c>
      <c r="BA39" s="177"/>
      <c r="BB39" s="178"/>
      <c r="BC39" s="178"/>
    </row>
    <row r="40" spans="1:55" ht="32.450000000000003" customHeight="1">
      <c r="A40" s="67" t="s">
        <v>2</v>
      </c>
      <c r="B40" s="67" t="s">
        <v>3</v>
      </c>
      <c r="C40" s="67" t="s">
        <v>7</v>
      </c>
      <c r="D40" s="122" t="s">
        <v>181</v>
      </c>
      <c r="E40" s="192" t="s">
        <v>13</v>
      </c>
      <c r="F40" s="192"/>
      <c r="G40" s="192"/>
      <c r="H40" s="192"/>
      <c r="I40" s="192" t="s">
        <v>14</v>
      </c>
      <c r="J40" s="192"/>
      <c r="K40" s="192"/>
      <c r="L40" s="192"/>
      <c r="M40" s="192" t="s">
        <v>15</v>
      </c>
      <c r="N40" s="192"/>
      <c r="O40" s="192"/>
      <c r="P40" s="192"/>
      <c r="Q40" s="192" t="s">
        <v>16</v>
      </c>
      <c r="R40" s="192"/>
      <c r="S40" s="192"/>
      <c r="T40" s="192"/>
      <c r="U40" s="192" t="s">
        <v>17</v>
      </c>
      <c r="V40" s="192"/>
      <c r="W40" s="192"/>
      <c r="X40" s="192"/>
      <c r="Y40" s="192" t="s">
        <v>18</v>
      </c>
      <c r="Z40" s="192"/>
      <c r="AA40" s="192"/>
      <c r="AB40" s="192"/>
      <c r="AC40" s="192" t="s">
        <v>19</v>
      </c>
      <c r="AD40" s="192"/>
      <c r="AE40" s="192"/>
      <c r="AF40" s="192"/>
      <c r="AG40" s="188" t="s">
        <v>20</v>
      </c>
      <c r="AH40" s="188"/>
      <c r="AI40" s="188"/>
      <c r="AJ40" s="188"/>
      <c r="AK40" s="192" t="s">
        <v>21</v>
      </c>
      <c r="AL40" s="192"/>
      <c r="AM40" s="192"/>
      <c r="AN40" s="192"/>
      <c r="AO40" s="192" t="s">
        <v>22</v>
      </c>
      <c r="AP40" s="192"/>
      <c r="AQ40" s="192"/>
      <c r="AR40" s="192"/>
      <c r="AS40" s="192" t="s">
        <v>23</v>
      </c>
      <c r="AT40" s="192"/>
      <c r="AU40" s="192"/>
      <c r="AV40" s="192"/>
      <c r="AW40" s="192" t="s">
        <v>24</v>
      </c>
      <c r="AX40" s="192"/>
      <c r="AY40" s="192"/>
      <c r="AZ40" s="192"/>
      <c r="BA40" s="67" t="s">
        <v>25</v>
      </c>
      <c r="BB40" s="67" t="s">
        <v>9</v>
      </c>
      <c r="BC40" s="67" t="s">
        <v>10</v>
      </c>
    </row>
    <row r="41" spans="1:55" ht="32.450000000000003" customHeight="1">
      <c r="A41" s="193" t="s">
        <v>283</v>
      </c>
      <c r="B41" s="193"/>
      <c r="C41" s="67" t="s">
        <v>8</v>
      </c>
      <c r="D41" s="123" t="s">
        <v>182</v>
      </c>
      <c r="E41" s="67" t="s">
        <v>36</v>
      </c>
      <c r="F41" s="67" t="s">
        <v>37</v>
      </c>
      <c r="G41" s="67" t="s">
        <v>38</v>
      </c>
      <c r="H41" s="67" t="s">
        <v>39</v>
      </c>
      <c r="I41" s="67" t="s">
        <v>36</v>
      </c>
      <c r="J41" s="67" t="s">
        <v>37</v>
      </c>
      <c r="K41" s="67" t="s">
        <v>38</v>
      </c>
      <c r="L41" s="67" t="s">
        <v>39</v>
      </c>
      <c r="M41" s="67" t="s">
        <v>36</v>
      </c>
      <c r="N41" s="67" t="s">
        <v>37</v>
      </c>
      <c r="O41" s="67" t="s">
        <v>38</v>
      </c>
      <c r="P41" s="67" t="s">
        <v>39</v>
      </c>
      <c r="Q41" s="67" t="s">
        <v>36</v>
      </c>
      <c r="R41" s="67" t="s">
        <v>37</v>
      </c>
      <c r="S41" s="67" t="s">
        <v>38</v>
      </c>
      <c r="T41" s="67" t="s">
        <v>39</v>
      </c>
      <c r="U41" s="67" t="s">
        <v>36</v>
      </c>
      <c r="V41" s="67" t="s">
        <v>37</v>
      </c>
      <c r="W41" s="67" t="s">
        <v>38</v>
      </c>
      <c r="X41" s="67" t="s">
        <v>39</v>
      </c>
      <c r="Y41" s="67" t="s">
        <v>36</v>
      </c>
      <c r="Z41" s="67" t="s">
        <v>37</v>
      </c>
      <c r="AA41" s="67" t="s">
        <v>38</v>
      </c>
      <c r="AB41" s="67" t="s">
        <v>39</v>
      </c>
      <c r="AC41" s="67" t="s">
        <v>36</v>
      </c>
      <c r="AD41" s="67" t="s">
        <v>37</v>
      </c>
      <c r="AE41" s="67" t="s">
        <v>38</v>
      </c>
      <c r="AF41" s="67" t="s">
        <v>39</v>
      </c>
      <c r="AG41" s="67" t="s">
        <v>36</v>
      </c>
      <c r="AH41" s="67" t="s">
        <v>37</v>
      </c>
      <c r="AI41" s="67" t="s">
        <v>38</v>
      </c>
      <c r="AJ41" s="67" t="s">
        <v>39</v>
      </c>
      <c r="AK41" s="67" t="s">
        <v>36</v>
      </c>
      <c r="AL41" s="67" t="s">
        <v>37</v>
      </c>
      <c r="AM41" s="67" t="s">
        <v>38</v>
      </c>
      <c r="AN41" s="67" t="s">
        <v>39</v>
      </c>
      <c r="AO41" s="67" t="s">
        <v>36</v>
      </c>
      <c r="AP41" s="67" t="s">
        <v>37</v>
      </c>
      <c r="AQ41" s="67" t="s">
        <v>38</v>
      </c>
      <c r="AR41" s="67" t="s">
        <v>39</v>
      </c>
      <c r="AS41" s="67" t="s">
        <v>36</v>
      </c>
      <c r="AT41" s="67" t="s">
        <v>37</v>
      </c>
      <c r="AU41" s="67" t="s">
        <v>38</v>
      </c>
      <c r="AV41" s="67" t="s">
        <v>39</v>
      </c>
      <c r="AW41" s="67" t="s">
        <v>36</v>
      </c>
      <c r="AX41" s="67" t="s">
        <v>37</v>
      </c>
      <c r="AY41" s="67" t="s">
        <v>38</v>
      </c>
      <c r="AZ41" s="67" t="s">
        <v>39</v>
      </c>
      <c r="BA41" s="175">
        <f>H42+L42+P42+T42+X42+AB42+AF42+AJ42+AN42+AR42+AV42+AZ42</f>
        <v>720</v>
      </c>
      <c r="BB41" s="178">
        <f>BC41*2</f>
        <v>9.84</v>
      </c>
      <c r="BC41" s="178">
        <f>H45+L45+P45+T45+X45+AB45+AF45+AJ45+AN45+AR45+AV45+AZ45</f>
        <v>4.92</v>
      </c>
    </row>
    <row r="42" spans="1:55" ht="32.450000000000003" customHeight="1">
      <c r="A42" s="194"/>
      <c r="B42" s="194"/>
      <c r="C42" s="68" t="s">
        <v>40</v>
      </c>
      <c r="D42" s="124" t="s">
        <v>183</v>
      </c>
      <c r="E42" s="69">
        <v>38</v>
      </c>
      <c r="F42" s="69">
        <v>0</v>
      </c>
      <c r="G42" s="69">
        <v>22</v>
      </c>
      <c r="H42" s="69">
        <v>60</v>
      </c>
      <c r="I42" s="69">
        <v>38</v>
      </c>
      <c r="J42" s="69">
        <v>0</v>
      </c>
      <c r="K42" s="69">
        <v>22</v>
      </c>
      <c r="L42" s="69">
        <v>60</v>
      </c>
      <c r="M42" s="69">
        <v>38</v>
      </c>
      <c r="N42" s="69">
        <v>0</v>
      </c>
      <c r="O42" s="69">
        <v>22</v>
      </c>
      <c r="P42" s="69">
        <v>60</v>
      </c>
      <c r="Q42" s="69">
        <v>38</v>
      </c>
      <c r="R42" s="69">
        <v>0</v>
      </c>
      <c r="S42" s="69">
        <v>22</v>
      </c>
      <c r="T42" s="69">
        <v>60</v>
      </c>
      <c r="U42" s="69">
        <v>38</v>
      </c>
      <c r="V42" s="69">
        <v>0</v>
      </c>
      <c r="W42" s="69">
        <v>22</v>
      </c>
      <c r="X42" s="69">
        <v>60</v>
      </c>
      <c r="Y42" s="69">
        <v>38</v>
      </c>
      <c r="Z42" s="69">
        <v>0</v>
      </c>
      <c r="AA42" s="69">
        <v>22</v>
      </c>
      <c r="AB42" s="69">
        <v>60</v>
      </c>
      <c r="AC42" s="69">
        <v>38</v>
      </c>
      <c r="AD42" s="69">
        <v>0</v>
      </c>
      <c r="AE42" s="69">
        <v>22</v>
      </c>
      <c r="AF42" s="69">
        <v>60</v>
      </c>
      <c r="AG42" s="69">
        <v>38</v>
      </c>
      <c r="AH42" s="69">
        <v>0</v>
      </c>
      <c r="AI42" s="69">
        <v>22</v>
      </c>
      <c r="AJ42" s="69">
        <v>60</v>
      </c>
      <c r="AK42" s="69">
        <v>38</v>
      </c>
      <c r="AL42" s="69">
        <v>0</v>
      </c>
      <c r="AM42" s="69">
        <v>22</v>
      </c>
      <c r="AN42" s="69">
        <v>60</v>
      </c>
      <c r="AO42" s="69">
        <v>38</v>
      </c>
      <c r="AP42" s="69">
        <v>0</v>
      </c>
      <c r="AQ42" s="69">
        <v>22</v>
      </c>
      <c r="AR42" s="69">
        <v>60</v>
      </c>
      <c r="AS42" s="69">
        <v>38</v>
      </c>
      <c r="AT42" s="69">
        <v>0</v>
      </c>
      <c r="AU42" s="69">
        <v>22</v>
      </c>
      <c r="AV42" s="69">
        <v>60</v>
      </c>
      <c r="AW42" s="69">
        <v>38</v>
      </c>
      <c r="AX42" s="69">
        <v>0</v>
      </c>
      <c r="AY42" s="69">
        <v>22</v>
      </c>
      <c r="AZ42" s="69">
        <v>60</v>
      </c>
      <c r="BA42" s="176"/>
      <c r="BB42" s="178"/>
      <c r="BC42" s="178"/>
    </row>
    <row r="43" spans="1:55" ht="32.450000000000003" customHeight="1">
      <c r="A43" s="195"/>
      <c r="B43" s="194"/>
      <c r="C43" s="67" t="s">
        <v>158</v>
      </c>
      <c r="D43" s="115" t="s">
        <v>184</v>
      </c>
      <c r="E43" s="197" t="s">
        <v>42</v>
      </c>
      <c r="F43" s="198"/>
      <c r="G43" s="198"/>
      <c r="H43" s="199"/>
      <c r="I43" s="197" t="s">
        <v>43</v>
      </c>
      <c r="J43" s="198"/>
      <c r="K43" s="198"/>
      <c r="L43" s="199"/>
      <c r="M43" s="197" t="s">
        <v>44</v>
      </c>
      <c r="N43" s="198"/>
      <c r="O43" s="198"/>
      <c r="P43" s="199"/>
      <c r="Q43" s="197" t="s">
        <v>45</v>
      </c>
      <c r="R43" s="198"/>
      <c r="S43" s="198"/>
      <c r="T43" s="199"/>
      <c r="U43" s="197" t="s">
        <v>46</v>
      </c>
      <c r="V43" s="198"/>
      <c r="W43" s="198"/>
      <c r="X43" s="199"/>
      <c r="Y43" s="197" t="s">
        <v>47</v>
      </c>
      <c r="Z43" s="198"/>
      <c r="AA43" s="198"/>
      <c r="AB43" s="199"/>
      <c r="AC43" s="197" t="s">
        <v>48</v>
      </c>
      <c r="AD43" s="198"/>
      <c r="AE43" s="198"/>
      <c r="AF43" s="199"/>
      <c r="AG43" s="197" t="s">
        <v>49</v>
      </c>
      <c r="AH43" s="198"/>
      <c r="AI43" s="198"/>
      <c r="AJ43" s="199"/>
      <c r="AK43" s="197" t="s">
        <v>50</v>
      </c>
      <c r="AL43" s="198"/>
      <c r="AM43" s="198"/>
      <c r="AN43" s="199"/>
      <c r="AO43" s="197" t="s">
        <v>51</v>
      </c>
      <c r="AP43" s="198"/>
      <c r="AQ43" s="198"/>
      <c r="AR43" s="199"/>
      <c r="AS43" s="197" t="s">
        <v>52</v>
      </c>
      <c r="AT43" s="198"/>
      <c r="AU43" s="198"/>
      <c r="AV43" s="199"/>
      <c r="AW43" s="197" t="s">
        <v>53</v>
      </c>
      <c r="AX43" s="198"/>
      <c r="AY43" s="198"/>
      <c r="AZ43" s="199"/>
      <c r="BA43" s="176"/>
      <c r="BB43" s="178"/>
      <c r="BC43" s="178"/>
    </row>
    <row r="44" spans="1:55" ht="32.450000000000003" customHeight="1">
      <c r="A44" s="194"/>
      <c r="B44" s="194"/>
      <c r="C44" s="67" t="s">
        <v>160</v>
      </c>
      <c r="D44" s="125" t="s">
        <v>185</v>
      </c>
      <c r="E44" s="67" t="s">
        <v>36</v>
      </c>
      <c r="F44" s="67" t="s">
        <v>37</v>
      </c>
      <c r="G44" s="67" t="s">
        <v>38</v>
      </c>
      <c r="H44" s="67" t="s">
        <v>39</v>
      </c>
      <c r="I44" s="67" t="s">
        <v>36</v>
      </c>
      <c r="J44" s="67" t="s">
        <v>37</v>
      </c>
      <c r="K44" s="67" t="s">
        <v>38</v>
      </c>
      <c r="L44" s="67" t="s">
        <v>39</v>
      </c>
      <c r="M44" s="67" t="s">
        <v>36</v>
      </c>
      <c r="N44" s="67" t="s">
        <v>37</v>
      </c>
      <c r="O44" s="67" t="s">
        <v>38</v>
      </c>
      <c r="P44" s="67" t="s">
        <v>39</v>
      </c>
      <c r="Q44" s="67" t="s">
        <v>36</v>
      </c>
      <c r="R44" s="67" t="s">
        <v>37</v>
      </c>
      <c r="S44" s="67" t="s">
        <v>38</v>
      </c>
      <c r="T44" s="67" t="s">
        <v>39</v>
      </c>
      <c r="U44" s="67" t="s">
        <v>36</v>
      </c>
      <c r="V44" s="67" t="s">
        <v>37</v>
      </c>
      <c r="W44" s="67" t="s">
        <v>38</v>
      </c>
      <c r="X44" s="67" t="s">
        <v>39</v>
      </c>
      <c r="Y44" s="67" t="s">
        <v>36</v>
      </c>
      <c r="Z44" s="67" t="s">
        <v>37</v>
      </c>
      <c r="AA44" s="67" t="s">
        <v>38</v>
      </c>
      <c r="AB44" s="67" t="s">
        <v>39</v>
      </c>
      <c r="AC44" s="67" t="s">
        <v>36</v>
      </c>
      <c r="AD44" s="67" t="s">
        <v>37</v>
      </c>
      <c r="AE44" s="67" t="s">
        <v>38</v>
      </c>
      <c r="AF44" s="67" t="s">
        <v>39</v>
      </c>
      <c r="AG44" s="67" t="s">
        <v>36</v>
      </c>
      <c r="AH44" s="67" t="s">
        <v>37</v>
      </c>
      <c r="AI44" s="67" t="s">
        <v>38</v>
      </c>
      <c r="AJ44" s="67" t="s">
        <v>39</v>
      </c>
      <c r="AK44" s="67" t="s">
        <v>36</v>
      </c>
      <c r="AL44" s="67" t="s">
        <v>37</v>
      </c>
      <c r="AM44" s="67" t="s">
        <v>38</v>
      </c>
      <c r="AN44" s="67" t="s">
        <v>39</v>
      </c>
      <c r="AO44" s="67" t="s">
        <v>36</v>
      </c>
      <c r="AP44" s="67" t="s">
        <v>37</v>
      </c>
      <c r="AQ44" s="67" t="s">
        <v>38</v>
      </c>
      <c r="AR44" s="67" t="s">
        <v>39</v>
      </c>
      <c r="AS44" s="67" t="s">
        <v>36</v>
      </c>
      <c r="AT44" s="67" t="s">
        <v>37</v>
      </c>
      <c r="AU44" s="67" t="s">
        <v>38</v>
      </c>
      <c r="AV44" s="67" t="s">
        <v>39</v>
      </c>
      <c r="AW44" s="67" t="s">
        <v>36</v>
      </c>
      <c r="AX44" s="67" t="s">
        <v>37</v>
      </c>
      <c r="AY44" s="67" t="s">
        <v>38</v>
      </c>
      <c r="AZ44" s="67" t="s">
        <v>39</v>
      </c>
      <c r="BA44" s="176"/>
      <c r="BB44" s="178"/>
      <c r="BC44" s="178"/>
    </row>
    <row r="45" spans="1:55" ht="32.450000000000003" customHeight="1">
      <c r="A45" s="196"/>
      <c r="B45" s="196"/>
      <c r="C45" s="67" t="s">
        <v>54</v>
      </c>
      <c r="D45" s="125" t="s">
        <v>186</v>
      </c>
      <c r="E45" s="169">
        <f>0.01*E42/2</f>
        <v>0.19</v>
      </c>
      <c r="F45" s="169">
        <f>0.015*F42/2</f>
        <v>0</v>
      </c>
      <c r="G45" s="169">
        <f>0.02*G42/2</f>
        <v>0.22</v>
      </c>
      <c r="H45" s="169">
        <f>E45+F45+G45</f>
        <v>0.41</v>
      </c>
      <c r="I45" s="169">
        <f>0.01*I42/2</f>
        <v>0.19</v>
      </c>
      <c r="J45" s="169">
        <f>0.015*J42/2</f>
        <v>0</v>
      </c>
      <c r="K45" s="169">
        <f>0.02*K42/2</f>
        <v>0.22</v>
      </c>
      <c r="L45" s="169">
        <f>I45+J45+K45</f>
        <v>0.41</v>
      </c>
      <c r="M45" s="169">
        <f>0.01*M42/2</f>
        <v>0.19</v>
      </c>
      <c r="N45" s="169">
        <f>0.015*N42/2</f>
        <v>0</v>
      </c>
      <c r="O45" s="169">
        <f>0.02*O42/2</f>
        <v>0.22</v>
      </c>
      <c r="P45" s="169">
        <f>M45+N45+O45</f>
        <v>0.41</v>
      </c>
      <c r="Q45" s="169">
        <f>0.01*Q42/2</f>
        <v>0.19</v>
      </c>
      <c r="R45" s="169">
        <f>0.015*R42/2</f>
        <v>0</v>
      </c>
      <c r="S45" s="169">
        <f>0.02*S42/2</f>
        <v>0.22</v>
      </c>
      <c r="T45" s="169">
        <f>Q45+R45+S45</f>
        <v>0.41</v>
      </c>
      <c r="U45" s="169">
        <f>0.01*U42/2</f>
        <v>0.19</v>
      </c>
      <c r="V45" s="169">
        <f>0.015*V42/2</f>
        <v>0</v>
      </c>
      <c r="W45" s="169">
        <f>0.02*W42/2</f>
        <v>0.22</v>
      </c>
      <c r="X45" s="169">
        <f>U45+V45+W45</f>
        <v>0.41</v>
      </c>
      <c r="Y45" s="169">
        <f>0.01*Y42/2</f>
        <v>0.19</v>
      </c>
      <c r="Z45" s="169">
        <f>0.015*Z42/2</f>
        <v>0</v>
      </c>
      <c r="AA45" s="169">
        <f>0.02*AA42/2</f>
        <v>0.22</v>
      </c>
      <c r="AB45" s="169">
        <f>Y45+Z45+AA45</f>
        <v>0.41</v>
      </c>
      <c r="AC45" s="169">
        <f>0.01*AC42/2</f>
        <v>0.19</v>
      </c>
      <c r="AD45" s="169">
        <f>0.015*AD42/2</f>
        <v>0</v>
      </c>
      <c r="AE45" s="169">
        <f>0.02*AE42/2</f>
        <v>0.22</v>
      </c>
      <c r="AF45" s="169">
        <f>AC45+AD45+AE45</f>
        <v>0.41</v>
      </c>
      <c r="AG45" s="169">
        <f>0.01*AG42/2</f>
        <v>0.19</v>
      </c>
      <c r="AH45" s="169">
        <f>0.015*AH42/2</f>
        <v>0</v>
      </c>
      <c r="AI45" s="169">
        <f>0.02*AI42/2</f>
        <v>0.22</v>
      </c>
      <c r="AJ45" s="169">
        <f>AG45+AH45+AI45</f>
        <v>0.41</v>
      </c>
      <c r="AK45" s="169">
        <f>0.01*AK42/2</f>
        <v>0.19</v>
      </c>
      <c r="AL45" s="169">
        <f>0.015*AL42/2</f>
        <v>0</v>
      </c>
      <c r="AM45" s="169">
        <f>0.02*AM42/2</f>
        <v>0.22</v>
      </c>
      <c r="AN45" s="169">
        <f>AK45+AL45+AM45</f>
        <v>0.41</v>
      </c>
      <c r="AO45" s="169">
        <f>0.01*AO42/2</f>
        <v>0.19</v>
      </c>
      <c r="AP45" s="169">
        <f>0.015*AP42/2</f>
        <v>0</v>
      </c>
      <c r="AQ45" s="169">
        <f>0.02*AQ42/2</f>
        <v>0.22</v>
      </c>
      <c r="AR45" s="169">
        <f>AO45+AP45+AQ45</f>
        <v>0.41</v>
      </c>
      <c r="AS45" s="169">
        <f>0.01*AS42/2</f>
        <v>0.19</v>
      </c>
      <c r="AT45" s="169">
        <f>0.015*AT42/2</f>
        <v>0</v>
      </c>
      <c r="AU45" s="169">
        <f>0.02*AU42/2</f>
        <v>0.22</v>
      </c>
      <c r="AV45" s="169">
        <f>AS45+AT45+AU45</f>
        <v>0.41</v>
      </c>
      <c r="AW45" s="169">
        <f>0.01*AW42/2</f>
        <v>0.19</v>
      </c>
      <c r="AX45" s="169">
        <f>0.015*AX42/2</f>
        <v>0</v>
      </c>
      <c r="AY45" s="169">
        <f>0.02*AY42/2</f>
        <v>0.22</v>
      </c>
      <c r="AZ45" s="169">
        <f>AW45+AX45+AY45</f>
        <v>0.41</v>
      </c>
      <c r="BA45" s="177"/>
      <c r="BB45" s="178"/>
      <c r="BC45" s="178"/>
    </row>
    <row r="46" spans="1:55" ht="32.450000000000003" customHeight="1">
      <c r="A46" s="70" t="s">
        <v>2</v>
      </c>
      <c r="B46" s="70" t="s">
        <v>3</v>
      </c>
      <c r="C46" s="70" t="s">
        <v>7</v>
      </c>
      <c r="D46" s="126" t="s">
        <v>187</v>
      </c>
      <c r="E46" s="200" t="s">
        <v>13</v>
      </c>
      <c r="F46" s="200"/>
      <c r="G46" s="200"/>
      <c r="H46" s="200"/>
      <c r="I46" s="200" t="s">
        <v>14</v>
      </c>
      <c r="J46" s="200"/>
      <c r="K46" s="200"/>
      <c r="L46" s="200"/>
      <c r="M46" s="200" t="s">
        <v>15</v>
      </c>
      <c r="N46" s="200"/>
      <c r="O46" s="200"/>
      <c r="P46" s="200"/>
      <c r="Q46" s="200" t="s">
        <v>16</v>
      </c>
      <c r="R46" s="200"/>
      <c r="S46" s="200"/>
      <c r="T46" s="200"/>
      <c r="U46" s="200" t="s">
        <v>17</v>
      </c>
      <c r="V46" s="200"/>
      <c r="W46" s="200"/>
      <c r="X46" s="200"/>
      <c r="Y46" s="200" t="s">
        <v>18</v>
      </c>
      <c r="Z46" s="200"/>
      <c r="AA46" s="200"/>
      <c r="AB46" s="200"/>
      <c r="AC46" s="200" t="s">
        <v>19</v>
      </c>
      <c r="AD46" s="200"/>
      <c r="AE46" s="200"/>
      <c r="AF46" s="200"/>
      <c r="AG46" s="201" t="s">
        <v>20</v>
      </c>
      <c r="AH46" s="201"/>
      <c r="AI46" s="201"/>
      <c r="AJ46" s="201"/>
      <c r="AK46" s="200" t="s">
        <v>21</v>
      </c>
      <c r="AL46" s="200"/>
      <c r="AM46" s="200"/>
      <c r="AN46" s="200"/>
      <c r="AO46" s="200" t="s">
        <v>22</v>
      </c>
      <c r="AP46" s="200"/>
      <c r="AQ46" s="200"/>
      <c r="AR46" s="200"/>
      <c r="AS46" s="200" t="s">
        <v>23</v>
      </c>
      <c r="AT46" s="200"/>
      <c r="AU46" s="200"/>
      <c r="AV46" s="200"/>
      <c r="AW46" s="200" t="s">
        <v>24</v>
      </c>
      <c r="AX46" s="200"/>
      <c r="AY46" s="200"/>
      <c r="AZ46" s="200"/>
      <c r="BA46" s="71" t="s">
        <v>25</v>
      </c>
      <c r="BB46" s="70" t="s">
        <v>9</v>
      </c>
      <c r="BC46" s="70" t="s">
        <v>10</v>
      </c>
    </row>
    <row r="47" spans="1:55" ht="32.450000000000003" customHeight="1">
      <c r="A47" s="202" t="s">
        <v>284</v>
      </c>
      <c r="B47" s="202"/>
      <c r="C47" s="70" t="s">
        <v>8</v>
      </c>
      <c r="D47" s="127" t="s">
        <v>188</v>
      </c>
      <c r="E47" s="71" t="s">
        <v>36</v>
      </c>
      <c r="F47" s="71" t="s">
        <v>37</v>
      </c>
      <c r="G47" s="71" t="s">
        <v>38</v>
      </c>
      <c r="H47" s="71" t="s">
        <v>39</v>
      </c>
      <c r="I47" s="71" t="s">
        <v>36</v>
      </c>
      <c r="J47" s="71" t="s">
        <v>37</v>
      </c>
      <c r="K47" s="71" t="s">
        <v>38</v>
      </c>
      <c r="L47" s="71" t="s">
        <v>39</v>
      </c>
      <c r="M47" s="71" t="s">
        <v>36</v>
      </c>
      <c r="N47" s="71" t="s">
        <v>37</v>
      </c>
      <c r="O47" s="71" t="s">
        <v>38</v>
      </c>
      <c r="P47" s="71" t="s">
        <v>39</v>
      </c>
      <c r="Q47" s="71" t="s">
        <v>36</v>
      </c>
      <c r="R47" s="71" t="s">
        <v>37</v>
      </c>
      <c r="S47" s="71" t="s">
        <v>38</v>
      </c>
      <c r="T47" s="71" t="s">
        <v>39</v>
      </c>
      <c r="U47" s="71" t="s">
        <v>36</v>
      </c>
      <c r="V47" s="71" t="s">
        <v>37</v>
      </c>
      <c r="W47" s="71" t="s">
        <v>38</v>
      </c>
      <c r="X47" s="71" t="s">
        <v>39</v>
      </c>
      <c r="Y47" s="71" t="s">
        <v>36</v>
      </c>
      <c r="Z47" s="71" t="s">
        <v>37</v>
      </c>
      <c r="AA47" s="71" t="s">
        <v>38</v>
      </c>
      <c r="AB47" s="71" t="s">
        <v>39</v>
      </c>
      <c r="AC47" s="71" t="s">
        <v>36</v>
      </c>
      <c r="AD47" s="71" t="s">
        <v>37</v>
      </c>
      <c r="AE47" s="71" t="s">
        <v>38</v>
      </c>
      <c r="AF47" s="71" t="s">
        <v>39</v>
      </c>
      <c r="AG47" s="71" t="s">
        <v>36</v>
      </c>
      <c r="AH47" s="71" t="s">
        <v>37</v>
      </c>
      <c r="AI47" s="71" t="s">
        <v>38</v>
      </c>
      <c r="AJ47" s="71" t="s">
        <v>39</v>
      </c>
      <c r="AK47" s="71" t="s">
        <v>36</v>
      </c>
      <c r="AL47" s="71" t="s">
        <v>37</v>
      </c>
      <c r="AM47" s="71" t="s">
        <v>38</v>
      </c>
      <c r="AN47" s="71" t="s">
        <v>39</v>
      </c>
      <c r="AO47" s="71" t="s">
        <v>36</v>
      </c>
      <c r="AP47" s="71" t="s">
        <v>37</v>
      </c>
      <c r="AQ47" s="71" t="s">
        <v>38</v>
      </c>
      <c r="AR47" s="71" t="s">
        <v>39</v>
      </c>
      <c r="AS47" s="71" t="s">
        <v>36</v>
      </c>
      <c r="AT47" s="71" t="s">
        <v>37</v>
      </c>
      <c r="AU47" s="71" t="s">
        <v>38</v>
      </c>
      <c r="AV47" s="71" t="s">
        <v>39</v>
      </c>
      <c r="AW47" s="71" t="s">
        <v>36</v>
      </c>
      <c r="AX47" s="71" t="s">
        <v>37</v>
      </c>
      <c r="AY47" s="71" t="s">
        <v>38</v>
      </c>
      <c r="AZ47" s="71" t="s">
        <v>39</v>
      </c>
      <c r="BA47" s="175">
        <f>H48+L48+P48+T48+X48+AB48+AF48+AJ48+AN48+AR48+AV48+AZ48</f>
        <v>585</v>
      </c>
      <c r="BB47" s="178">
        <f>BC47*2</f>
        <v>10.37</v>
      </c>
      <c r="BC47" s="178">
        <f>H51+L51+P51+T51+X51+AB51+AF51+AJ51+AN51+AR51+AV51+AZ51</f>
        <v>5.1849999999999996</v>
      </c>
    </row>
    <row r="48" spans="1:55" ht="32.450000000000003" customHeight="1">
      <c r="A48" s="202"/>
      <c r="B48" s="202"/>
      <c r="C48" s="72" t="s">
        <v>40</v>
      </c>
      <c r="D48" s="128" t="s">
        <v>189</v>
      </c>
      <c r="E48" s="73">
        <v>29</v>
      </c>
      <c r="F48" s="73">
        <v>8</v>
      </c>
      <c r="G48" s="73">
        <v>17</v>
      </c>
      <c r="H48" s="73">
        <v>54</v>
      </c>
      <c r="I48" s="73">
        <v>29</v>
      </c>
      <c r="J48" s="73">
        <v>8</v>
      </c>
      <c r="K48" s="73">
        <v>16</v>
      </c>
      <c r="L48" s="73">
        <v>53</v>
      </c>
      <c r="M48" s="73">
        <v>29</v>
      </c>
      <c r="N48" s="73">
        <v>8</v>
      </c>
      <c r="O48" s="73">
        <v>16</v>
      </c>
      <c r="P48" s="73">
        <v>53</v>
      </c>
      <c r="Q48" s="73">
        <v>27</v>
      </c>
      <c r="R48" s="73">
        <v>8</v>
      </c>
      <c r="S48" s="73">
        <v>16</v>
      </c>
      <c r="T48" s="73">
        <v>51</v>
      </c>
      <c r="U48" s="73">
        <v>25</v>
      </c>
      <c r="V48" s="73">
        <v>8</v>
      </c>
      <c r="W48" s="73">
        <v>15</v>
      </c>
      <c r="X48" s="73">
        <v>48</v>
      </c>
      <c r="Y48" s="73">
        <v>27</v>
      </c>
      <c r="Z48" s="73">
        <v>8</v>
      </c>
      <c r="AA48" s="73">
        <v>14</v>
      </c>
      <c r="AB48" s="73">
        <v>49</v>
      </c>
      <c r="AC48" s="73">
        <v>27</v>
      </c>
      <c r="AD48" s="73">
        <v>7</v>
      </c>
      <c r="AE48" s="73">
        <v>13</v>
      </c>
      <c r="AF48" s="73">
        <v>47</v>
      </c>
      <c r="AG48" s="73">
        <v>26</v>
      </c>
      <c r="AH48" s="73">
        <v>7</v>
      </c>
      <c r="AI48" s="73">
        <v>12</v>
      </c>
      <c r="AJ48" s="73">
        <v>45</v>
      </c>
      <c r="AK48" s="73">
        <v>27</v>
      </c>
      <c r="AL48" s="73">
        <v>7</v>
      </c>
      <c r="AM48" s="73">
        <v>12</v>
      </c>
      <c r="AN48" s="73">
        <v>46</v>
      </c>
      <c r="AO48" s="73">
        <v>28</v>
      </c>
      <c r="AP48" s="73">
        <v>7</v>
      </c>
      <c r="AQ48" s="73">
        <v>12</v>
      </c>
      <c r="AR48" s="73">
        <v>47</v>
      </c>
      <c r="AS48" s="73">
        <v>28</v>
      </c>
      <c r="AT48" s="73">
        <v>7</v>
      </c>
      <c r="AU48" s="73">
        <v>12</v>
      </c>
      <c r="AV48" s="73">
        <v>47</v>
      </c>
      <c r="AW48" s="73">
        <v>26</v>
      </c>
      <c r="AX48" s="73">
        <v>7</v>
      </c>
      <c r="AY48" s="73">
        <v>12</v>
      </c>
      <c r="AZ48" s="73">
        <v>45</v>
      </c>
      <c r="BA48" s="176"/>
      <c r="BB48" s="178"/>
      <c r="BC48" s="178"/>
    </row>
    <row r="49" spans="1:57" ht="32.450000000000003" customHeight="1">
      <c r="A49" s="202"/>
      <c r="B49" s="202"/>
      <c r="C49" s="70" t="s">
        <v>158</v>
      </c>
      <c r="D49" s="108" t="s">
        <v>190</v>
      </c>
      <c r="E49" s="200" t="s">
        <v>42</v>
      </c>
      <c r="F49" s="200"/>
      <c r="G49" s="200"/>
      <c r="H49" s="200"/>
      <c r="I49" s="200" t="s">
        <v>43</v>
      </c>
      <c r="J49" s="200"/>
      <c r="K49" s="200"/>
      <c r="L49" s="200"/>
      <c r="M49" s="200" t="s">
        <v>44</v>
      </c>
      <c r="N49" s="200"/>
      <c r="O49" s="200"/>
      <c r="P49" s="200"/>
      <c r="Q49" s="200" t="s">
        <v>45</v>
      </c>
      <c r="R49" s="200"/>
      <c r="S49" s="200"/>
      <c r="T49" s="200"/>
      <c r="U49" s="200" t="s">
        <v>46</v>
      </c>
      <c r="V49" s="200"/>
      <c r="W49" s="200"/>
      <c r="X49" s="200"/>
      <c r="Y49" s="200" t="s">
        <v>47</v>
      </c>
      <c r="Z49" s="200"/>
      <c r="AA49" s="200"/>
      <c r="AB49" s="200"/>
      <c r="AC49" s="200" t="s">
        <v>48</v>
      </c>
      <c r="AD49" s="200"/>
      <c r="AE49" s="200"/>
      <c r="AF49" s="200"/>
      <c r="AG49" s="200" t="s">
        <v>49</v>
      </c>
      <c r="AH49" s="200"/>
      <c r="AI49" s="200"/>
      <c r="AJ49" s="200"/>
      <c r="AK49" s="200" t="s">
        <v>50</v>
      </c>
      <c r="AL49" s="200"/>
      <c r="AM49" s="200"/>
      <c r="AN49" s="200"/>
      <c r="AO49" s="200" t="s">
        <v>51</v>
      </c>
      <c r="AP49" s="200"/>
      <c r="AQ49" s="200"/>
      <c r="AR49" s="200"/>
      <c r="AS49" s="200" t="s">
        <v>52</v>
      </c>
      <c r="AT49" s="200"/>
      <c r="AU49" s="200"/>
      <c r="AV49" s="200"/>
      <c r="AW49" s="200" t="s">
        <v>53</v>
      </c>
      <c r="AX49" s="200"/>
      <c r="AY49" s="200"/>
      <c r="AZ49" s="200"/>
      <c r="BA49" s="176"/>
      <c r="BB49" s="178"/>
      <c r="BC49" s="178"/>
    </row>
    <row r="50" spans="1:57" ht="32.450000000000003" customHeight="1">
      <c r="A50" s="202"/>
      <c r="B50" s="202"/>
      <c r="C50" s="70" t="s">
        <v>160</v>
      </c>
      <c r="D50" s="129" t="s">
        <v>191</v>
      </c>
      <c r="E50" s="71" t="s">
        <v>36</v>
      </c>
      <c r="F50" s="71" t="s">
        <v>37</v>
      </c>
      <c r="G50" s="71" t="s">
        <v>38</v>
      </c>
      <c r="H50" s="71" t="s">
        <v>39</v>
      </c>
      <c r="I50" s="71" t="s">
        <v>36</v>
      </c>
      <c r="J50" s="71" t="s">
        <v>37</v>
      </c>
      <c r="K50" s="71" t="s">
        <v>38</v>
      </c>
      <c r="L50" s="71" t="s">
        <v>39</v>
      </c>
      <c r="M50" s="71" t="s">
        <v>36</v>
      </c>
      <c r="N50" s="71" t="s">
        <v>37</v>
      </c>
      <c r="O50" s="71" t="s">
        <v>38</v>
      </c>
      <c r="P50" s="71" t="s">
        <v>39</v>
      </c>
      <c r="Q50" s="71" t="s">
        <v>36</v>
      </c>
      <c r="R50" s="71" t="s">
        <v>37</v>
      </c>
      <c r="S50" s="71" t="s">
        <v>38</v>
      </c>
      <c r="T50" s="71" t="s">
        <v>39</v>
      </c>
      <c r="U50" s="71" t="s">
        <v>36</v>
      </c>
      <c r="V50" s="71" t="s">
        <v>37</v>
      </c>
      <c r="W50" s="71" t="s">
        <v>38</v>
      </c>
      <c r="X50" s="71" t="s">
        <v>39</v>
      </c>
      <c r="Y50" s="71" t="s">
        <v>36</v>
      </c>
      <c r="Z50" s="71" t="s">
        <v>37</v>
      </c>
      <c r="AA50" s="71" t="s">
        <v>38</v>
      </c>
      <c r="AB50" s="71" t="s">
        <v>39</v>
      </c>
      <c r="AC50" s="71" t="s">
        <v>36</v>
      </c>
      <c r="AD50" s="71" t="s">
        <v>37</v>
      </c>
      <c r="AE50" s="71" t="s">
        <v>38</v>
      </c>
      <c r="AF50" s="71" t="s">
        <v>39</v>
      </c>
      <c r="AG50" s="71" t="s">
        <v>36</v>
      </c>
      <c r="AH50" s="71" t="s">
        <v>37</v>
      </c>
      <c r="AI50" s="71" t="s">
        <v>38</v>
      </c>
      <c r="AJ50" s="71" t="s">
        <v>39</v>
      </c>
      <c r="AK50" s="71" t="s">
        <v>36</v>
      </c>
      <c r="AL50" s="71" t="s">
        <v>37</v>
      </c>
      <c r="AM50" s="71" t="s">
        <v>38</v>
      </c>
      <c r="AN50" s="71" t="s">
        <v>39</v>
      </c>
      <c r="AO50" s="71" t="s">
        <v>36</v>
      </c>
      <c r="AP50" s="71" t="s">
        <v>37</v>
      </c>
      <c r="AQ50" s="71" t="s">
        <v>38</v>
      </c>
      <c r="AR50" s="71" t="s">
        <v>39</v>
      </c>
      <c r="AS50" s="71" t="s">
        <v>36</v>
      </c>
      <c r="AT50" s="71" t="s">
        <v>37</v>
      </c>
      <c r="AU50" s="71" t="s">
        <v>38</v>
      </c>
      <c r="AV50" s="71" t="s">
        <v>39</v>
      </c>
      <c r="AW50" s="71" t="s">
        <v>36</v>
      </c>
      <c r="AX50" s="71" t="s">
        <v>37</v>
      </c>
      <c r="AY50" s="71" t="s">
        <v>38</v>
      </c>
      <c r="AZ50" s="71" t="s">
        <v>39</v>
      </c>
      <c r="BA50" s="176"/>
      <c r="BB50" s="178"/>
      <c r="BC50" s="178"/>
    </row>
    <row r="51" spans="1:57" ht="32.450000000000003" customHeight="1">
      <c r="A51" s="202"/>
      <c r="B51" s="202"/>
      <c r="C51" s="70" t="s">
        <v>54</v>
      </c>
      <c r="D51" s="129" t="s">
        <v>192</v>
      </c>
      <c r="E51" s="169">
        <f>0.01*E48/2</f>
        <v>0.15</v>
      </c>
      <c r="F51" s="169">
        <f>0.015*F48/2</f>
        <v>0.06</v>
      </c>
      <c r="G51" s="169">
        <f>0.02*G48/2</f>
        <v>0.17</v>
      </c>
      <c r="H51" s="169">
        <f>E51+F51+G51</f>
        <v>0.38</v>
      </c>
      <c r="I51" s="169">
        <f>0.01*I48/2</f>
        <v>0.15</v>
      </c>
      <c r="J51" s="169">
        <f>0.015*J48/2</f>
        <v>0.06</v>
      </c>
      <c r="K51" s="169">
        <f>0.02*K48/2</f>
        <v>0.16</v>
      </c>
      <c r="L51" s="169">
        <f>I51+J51+K51</f>
        <v>0.37</v>
      </c>
      <c r="M51" s="169">
        <f>0.01*M48/2</f>
        <v>0.15</v>
      </c>
      <c r="N51" s="169">
        <f>0.015*N48/2</f>
        <v>0.06</v>
      </c>
      <c r="O51" s="169">
        <f>0.02*O48/2</f>
        <v>0.16</v>
      </c>
      <c r="P51" s="169">
        <f>M51+N51+O51</f>
        <v>0.37</v>
      </c>
      <c r="Q51" s="169">
        <f>0.01*Q48/2</f>
        <v>0.14000000000000001</v>
      </c>
      <c r="R51" s="169">
        <f>0.015*R48/2</f>
        <v>0.06</v>
      </c>
      <c r="S51" s="169">
        <f>0.02*S48/2</f>
        <v>0.16</v>
      </c>
      <c r="T51" s="169">
        <f>Q51+R51+S51</f>
        <v>0.36</v>
      </c>
      <c r="U51" s="169">
        <f>0.01*U48/2</f>
        <v>0.13</v>
      </c>
      <c r="V51" s="169">
        <f>0.015*V48/2</f>
        <v>0.06</v>
      </c>
      <c r="W51" s="169">
        <f>0.02*W48/2</f>
        <v>0.15</v>
      </c>
      <c r="X51" s="169">
        <f>U51+V51+W51</f>
        <v>0.34</v>
      </c>
      <c r="Y51" s="169">
        <f>0.01*Y48/2</f>
        <v>0.14000000000000001</v>
      </c>
      <c r="Z51" s="169">
        <f>0.015*Z48/2</f>
        <v>0.06</v>
      </c>
      <c r="AA51" s="169">
        <f>0.02*AA48/2</f>
        <v>0.14000000000000001</v>
      </c>
      <c r="AB51" s="169">
        <f>Y51+Z51+AA51</f>
        <v>0.34</v>
      </c>
      <c r="AC51" s="169">
        <f>0.01*AC48/2</f>
        <v>0.14000000000000001</v>
      </c>
      <c r="AD51" s="169">
        <f>0.015*AD48/2</f>
        <v>0.05</v>
      </c>
      <c r="AE51" s="169">
        <f>0.02*AE48/2</f>
        <v>0.13</v>
      </c>
      <c r="AF51" s="169">
        <f>AC51+AD51+AE51</f>
        <v>0.32</v>
      </c>
      <c r="AG51" s="169">
        <f>0.01*AG48/2</f>
        <v>0.13</v>
      </c>
      <c r="AH51" s="169">
        <f>0.015*AH48/2</f>
        <v>0.05</v>
      </c>
      <c r="AI51" s="169">
        <f>0.02*AI48/2</f>
        <v>0.12</v>
      </c>
      <c r="AJ51" s="169">
        <f>AG51+AH51+AI51</f>
        <v>0.3</v>
      </c>
      <c r="AK51" s="105">
        <f>0.026*AK48/2</f>
        <v>0.35099999999999998</v>
      </c>
      <c r="AL51" s="105">
        <f>0.026*AL48/2</f>
        <v>9.0999999999999998E-2</v>
      </c>
      <c r="AM51" s="105">
        <f>0.026*AM48/2</f>
        <v>0.156</v>
      </c>
      <c r="AN51" s="105">
        <f>AK51+AL51+AM51</f>
        <v>0.59799999999999998</v>
      </c>
      <c r="AO51" s="105">
        <f>0.026*AO48/2</f>
        <v>0.36399999999999999</v>
      </c>
      <c r="AP51" s="105">
        <f>0.026*AP48/2</f>
        <v>9.0999999999999998E-2</v>
      </c>
      <c r="AQ51" s="105">
        <f>0.026*AQ48/2</f>
        <v>0.156</v>
      </c>
      <c r="AR51" s="105">
        <f>AO51+AP51+AQ51</f>
        <v>0.61099999999999999</v>
      </c>
      <c r="AS51" s="105">
        <f>0.026*AS48/2</f>
        <v>0.36399999999999999</v>
      </c>
      <c r="AT51" s="105">
        <f>0.026*AT48/2</f>
        <v>9.0999999999999998E-2</v>
      </c>
      <c r="AU51" s="105">
        <f>0.026*AU48/2</f>
        <v>0.156</v>
      </c>
      <c r="AV51" s="105">
        <f>AS51+AT51+AU51</f>
        <v>0.61099999999999999</v>
      </c>
      <c r="AW51" s="105">
        <f>0.026*AW48/2</f>
        <v>0.33800000000000002</v>
      </c>
      <c r="AX51" s="105">
        <f>0.026*AX48/2</f>
        <v>9.0999999999999998E-2</v>
      </c>
      <c r="AY51" s="105">
        <f>0.026*AY48/2</f>
        <v>0.156</v>
      </c>
      <c r="AZ51" s="105">
        <f>AW51+AX51+AY51</f>
        <v>0.58499999999999996</v>
      </c>
      <c r="BA51" s="177"/>
      <c r="BB51" s="178"/>
      <c r="BC51" s="178"/>
    </row>
    <row r="52" spans="1:57" ht="32.450000000000003" customHeight="1">
      <c r="A52" s="67" t="s">
        <v>2</v>
      </c>
      <c r="B52" s="67" t="s">
        <v>3</v>
      </c>
      <c r="C52" s="67" t="s">
        <v>7</v>
      </c>
      <c r="D52" s="122" t="s">
        <v>193</v>
      </c>
      <c r="E52" s="192" t="s">
        <v>13</v>
      </c>
      <c r="F52" s="192"/>
      <c r="G52" s="192"/>
      <c r="H52" s="192"/>
      <c r="I52" s="192" t="s">
        <v>14</v>
      </c>
      <c r="J52" s="192"/>
      <c r="K52" s="192"/>
      <c r="L52" s="192"/>
      <c r="M52" s="192" t="s">
        <v>15</v>
      </c>
      <c r="N52" s="192"/>
      <c r="O52" s="192"/>
      <c r="P52" s="192"/>
      <c r="Q52" s="192" t="s">
        <v>16</v>
      </c>
      <c r="R52" s="192"/>
      <c r="S52" s="192"/>
      <c r="T52" s="192"/>
      <c r="U52" s="192" t="s">
        <v>17</v>
      </c>
      <c r="V52" s="192"/>
      <c r="W52" s="192"/>
      <c r="X52" s="192"/>
      <c r="Y52" s="192" t="s">
        <v>18</v>
      </c>
      <c r="Z52" s="192"/>
      <c r="AA52" s="192"/>
      <c r="AB52" s="192"/>
      <c r="AC52" s="192" t="s">
        <v>19</v>
      </c>
      <c r="AD52" s="192"/>
      <c r="AE52" s="192"/>
      <c r="AF52" s="192"/>
      <c r="AG52" s="188" t="s">
        <v>20</v>
      </c>
      <c r="AH52" s="188"/>
      <c r="AI52" s="188"/>
      <c r="AJ52" s="188"/>
      <c r="AK52" s="192" t="s">
        <v>21</v>
      </c>
      <c r="AL52" s="192"/>
      <c r="AM52" s="192"/>
      <c r="AN52" s="192"/>
      <c r="AO52" s="192" t="s">
        <v>22</v>
      </c>
      <c r="AP52" s="192"/>
      <c r="AQ52" s="192"/>
      <c r="AR52" s="192"/>
      <c r="AS52" s="192" t="s">
        <v>23</v>
      </c>
      <c r="AT52" s="192"/>
      <c r="AU52" s="192"/>
      <c r="AV52" s="192"/>
      <c r="AW52" s="192" t="s">
        <v>24</v>
      </c>
      <c r="AX52" s="192"/>
      <c r="AY52" s="192"/>
      <c r="AZ52" s="192"/>
      <c r="BA52" s="67" t="s">
        <v>25</v>
      </c>
      <c r="BB52" s="67" t="s">
        <v>9</v>
      </c>
      <c r="BC52" s="67" t="s">
        <v>10</v>
      </c>
    </row>
    <row r="53" spans="1:57" ht="32.450000000000003" customHeight="1">
      <c r="A53" s="192" t="s">
        <v>285</v>
      </c>
      <c r="B53" s="192"/>
      <c r="C53" s="67" t="s">
        <v>8</v>
      </c>
      <c r="D53" s="123" t="s">
        <v>194</v>
      </c>
      <c r="E53" s="67" t="s">
        <v>36</v>
      </c>
      <c r="F53" s="67" t="s">
        <v>37</v>
      </c>
      <c r="G53" s="67" t="s">
        <v>38</v>
      </c>
      <c r="H53" s="67" t="s">
        <v>39</v>
      </c>
      <c r="I53" s="67" t="s">
        <v>36</v>
      </c>
      <c r="J53" s="67" t="s">
        <v>37</v>
      </c>
      <c r="K53" s="67" t="s">
        <v>38</v>
      </c>
      <c r="L53" s="67" t="s">
        <v>39</v>
      </c>
      <c r="M53" s="67" t="s">
        <v>36</v>
      </c>
      <c r="N53" s="67" t="s">
        <v>37</v>
      </c>
      <c r="O53" s="67" t="s">
        <v>38</v>
      </c>
      <c r="P53" s="67" t="s">
        <v>39</v>
      </c>
      <c r="Q53" s="67" t="s">
        <v>36</v>
      </c>
      <c r="R53" s="67" t="s">
        <v>37</v>
      </c>
      <c r="S53" s="67" t="s">
        <v>38</v>
      </c>
      <c r="T53" s="67" t="s">
        <v>39</v>
      </c>
      <c r="U53" s="67" t="s">
        <v>36</v>
      </c>
      <c r="V53" s="67" t="s">
        <v>37</v>
      </c>
      <c r="W53" s="67" t="s">
        <v>38</v>
      </c>
      <c r="X53" s="67" t="s">
        <v>39</v>
      </c>
      <c r="Y53" s="67" t="s">
        <v>36</v>
      </c>
      <c r="Z53" s="67" t="s">
        <v>37</v>
      </c>
      <c r="AA53" s="67" t="s">
        <v>38</v>
      </c>
      <c r="AB53" s="67" t="s">
        <v>39</v>
      </c>
      <c r="AC53" s="67" t="s">
        <v>36</v>
      </c>
      <c r="AD53" s="67" t="s">
        <v>37</v>
      </c>
      <c r="AE53" s="67" t="s">
        <v>38</v>
      </c>
      <c r="AF53" s="67" t="s">
        <v>39</v>
      </c>
      <c r="AG53" s="67" t="s">
        <v>36</v>
      </c>
      <c r="AH53" s="67" t="s">
        <v>37</v>
      </c>
      <c r="AI53" s="67" t="s">
        <v>38</v>
      </c>
      <c r="AJ53" s="67" t="s">
        <v>39</v>
      </c>
      <c r="AK53" s="67" t="s">
        <v>36</v>
      </c>
      <c r="AL53" s="67" t="s">
        <v>37</v>
      </c>
      <c r="AM53" s="67" t="s">
        <v>38</v>
      </c>
      <c r="AN53" s="67" t="s">
        <v>39</v>
      </c>
      <c r="AO53" s="67" t="s">
        <v>36</v>
      </c>
      <c r="AP53" s="67" t="s">
        <v>37</v>
      </c>
      <c r="AQ53" s="67" t="s">
        <v>38</v>
      </c>
      <c r="AR53" s="67" t="s">
        <v>39</v>
      </c>
      <c r="AS53" s="67" t="s">
        <v>36</v>
      </c>
      <c r="AT53" s="67" t="s">
        <v>37</v>
      </c>
      <c r="AU53" s="67" t="s">
        <v>38</v>
      </c>
      <c r="AV53" s="67" t="s">
        <v>39</v>
      </c>
      <c r="AW53" s="67" t="s">
        <v>36</v>
      </c>
      <c r="AX53" s="67" t="s">
        <v>37</v>
      </c>
      <c r="AY53" s="67" t="s">
        <v>38</v>
      </c>
      <c r="AZ53" s="67" t="s">
        <v>39</v>
      </c>
      <c r="BA53" s="175">
        <f>H54+L54+P54+T54+X54+AB54+AF54+AJ54+AN54+AR54+AV54+AZ54</f>
        <v>582</v>
      </c>
      <c r="BB53" s="178">
        <f>BC53*2</f>
        <v>9.36</v>
      </c>
      <c r="BC53" s="178">
        <f>H57+L57+P57+T57+X57+AB57+AF57+AJ57+AN57+AR57+AV57+AZ57</f>
        <v>4.68</v>
      </c>
    </row>
    <row r="54" spans="1:57" ht="32.450000000000003" customHeight="1">
      <c r="A54" s="192"/>
      <c r="B54" s="192"/>
      <c r="C54" s="68" t="s">
        <v>40</v>
      </c>
      <c r="D54" s="114" t="s">
        <v>195</v>
      </c>
      <c r="E54" s="69">
        <v>13</v>
      </c>
      <c r="F54" s="69">
        <v>4</v>
      </c>
      <c r="G54" s="69">
        <v>18</v>
      </c>
      <c r="H54" s="69">
        <v>35</v>
      </c>
      <c r="I54" s="69">
        <v>17</v>
      </c>
      <c r="J54" s="69">
        <v>6</v>
      </c>
      <c r="K54" s="69">
        <v>19</v>
      </c>
      <c r="L54" s="69">
        <v>42</v>
      </c>
      <c r="M54" s="69">
        <v>16</v>
      </c>
      <c r="N54" s="69">
        <v>6</v>
      </c>
      <c r="O54" s="69">
        <v>20</v>
      </c>
      <c r="P54" s="69">
        <v>42</v>
      </c>
      <c r="Q54" s="69">
        <v>17</v>
      </c>
      <c r="R54" s="69">
        <v>6</v>
      </c>
      <c r="S54" s="69">
        <v>20</v>
      </c>
      <c r="T54" s="69">
        <v>43</v>
      </c>
      <c r="U54" s="69">
        <v>17</v>
      </c>
      <c r="V54" s="69">
        <v>6</v>
      </c>
      <c r="W54" s="69">
        <v>22</v>
      </c>
      <c r="X54" s="69">
        <v>45</v>
      </c>
      <c r="Y54" s="69">
        <v>18</v>
      </c>
      <c r="Z54" s="69">
        <v>17</v>
      </c>
      <c r="AA54" s="69">
        <v>25</v>
      </c>
      <c r="AB54" s="69">
        <v>60</v>
      </c>
      <c r="AC54" s="69">
        <v>18</v>
      </c>
      <c r="AD54" s="69">
        <v>7</v>
      </c>
      <c r="AE54" s="69">
        <v>26</v>
      </c>
      <c r="AF54" s="69">
        <v>51</v>
      </c>
      <c r="AG54" s="69">
        <v>19</v>
      </c>
      <c r="AH54" s="69">
        <f>7+10</f>
        <v>17</v>
      </c>
      <c r="AI54" s="69">
        <v>26</v>
      </c>
      <c r="AJ54" s="69">
        <v>52</v>
      </c>
      <c r="AK54" s="69">
        <v>19</v>
      </c>
      <c r="AL54" s="69">
        <v>8</v>
      </c>
      <c r="AM54" s="69">
        <v>26</v>
      </c>
      <c r="AN54" s="69">
        <v>53</v>
      </c>
      <c r="AO54" s="69">
        <v>19</v>
      </c>
      <c r="AP54" s="69">
        <v>8</v>
      </c>
      <c r="AQ54" s="69">
        <v>26</v>
      </c>
      <c r="AR54" s="69">
        <v>53</v>
      </c>
      <c r="AS54" s="69">
        <v>19</v>
      </c>
      <c r="AT54" s="69">
        <v>8</v>
      </c>
      <c r="AU54" s="69">
        <v>26</v>
      </c>
      <c r="AV54" s="69">
        <v>53</v>
      </c>
      <c r="AW54" s="69">
        <v>19</v>
      </c>
      <c r="AX54" s="69">
        <f>8</f>
        <v>8</v>
      </c>
      <c r="AY54" s="69">
        <v>26</v>
      </c>
      <c r="AZ54" s="69">
        <v>53</v>
      </c>
      <c r="BA54" s="176"/>
      <c r="BB54" s="178"/>
      <c r="BC54" s="178"/>
      <c r="BD54">
        <v>9.0749999999999993</v>
      </c>
      <c r="BE54" s="153">
        <f>BB53-BD54</f>
        <v>0.28499999999999998</v>
      </c>
    </row>
    <row r="55" spans="1:57" ht="32.450000000000003" customHeight="1">
      <c r="A55" s="203"/>
      <c r="B55" s="192"/>
      <c r="C55" s="67" t="s">
        <v>158</v>
      </c>
      <c r="D55" s="115" t="s">
        <v>196</v>
      </c>
      <c r="E55" s="192" t="s">
        <v>42</v>
      </c>
      <c r="F55" s="192"/>
      <c r="G55" s="192"/>
      <c r="H55" s="192"/>
      <c r="I55" s="192" t="s">
        <v>43</v>
      </c>
      <c r="J55" s="192"/>
      <c r="K55" s="192"/>
      <c r="L55" s="192"/>
      <c r="M55" s="192" t="s">
        <v>44</v>
      </c>
      <c r="N55" s="192"/>
      <c r="O55" s="192"/>
      <c r="P55" s="192"/>
      <c r="Q55" s="192" t="s">
        <v>45</v>
      </c>
      <c r="R55" s="192"/>
      <c r="S55" s="192"/>
      <c r="T55" s="192"/>
      <c r="U55" s="192" t="s">
        <v>46</v>
      </c>
      <c r="V55" s="192"/>
      <c r="W55" s="192"/>
      <c r="X55" s="192"/>
      <c r="Y55" s="192" t="s">
        <v>47</v>
      </c>
      <c r="Z55" s="192"/>
      <c r="AA55" s="192"/>
      <c r="AB55" s="192"/>
      <c r="AC55" s="192" t="s">
        <v>48</v>
      </c>
      <c r="AD55" s="192"/>
      <c r="AE55" s="192"/>
      <c r="AF55" s="192"/>
      <c r="AG55" s="192" t="s">
        <v>49</v>
      </c>
      <c r="AH55" s="192"/>
      <c r="AI55" s="192"/>
      <c r="AJ55" s="192"/>
      <c r="AK55" s="192" t="s">
        <v>50</v>
      </c>
      <c r="AL55" s="192"/>
      <c r="AM55" s="192"/>
      <c r="AN55" s="192"/>
      <c r="AO55" s="192" t="s">
        <v>51</v>
      </c>
      <c r="AP55" s="192"/>
      <c r="AQ55" s="192"/>
      <c r="AR55" s="192"/>
      <c r="AS55" s="192" t="s">
        <v>52</v>
      </c>
      <c r="AT55" s="192"/>
      <c r="AU55" s="192"/>
      <c r="AV55" s="192"/>
      <c r="AW55" s="192" t="s">
        <v>53</v>
      </c>
      <c r="AX55" s="192"/>
      <c r="AY55" s="192"/>
      <c r="AZ55" s="192"/>
      <c r="BA55" s="176"/>
      <c r="BB55" s="178"/>
      <c r="BC55" s="178"/>
    </row>
    <row r="56" spans="1:57" ht="32.450000000000003" customHeight="1">
      <c r="A56" s="192"/>
      <c r="B56" s="192"/>
      <c r="C56" s="67" t="s">
        <v>160</v>
      </c>
      <c r="D56" s="125" t="s">
        <v>197</v>
      </c>
      <c r="E56" s="67" t="s">
        <v>36</v>
      </c>
      <c r="F56" s="67" t="s">
        <v>37</v>
      </c>
      <c r="G56" s="67" t="s">
        <v>38</v>
      </c>
      <c r="H56" s="67" t="s">
        <v>39</v>
      </c>
      <c r="I56" s="67" t="s">
        <v>36</v>
      </c>
      <c r="J56" s="67" t="s">
        <v>37</v>
      </c>
      <c r="K56" s="67" t="s">
        <v>38</v>
      </c>
      <c r="L56" s="67" t="s">
        <v>39</v>
      </c>
      <c r="M56" s="67" t="s">
        <v>36</v>
      </c>
      <c r="N56" s="67" t="s">
        <v>37</v>
      </c>
      <c r="O56" s="67" t="s">
        <v>38</v>
      </c>
      <c r="P56" s="67" t="s">
        <v>39</v>
      </c>
      <c r="Q56" s="67" t="s">
        <v>36</v>
      </c>
      <c r="R56" s="67" t="s">
        <v>37</v>
      </c>
      <c r="S56" s="67" t="s">
        <v>38</v>
      </c>
      <c r="T56" s="67" t="s">
        <v>39</v>
      </c>
      <c r="U56" s="67" t="s">
        <v>36</v>
      </c>
      <c r="V56" s="67" t="s">
        <v>37</v>
      </c>
      <c r="W56" s="67" t="s">
        <v>38</v>
      </c>
      <c r="X56" s="67" t="s">
        <v>39</v>
      </c>
      <c r="Y56" s="67" t="s">
        <v>36</v>
      </c>
      <c r="Z56" s="67" t="s">
        <v>37</v>
      </c>
      <c r="AA56" s="67" t="s">
        <v>38</v>
      </c>
      <c r="AB56" s="67" t="s">
        <v>39</v>
      </c>
      <c r="AC56" s="67" t="s">
        <v>36</v>
      </c>
      <c r="AD56" s="67" t="s">
        <v>37</v>
      </c>
      <c r="AE56" s="67" t="s">
        <v>38</v>
      </c>
      <c r="AF56" s="67" t="s">
        <v>39</v>
      </c>
      <c r="AG56" s="67" t="s">
        <v>36</v>
      </c>
      <c r="AH56" s="67" t="s">
        <v>37</v>
      </c>
      <c r="AI56" s="67" t="s">
        <v>38</v>
      </c>
      <c r="AJ56" s="67" t="s">
        <v>39</v>
      </c>
      <c r="AK56" s="67" t="s">
        <v>36</v>
      </c>
      <c r="AL56" s="67" t="s">
        <v>37</v>
      </c>
      <c r="AM56" s="67" t="s">
        <v>38</v>
      </c>
      <c r="AN56" s="67" t="s">
        <v>39</v>
      </c>
      <c r="AO56" s="67" t="s">
        <v>36</v>
      </c>
      <c r="AP56" s="67" t="s">
        <v>37</v>
      </c>
      <c r="AQ56" s="67" t="s">
        <v>38</v>
      </c>
      <c r="AR56" s="67" t="s">
        <v>39</v>
      </c>
      <c r="AS56" s="67" t="s">
        <v>36</v>
      </c>
      <c r="AT56" s="67" t="s">
        <v>37</v>
      </c>
      <c r="AU56" s="67" t="s">
        <v>38</v>
      </c>
      <c r="AV56" s="67" t="s">
        <v>39</v>
      </c>
      <c r="AW56" s="67" t="s">
        <v>36</v>
      </c>
      <c r="AX56" s="67" t="s">
        <v>37</v>
      </c>
      <c r="AY56" s="67" t="s">
        <v>38</v>
      </c>
      <c r="AZ56" s="67" t="s">
        <v>39</v>
      </c>
      <c r="BA56" s="176"/>
      <c r="BB56" s="178"/>
      <c r="BC56" s="178"/>
    </row>
    <row r="57" spans="1:57" ht="32.450000000000003" customHeight="1">
      <c r="A57" s="192"/>
      <c r="B57" s="192"/>
      <c r="C57" s="67" t="s">
        <v>54</v>
      </c>
      <c r="D57" s="130">
        <v>143</v>
      </c>
      <c r="E57" s="169">
        <f>0.01*E54/2</f>
        <v>7.0000000000000007E-2</v>
      </c>
      <c r="F57" s="169">
        <f>0.015*F54/2</f>
        <v>0.03</v>
      </c>
      <c r="G57" s="169">
        <f>0.02*G54/2</f>
        <v>0.18</v>
      </c>
      <c r="H57" s="169">
        <f>E57+F57+G57</f>
        <v>0.28000000000000003</v>
      </c>
      <c r="I57" s="169">
        <f>0.01*I54/2</f>
        <v>0.09</v>
      </c>
      <c r="J57" s="169">
        <f>0.015*J54/2</f>
        <v>0.05</v>
      </c>
      <c r="K57" s="169">
        <f>0.02*K54/2</f>
        <v>0.19</v>
      </c>
      <c r="L57" s="169">
        <f>I57+J57+K57</f>
        <v>0.33</v>
      </c>
      <c r="M57" s="169">
        <f>0.01*M54/2</f>
        <v>0.08</v>
      </c>
      <c r="N57" s="169">
        <f>0.015*N54/2</f>
        <v>0.05</v>
      </c>
      <c r="O57" s="169">
        <f>0.02*O54/2</f>
        <v>0.2</v>
      </c>
      <c r="P57" s="169">
        <f>M57+N57+O57</f>
        <v>0.33</v>
      </c>
      <c r="Q57" s="169">
        <f>0.01*Q54/2</f>
        <v>0.09</v>
      </c>
      <c r="R57" s="169">
        <f>0.015*R54/2</f>
        <v>0.05</v>
      </c>
      <c r="S57" s="169">
        <f>0.02*S54/2</f>
        <v>0.2</v>
      </c>
      <c r="T57" s="169">
        <f>Q57+R57+S57</f>
        <v>0.34</v>
      </c>
      <c r="U57" s="169">
        <f>0.01*U54/2</f>
        <v>0.09</v>
      </c>
      <c r="V57" s="169">
        <f>0.015*V54/2</f>
        <v>0.05</v>
      </c>
      <c r="W57" s="169">
        <f>0.02*W54/2</f>
        <v>0.22</v>
      </c>
      <c r="X57" s="169">
        <f>U57+V57+W57</f>
        <v>0.36</v>
      </c>
      <c r="Y57" s="169">
        <f>0.01*Y54/2</f>
        <v>0.09</v>
      </c>
      <c r="Z57" s="169">
        <f>0.015*Z54/2</f>
        <v>0.13</v>
      </c>
      <c r="AA57" s="169">
        <f>0.02*AA54/2</f>
        <v>0.25</v>
      </c>
      <c r="AB57" s="169">
        <f>Y57+Z57+AA57</f>
        <v>0.47</v>
      </c>
      <c r="AC57" s="169">
        <f>0.01*AC54/2</f>
        <v>0.09</v>
      </c>
      <c r="AD57" s="169">
        <f>0.015*AD54/2</f>
        <v>0.05</v>
      </c>
      <c r="AE57" s="169">
        <f>0.02*AE54/2</f>
        <v>0.26</v>
      </c>
      <c r="AF57" s="169">
        <f>AC57+AD57+AE57</f>
        <v>0.4</v>
      </c>
      <c r="AG57" s="169">
        <f>0.01*AG54/2</f>
        <v>0.1</v>
      </c>
      <c r="AH57" s="169">
        <f>0.015*AH54/2</f>
        <v>0.13</v>
      </c>
      <c r="AI57" s="169">
        <f>0.02*AI54/2</f>
        <v>0.26</v>
      </c>
      <c r="AJ57" s="169">
        <f>AG57+AH57+AI57</f>
        <v>0.49</v>
      </c>
      <c r="AK57" s="169">
        <f>0.01*AK54/2</f>
        <v>0.1</v>
      </c>
      <c r="AL57" s="169">
        <f>0.015*AL54/2</f>
        <v>0.06</v>
      </c>
      <c r="AM57" s="169">
        <f>0.02*AM54/2</f>
        <v>0.26</v>
      </c>
      <c r="AN57" s="169">
        <f>AK57+AL57+AM57</f>
        <v>0.42</v>
      </c>
      <c r="AO57" s="169">
        <f>0.01*AO54/2</f>
        <v>0.1</v>
      </c>
      <c r="AP57" s="169">
        <f>0.015*AP54/2</f>
        <v>0.06</v>
      </c>
      <c r="AQ57" s="169">
        <f>0.02*AQ54/2</f>
        <v>0.26</v>
      </c>
      <c r="AR57" s="169">
        <f>AO57+AP57+AQ57</f>
        <v>0.42</v>
      </c>
      <c r="AS57" s="169">
        <f>0.01*AS54/2</f>
        <v>0.1</v>
      </c>
      <c r="AT57" s="169">
        <f>0.015*AT54/2</f>
        <v>0.06</v>
      </c>
      <c r="AU57" s="169">
        <f>0.02*AU54/2</f>
        <v>0.26</v>
      </c>
      <c r="AV57" s="169">
        <f>AS57+AT57+AU57</f>
        <v>0.42</v>
      </c>
      <c r="AW57" s="169">
        <f>0.01*AW54/2</f>
        <v>0.1</v>
      </c>
      <c r="AX57" s="169">
        <f>0.015*AX54/2</f>
        <v>0.06</v>
      </c>
      <c r="AY57" s="169">
        <f>0.02*AY54/2</f>
        <v>0.26</v>
      </c>
      <c r="AZ57" s="169">
        <f>AW57+AX57+AY57</f>
        <v>0.42</v>
      </c>
      <c r="BA57" s="177"/>
      <c r="BB57" s="178"/>
      <c r="BC57" s="178"/>
    </row>
    <row r="58" spans="1:57" s="54" customFormat="1" ht="32.450000000000003" customHeight="1">
      <c r="A58" s="74" t="s">
        <v>2</v>
      </c>
      <c r="B58" s="74" t="s">
        <v>3</v>
      </c>
      <c r="C58" s="74" t="s">
        <v>7</v>
      </c>
      <c r="D58" s="159" t="s">
        <v>151</v>
      </c>
      <c r="E58" s="204" t="s">
        <v>13</v>
      </c>
      <c r="F58" s="204"/>
      <c r="G58" s="204"/>
      <c r="H58" s="204"/>
      <c r="I58" s="204" t="s">
        <v>14</v>
      </c>
      <c r="J58" s="204"/>
      <c r="K58" s="204"/>
      <c r="L58" s="204"/>
      <c r="M58" s="204" t="s">
        <v>15</v>
      </c>
      <c r="N58" s="204"/>
      <c r="O58" s="204"/>
      <c r="P58" s="204"/>
      <c r="Q58" s="204" t="s">
        <v>16</v>
      </c>
      <c r="R58" s="204"/>
      <c r="S58" s="204"/>
      <c r="T58" s="204"/>
      <c r="U58" s="204" t="s">
        <v>17</v>
      </c>
      <c r="V58" s="204"/>
      <c r="W58" s="204"/>
      <c r="X58" s="204"/>
      <c r="Y58" s="204" t="s">
        <v>18</v>
      </c>
      <c r="Z58" s="204"/>
      <c r="AA58" s="204"/>
      <c r="AB58" s="204"/>
      <c r="AC58" s="204" t="s">
        <v>19</v>
      </c>
      <c r="AD58" s="204"/>
      <c r="AE58" s="204"/>
      <c r="AF58" s="204"/>
      <c r="AG58" s="205" t="s">
        <v>20</v>
      </c>
      <c r="AH58" s="205"/>
      <c r="AI58" s="205"/>
      <c r="AJ58" s="205"/>
      <c r="AK58" s="204" t="s">
        <v>21</v>
      </c>
      <c r="AL58" s="204"/>
      <c r="AM58" s="204"/>
      <c r="AN58" s="204"/>
      <c r="AO58" s="204" t="s">
        <v>22</v>
      </c>
      <c r="AP58" s="204"/>
      <c r="AQ58" s="204"/>
      <c r="AR58" s="204"/>
      <c r="AS58" s="204" t="s">
        <v>23</v>
      </c>
      <c r="AT58" s="204"/>
      <c r="AU58" s="204"/>
      <c r="AV58" s="204"/>
      <c r="AW58" s="204" t="s">
        <v>24</v>
      </c>
      <c r="AX58" s="204"/>
      <c r="AY58" s="204"/>
      <c r="AZ58" s="204"/>
      <c r="BA58" s="74" t="s">
        <v>25</v>
      </c>
      <c r="BB58" s="74" t="s">
        <v>9</v>
      </c>
      <c r="BC58" s="74" t="s">
        <v>10</v>
      </c>
    </row>
    <row r="59" spans="1:57" s="54" customFormat="1" ht="32.450000000000003" customHeight="1">
      <c r="A59" s="204" t="s">
        <v>296</v>
      </c>
      <c r="B59" s="204" t="s">
        <v>145</v>
      </c>
      <c r="C59" s="74" t="s">
        <v>8</v>
      </c>
      <c r="D59" s="131" t="s">
        <v>199</v>
      </c>
      <c r="E59" s="74" t="s">
        <v>36</v>
      </c>
      <c r="F59" s="74" t="s">
        <v>37</v>
      </c>
      <c r="G59" s="74" t="s">
        <v>38</v>
      </c>
      <c r="H59" s="74" t="s">
        <v>39</v>
      </c>
      <c r="I59" s="74" t="s">
        <v>36</v>
      </c>
      <c r="J59" s="74" t="s">
        <v>37</v>
      </c>
      <c r="K59" s="74" t="s">
        <v>38</v>
      </c>
      <c r="L59" s="74" t="s">
        <v>39</v>
      </c>
      <c r="M59" s="74" t="s">
        <v>36</v>
      </c>
      <c r="N59" s="74" t="s">
        <v>37</v>
      </c>
      <c r="O59" s="74" t="s">
        <v>38</v>
      </c>
      <c r="P59" s="74" t="s">
        <v>39</v>
      </c>
      <c r="Q59" s="74" t="s">
        <v>36</v>
      </c>
      <c r="R59" s="74" t="s">
        <v>37</v>
      </c>
      <c r="S59" s="74" t="s">
        <v>38</v>
      </c>
      <c r="T59" s="74" t="s">
        <v>39</v>
      </c>
      <c r="U59" s="74" t="s">
        <v>36</v>
      </c>
      <c r="V59" s="74" t="s">
        <v>37</v>
      </c>
      <c r="W59" s="74" t="s">
        <v>38</v>
      </c>
      <c r="X59" s="74" t="s">
        <v>39</v>
      </c>
      <c r="Y59" s="74" t="s">
        <v>36</v>
      </c>
      <c r="Z59" s="74" t="s">
        <v>37</v>
      </c>
      <c r="AA59" s="74" t="s">
        <v>38</v>
      </c>
      <c r="AB59" s="74" t="s">
        <v>39</v>
      </c>
      <c r="AC59" s="74" t="s">
        <v>36</v>
      </c>
      <c r="AD59" s="74" t="s">
        <v>37</v>
      </c>
      <c r="AE59" s="74" t="s">
        <v>38</v>
      </c>
      <c r="AF59" s="74" t="s">
        <v>39</v>
      </c>
      <c r="AG59" s="74" t="s">
        <v>36</v>
      </c>
      <c r="AH59" s="74" t="s">
        <v>37</v>
      </c>
      <c r="AI59" s="74" t="s">
        <v>38</v>
      </c>
      <c r="AJ59" s="74" t="s">
        <v>39</v>
      </c>
      <c r="AK59" s="74" t="s">
        <v>36</v>
      </c>
      <c r="AL59" s="74" t="s">
        <v>37</v>
      </c>
      <c r="AM59" s="74" t="s">
        <v>38</v>
      </c>
      <c r="AN59" s="74" t="s">
        <v>39</v>
      </c>
      <c r="AO59" s="74" t="s">
        <v>36</v>
      </c>
      <c r="AP59" s="74" t="s">
        <v>37</v>
      </c>
      <c r="AQ59" s="74" t="s">
        <v>38</v>
      </c>
      <c r="AR59" s="74" t="s">
        <v>39</v>
      </c>
      <c r="AS59" s="74" t="s">
        <v>36</v>
      </c>
      <c r="AT59" s="74" t="s">
        <v>37</v>
      </c>
      <c r="AU59" s="74" t="s">
        <v>38</v>
      </c>
      <c r="AV59" s="74" t="s">
        <v>39</v>
      </c>
      <c r="AW59" s="74" t="s">
        <v>36</v>
      </c>
      <c r="AX59" s="74" t="s">
        <v>37</v>
      </c>
      <c r="AY59" s="74" t="s">
        <v>38</v>
      </c>
      <c r="AZ59" s="74" t="s">
        <v>39</v>
      </c>
      <c r="BA59" s="175">
        <f>H60+L60+P60+T60+X60+AB60+AF60+AJ60+AN60+AR60+AV60+AZ60</f>
        <v>335</v>
      </c>
      <c r="BB59" s="178">
        <f>BC59*2</f>
        <v>6.7859999999999996</v>
      </c>
      <c r="BC59" s="178">
        <f>H63+L63+P63+T63+X63+AB63+AF63+AJ63+AN63+AR63+AV63+AZ63</f>
        <v>3.3929999999999998</v>
      </c>
    </row>
    <row r="60" spans="1:57" s="54" customFormat="1" ht="32.450000000000003" customHeight="1">
      <c r="A60" s="204"/>
      <c r="B60" s="204"/>
      <c r="C60" s="75" t="s">
        <v>40</v>
      </c>
      <c r="D60" s="132">
        <v>13844918930</v>
      </c>
      <c r="E60" s="76">
        <v>9</v>
      </c>
      <c r="F60" s="76">
        <v>8</v>
      </c>
      <c r="G60" s="76">
        <v>8</v>
      </c>
      <c r="H60" s="76">
        <v>25</v>
      </c>
      <c r="I60" s="76">
        <v>10</v>
      </c>
      <c r="J60" s="76">
        <v>8</v>
      </c>
      <c r="K60" s="76">
        <v>8</v>
      </c>
      <c r="L60" s="76">
        <v>26</v>
      </c>
      <c r="M60" s="76">
        <v>10</v>
      </c>
      <c r="N60" s="76">
        <v>8</v>
      </c>
      <c r="O60" s="76">
        <v>9</v>
      </c>
      <c r="P60" s="76">
        <v>27</v>
      </c>
      <c r="Q60" s="76">
        <v>10</v>
      </c>
      <c r="R60" s="76">
        <v>8</v>
      </c>
      <c r="S60" s="76">
        <v>9</v>
      </c>
      <c r="T60" s="76">
        <v>27</v>
      </c>
      <c r="U60" s="76">
        <v>10</v>
      </c>
      <c r="V60" s="76">
        <v>8</v>
      </c>
      <c r="W60" s="76">
        <v>9</v>
      </c>
      <c r="X60" s="76">
        <v>27</v>
      </c>
      <c r="Y60" s="76">
        <v>10</v>
      </c>
      <c r="Z60" s="76">
        <v>8</v>
      </c>
      <c r="AA60" s="76">
        <v>11</v>
      </c>
      <c r="AB60" s="76">
        <v>29</v>
      </c>
      <c r="AC60" s="76">
        <v>10</v>
      </c>
      <c r="AD60" s="76">
        <v>8</v>
      </c>
      <c r="AE60" s="76">
        <v>11</v>
      </c>
      <c r="AF60" s="76">
        <v>29</v>
      </c>
      <c r="AG60" s="76">
        <f>10+50</f>
        <v>60</v>
      </c>
      <c r="AH60" s="76">
        <v>8</v>
      </c>
      <c r="AI60" s="76">
        <f>11</f>
        <v>11</v>
      </c>
      <c r="AJ60" s="76">
        <v>29</v>
      </c>
      <c r="AK60" s="76">
        <v>10</v>
      </c>
      <c r="AL60" s="76">
        <v>8</v>
      </c>
      <c r="AM60" s="76">
        <v>11</v>
      </c>
      <c r="AN60" s="76">
        <v>29</v>
      </c>
      <c r="AO60" s="76">
        <v>10</v>
      </c>
      <c r="AP60" s="76">
        <v>8</v>
      </c>
      <c r="AQ60" s="76">
        <v>11</v>
      </c>
      <c r="AR60" s="76">
        <v>29</v>
      </c>
      <c r="AS60" s="76">
        <v>10</v>
      </c>
      <c r="AT60" s="76">
        <v>8</v>
      </c>
      <c r="AU60" s="76">
        <v>11</v>
      </c>
      <c r="AV60" s="76">
        <v>29</v>
      </c>
      <c r="AW60" s="76">
        <v>10</v>
      </c>
      <c r="AX60" s="76">
        <v>8</v>
      </c>
      <c r="AY60" s="76">
        <f>11</f>
        <v>11</v>
      </c>
      <c r="AZ60" s="76">
        <v>29</v>
      </c>
      <c r="BA60" s="176"/>
      <c r="BB60" s="178"/>
      <c r="BC60" s="178"/>
      <c r="BD60" s="54">
        <v>6.2859999999999996</v>
      </c>
      <c r="BE60" s="154">
        <f>BB59-BD60</f>
        <v>0.5</v>
      </c>
    </row>
    <row r="61" spans="1:57" s="54" customFormat="1" ht="32.450000000000003" customHeight="1">
      <c r="A61" s="204"/>
      <c r="B61" s="204"/>
      <c r="C61" s="74" t="s">
        <v>158</v>
      </c>
      <c r="D61" s="103" t="s">
        <v>262</v>
      </c>
      <c r="E61" s="204" t="s">
        <v>42</v>
      </c>
      <c r="F61" s="204"/>
      <c r="G61" s="204"/>
      <c r="H61" s="204"/>
      <c r="I61" s="204" t="s">
        <v>43</v>
      </c>
      <c r="J61" s="204"/>
      <c r="K61" s="204"/>
      <c r="L61" s="204"/>
      <c r="M61" s="204" t="s">
        <v>44</v>
      </c>
      <c r="N61" s="204"/>
      <c r="O61" s="204"/>
      <c r="P61" s="204"/>
      <c r="Q61" s="204" t="s">
        <v>45</v>
      </c>
      <c r="R61" s="204"/>
      <c r="S61" s="204"/>
      <c r="T61" s="204"/>
      <c r="U61" s="204" t="s">
        <v>46</v>
      </c>
      <c r="V61" s="204"/>
      <c r="W61" s="204"/>
      <c r="X61" s="204"/>
      <c r="Y61" s="204" t="s">
        <v>47</v>
      </c>
      <c r="Z61" s="204"/>
      <c r="AA61" s="204"/>
      <c r="AB61" s="204"/>
      <c r="AC61" s="204" t="s">
        <v>48</v>
      </c>
      <c r="AD61" s="204"/>
      <c r="AE61" s="204"/>
      <c r="AF61" s="204"/>
      <c r="AG61" s="204" t="s">
        <v>49</v>
      </c>
      <c r="AH61" s="204"/>
      <c r="AI61" s="204"/>
      <c r="AJ61" s="204"/>
      <c r="AK61" s="204" t="s">
        <v>50</v>
      </c>
      <c r="AL61" s="204"/>
      <c r="AM61" s="204"/>
      <c r="AN61" s="204"/>
      <c r="AO61" s="204" t="s">
        <v>51</v>
      </c>
      <c r="AP61" s="204"/>
      <c r="AQ61" s="204"/>
      <c r="AR61" s="204"/>
      <c r="AS61" s="204" t="s">
        <v>52</v>
      </c>
      <c r="AT61" s="204"/>
      <c r="AU61" s="204"/>
      <c r="AV61" s="204"/>
      <c r="AW61" s="204" t="s">
        <v>53</v>
      </c>
      <c r="AX61" s="204"/>
      <c r="AY61" s="204"/>
      <c r="AZ61" s="204"/>
      <c r="BA61" s="176"/>
      <c r="BB61" s="178"/>
      <c r="BC61" s="178"/>
    </row>
    <row r="62" spans="1:57" s="54" customFormat="1" ht="32.450000000000003" customHeight="1">
      <c r="A62" s="204"/>
      <c r="B62" s="204"/>
      <c r="C62" s="74" t="s">
        <v>160</v>
      </c>
      <c r="D62" s="133" t="s">
        <v>263</v>
      </c>
      <c r="E62" s="74" t="s">
        <v>36</v>
      </c>
      <c r="F62" s="74" t="s">
        <v>37</v>
      </c>
      <c r="G62" s="74" t="s">
        <v>38</v>
      </c>
      <c r="H62" s="74" t="s">
        <v>39</v>
      </c>
      <c r="I62" s="74" t="s">
        <v>36</v>
      </c>
      <c r="J62" s="74" t="s">
        <v>37</v>
      </c>
      <c r="K62" s="74" t="s">
        <v>38</v>
      </c>
      <c r="L62" s="74" t="s">
        <v>39</v>
      </c>
      <c r="M62" s="74" t="s">
        <v>36</v>
      </c>
      <c r="N62" s="74" t="s">
        <v>37</v>
      </c>
      <c r="O62" s="74" t="s">
        <v>38</v>
      </c>
      <c r="P62" s="74" t="s">
        <v>39</v>
      </c>
      <c r="Q62" s="74" t="s">
        <v>36</v>
      </c>
      <c r="R62" s="74" t="s">
        <v>37</v>
      </c>
      <c r="S62" s="74" t="s">
        <v>38</v>
      </c>
      <c r="T62" s="74" t="s">
        <v>39</v>
      </c>
      <c r="U62" s="74" t="s">
        <v>36</v>
      </c>
      <c r="V62" s="74" t="s">
        <v>37</v>
      </c>
      <c r="W62" s="74" t="s">
        <v>38</v>
      </c>
      <c r="X62" s="74" t="s">
        <v>39</v>
      </c>
      <c r="Y62" s="74" t="s">
        <v>36</v>
      </c>
      <c r="Z62" s="74" t="s">
        <v>37</v>
      </c>
      <c r="AA62" s="74" t="s">
        <v>38</v>
      </c>
      <c r="AB62" s="74" t="s">
        <v>39</v>
      </c>
      <c r="AC62" s="74" t="s">
        <v>36</v>
      </c>
      <c r="AD62" s="74" t="s">
        <v>37</v>
      </c>
      <c r="AE62" s="74" t="s">
        <v>38</v>
      </c>
      <c r="AF62" s="74" t="s">
        <v>39</v>
      </c>
      <c r="AG62" s="74" t="s">
        <v>36</v>
      </c>
      <c r="AH62" s="74" t="s">
        <v>37</v>
      </c>
      <c r="AI62" s="74" t="s">
        <v>38</v>
      </c>
      <c r="AJ62" s="74" t="s">
        <v>39</v>
      </c>
      <c r="AK62" s="74" t="s">
        <v>36</v>
      </c>
      <c r="AL62" s="74" t="s">
        <v>37</v>
      </c>
      <c r="AM62" s="74" t="s">
        <v>38</v>
      </c>
      <c r="AN62" s="74" t="s">
        <v>39</v>
      </c>
      <c r="AO62" s="74" t="s">
        <v>36</v>
      </c>
      <c r="AP62" s="74" t="s">
        <v>37</v>
      </c>
      <c r="AQ62" s="74" t="s">
        <v>38</v>
      </c>
      <c r="AR62" s="74" t="s">
        <v>39</v>
      </c>
      <c r="AS62" s="74" t="s">
        <v>36</v>
      </c>
      <c r="AT62" s="74" t="s">
        <v>37</v>
      </c>
      <c r="AU62" s="74" t="s">
        <v>38</v>
      </c>
      <c r="AV62" s="74" t="s">
        <v>39</v>
      </c>
      <c r="AW62" s="74" t="s">
        <v>36</v>
      </c>
      <c r="AX62" s="74" t="s">
        <v>37</v>
      </c>
      <c r="AY62" s="74" t="s">
        <v>38</v>
      </c>
      <c r="AZ62" s="74" t="s">
        <v>39</v>
      </c>
      <c r="BA62" s="176"/>
      <c r="BB62" s="178"/>
      <c r="BC62" s="178"/>
    </row>
    <row r="63" spans="1:57" s="54" customFormat="1" ht="32.450000000000003" customHeight="1">
      <c r="A63" s="204"/>
      <c r="B63" s="204"/>
      <c r="C63" s="74" t="s">
        <v>54</v>
      </c>
      <c r="D63" s="134">
        <v>30</v>
      </c>
      <c r="E63" s="53">
        <f>0.01*E60/2</f>
        <v>4.4999999999999998E-2</v>
      </c>
      <c r="F63" s="53">
        <f>0.015*F60/2</f>
        <v>0.06</v>
      </c>
      <c r="G63" s="53">
        <f>0.02*G60/2</f>
        <v>0.08</v>
      </c>
      <c r="H63" s="53">
        <f>E63+F63+G63</f>
        <v>0.185</v>
      </c>
      <c r="I63" s="53">
        <f>0.01*I60/2</f>
        <v>0.05</v>
      </c>
      <c r="J63" s="53">
        <f>0.015*J60/2</f>
        <v>0.06</v>
      </c>
      <c r="K63" s="53">
        <f>0.02*K60/2</f>
        <v>0.08</v>
      </c>
      <c r="L63" s="53">
        <f>I63+J63+K63</f>
        <v>0.19</v>
      </c>
      <c r="M63" s="53">
        <f>0.01*M60/2</f>
        <v>0.05</v>
      </c>
      <c r="N63" s="53">
        <f>0.015*N60/2</f>
        <v>0.06</v>
      </c>
      <c r="O63" s="53">
        <f>0.02*O60/2</f>
        <v>0.09</v>
      </c>
      <c r="P63" s="53">
        <f>M63+N63+O63</f>
        <v>0.2</v>
      </c>
      <c r="Q63" s="53">
        <f>0.01*Q60/2</f>
        <v>0.05</v>
      </c>
      <c r="R63" s="53">
        <f>0.015*R60/2</f>
        <v>0.06</v>
      </c>
      <c r="S63" s="53">
        <f>0.02*S60/2</f>
        <v>0.09</v>
      </c>
      <c r="T63" s="53">
        <f>Q63+R63+S63</f>
        <v>0.2</v>
      </c>
      <c r="U63" s="53">
        <f>0.01*U60/2</f>
        <v>0.05</v>
      </c>
      <c r="V63" s="53">
        <f>0.015*V60/2</f>
        <v>0.06</v>
      </c>
      <c r="W63" s="53">
        <f>0.02*W60/2</f>
        <v>0.09</v>
      </c>
      <c r="X63" s="53">
        <f>U63+V63+W63</f>
        <v>0.2</v>
      </c>
      <c r="Y63" s="53">
        <f>0.01*Y60/2</f>
        <v>0.05</v>
      </c>
      <c r="Z63" s="53">
        <f>0.015*Z60/2</f>
        <v>0.06</v>
      </c>
      <c r="AA63" s="53">
        <f>0.02*AA60/2</f>
        <v>0.11</v>
      </c>
      <c r="AB63" s="53">
        <f>Y63+Z63+AA63</f>
        <v>0.22</v>
      </c>
      <c r="AC63" s="53">
        <f>0.01*AC60/2</f>
        <v>0.05</v>
      </c>
      <c r="AD63" s="53">
        <f>0.015*AD60/2</f>
        <v>0.06</v>
      </c>
      <c r="AE63" s="53">
        <f>0.02*AE60/2</f>
        <v>0.11</v>
      </c>
      <c r="AF63" s="53">
        <f>AC63+AD63+AE63</f>
        <v>0.22</v>
      </c>
      <c r="AG63" s="53">
        <f>0.01*AG60/2</f>
        <v>0.3</v>
      </c>
      <c r="AH63" s="53">
        <f>0.015*AH60/2</f>
        <v>0.06</v>
      </c>
      <c r="AI63" s="53">
        <f>0.02*AI60/2</f>
        <v>0.11</v>
      </c>
      <c r="AJ63" s="53">
        <f>AG63+AH63+AI63</f>
        <v>0.47</v>
      </c>
      <c r="AK63" s="105">
        <f>0.026*AK60/2</f>
        <v>0.13</v>
      </c>
      <c r="AL63" s="105">
        <f>0.026*AL60/2</f>
        <v>0.104</v>
      </c>
      <c r="AM63" s="105">
        <f>0.026*AM60/2</f>
        <v>0.14299999999999999</v>
      </c>
      <c r="AN63" s="105">
        <f>AK63+AL63+AM63</f>
        <v>0.377</v>
      </c>
      <c r="AO63" s="105">
        <f>0.026*AO60/2</f>
        <v>0.13</v>
      </c>
      <c r="AP63" s="105">
        <f>0.026*AP60/2</f>
        <v>0.104</v>
      </c>
      <c r="AQ63" s="105">
        <f>0.026*AQ60/2</f>
        <v>0.14299999999999999</v>
      </c>
      <c r="AR63" s="105">
        <f>AO63+AP63+AQ63</f>
        <v>0.377</v>
      </c>
      <c r="AS63" s="105">
        <f>0.026*AS60/2</f>
        <v>0.13</v>
      </c>
      <c r="AT63" s="105">
        <f>0.026*AT60/2</f>
        <v>0.104</v>
      </c>
      <c r="AU63" s="105">
        <f>0.026*AU60/2</f>
        <v>0.14299999999999999</v>
      </c>
      <c r="AV63" s="105">
        <f>AS63+AT63+AU63</f>
        <v>0.377</v>
      </c>
      <c r="AW63" s="105">
        <f>0.026*AW60/2</f>
        <v>0.13</v>
      </c>
      <c r="AX63" s="105">
        <f>0.026*AX60/2</f>
        <v>0.104</v>
      </c>
      <c r="AY63" s="105">
        <f>0.026*AY60/2</f>
        <v>0.14299999999999999</v>
      </c>
      <c r="AZ63" s="105">
        <f>AW63+AX63+AY63</f>
        <v>0.377</v>
      </c>
      <c r="BA63" s="177"/>
      <c r="BB63" s="178"/>
      <c r="BC63" s="178"/>
    </row>
    <row r="64" spans="1:57" s="54" customFormat="1" ht="32.450000000000003" customHeight="1">
      <c r="A64" s="74" t="s">
        <v>2</v>
      </c>
      <c r="B64" s="74" t="s">
        <v>3</v>
      </c>
      <c r="C64" s="74" t="s">
        <v>7</v>
      </c>
      <c r="D64" s="135" t="s">
        <v>200</v>
      </c>
      <c r="E64" s="204" t="s">
        <v>13</v>
      </c>
      <c r="F64" s="204"/>
      <c r="G64" s="204"/>
      <c r="H64" s="204"/>
      <c r="I64" s="204" t="s">
        <v>14</v>
      </c>
      <c r="J64" s="204"/>
      <c r="K64" s="204"/>
      <c r="L64" s="204"/>
      <c r="M64" s="204" t="s">
        <v>15</v>
      </c>
      <c r="N64" s="204"/>
      <c r="O64" s="204"/>
      <c r="P64" s="204"/>
      <c r="Q64" s="204" t="s">
        <v>16</v>
      </c>
      <c r="R64" s="204"/>
      <c r="S64" s="204"/>
      <c r="T64" s="204"/>
      <c r="U64" s="204" t="s">
        <v>17</v>
      </c>
      <c r="V64" s="204"/>
      <c r="W64" s="204"/>
      <c r="X64" s="204"/>
      <c r="Y64" s="204" t="s">
        <v>18</v>
      </c>
      <c r="Z64" s="204"/>
      <c r="AA64" s="204"/>
      <c r="AB64" s="204"/>
      <c r="AC64" s="204" t="s">
        <v>19</v>
      </c>
      <c r="AD64" s="204"/>
      <c r="AE64" s="204"/>
      <c r="AF64" s="204"/>
      <c r="AG64" s="205" t="s">
        <v>20</v>
      </c>
      <c r="AH64" s="205"/>
      <c r="AI64" s="205"/>
      <c r="AJ64" s="205"/>
      <c r="AK64" s="204" t="s">
        <v>21</v>
      </c>
      <c r="AL64" s="204"/>
      <c r="AM64" s="204"/>
      <c r="AN64" s="204"/>
      <c r="AO64" s="204" t="s">
        <v>22</v>
      </c>
      <c r="AP64" s="204"/>
      <c r="AQ64" s="204"/>
      <c r="AR64" s="204"/>
      <c r="AS64" s="204" t="s">
        <v>23</v>
      </c>
      <c r="AT64" s="204"/>
      <c r="AU64" s="204"/>
      <c r="AV64" s="204"/>
      <c r="AW64" s="204" t="s">
        <v>24</v>
      </c>
      <c r="AX64" s="204"/>
      <c r="AY64" s="204"/>
      <c r="AZ64" s="204"/>
      <c r="BA64" s="74" t="s">
        <v>25</v>
      </c>
      <c r="BB64" s="74" t="s">
        <v>9</v>
      </c>
      <c r="BC64" s="74" t="s">
        <v>10</v>
      </c>
    </row>
    <row r="65" spans="1:55" s="54" customFormat="1" ht="32.450000000000003" customHeight="1">
      <c r="A65" s="204" t="s">
        <v>286</v>
      </c>
      <c r="B65" s="204" t="s">
        <v>5</v>
      </c>
      <c r="C65" s="74" t="s">
        <v>8</v>
      </c>
      <c r="D65" s="136" t="s">
        <v>146</v>
      </c>
      <c r="E65" s="74" t="s">
        <v>36</v>
      </c>
      <c r="F65" s="74" t="s">
        <v>37</v>
      </c>
      <c r="G65" s="74" t="s">
        <v>38</v>
      </c>
      <c r="H65" s="74" t="s">
        <v>39</v>
      </c>
      <c r="I65" s="74" t="s">
        <v>36</v>
      </c>
      <c r="J65" s="74" t="s">
        <v>37</v>
      </c>
      <c r="K65" s="74" t="s">
        <v>38</v>
      </c>
      <c r="L65" s="74" t="s">
        <v>39</v>
      </c>
      <c r="M65" s="74" t="s">
        <v>36</v>
      </c>
      <c r="N65" s="74" t="s">
        <v>37</v>
      </c>
      <c r="O65" s="74" t="s">
        <v>38</v>
      </c>
      <c r="P65" s="74" t="s">
        <v>39</v>
      </c>
      <c r="Q65" s="74" t="s">
        <v>36</v>
      </c>
      <c r="R65" s="74" t="s">
        <v>37</v>
      </c>
      <c r="S65" s="74" t="s">
        <v>38</v>
      </c>
      <c r="T65" s="74" t="s">
        <v>39</v>
      </c>
      <c r="U65" s="74" t="s">
        <v>36</v>
      </c>
      <c r="V65" s="74" t="s">
        <v>37</v>
      </c>
      <c r="W65" s="74" t="s">
        <v>38</v>
      </c>
      <c r="X65" s="74" t="s">
        <v>39</v>
      </c>
      <c r="Y65" s="74" t="s">
        <v>36</v>
      </c>
      <c r="Z65" s="74" t="s">
        <v>37</v>
      </c>
      <c r="AA65" s="74" t="s">
        <v>38</v>
      </c>
      <c r="AB65" s="74" t="s">
        <v>39</v>
      </c>
      <c r="AC65" s="74" t="s">
        <v>36</v>
      </c>
      <c r="AD65" s="74" t="s">
        <v>37</v>
      </c>
      <c r="AE65" s="74" t="s">
        <v>38</v>
      </c>
      <c r="AF65" s="74" t="s">
        <v>39</v>
      </c>
      <c r="AG65" s="74" t="s">
        <v>36</v>
      </c>
      <c r="AH65" s="74" t="s">
        <v>37</v>
      </c>
      <c r="AI65" s="74" t="s">
        <v>38</v>
      </c>
      <c r="AJ65" s="74" t="s">
        <v>39</v>
      </c>
      <c r="AK65" s="74" t="s">
        <v>36</v>
      </c>
      <c r="AL65" s="74" t="s">
        <v>37</v>
      </c>
      <c r="AM65" s="74" t="s">
        <v>38</v>
      </c>
      <c r="AN65" s="74" t="s">
        <v>39</v>
      </c>
      <c r="AO65" s="74" t="s">
        <v>36</v>
      </c>
      <c r="AP65" s="74" t="s">
        <v>37</v>
      </c>
      <c r="AQ65" s="74" t="s">
        <v>38</v>
      </c>
      <c r="AR65" s="74" t="s">
        <v>39</v>
      </c>
      <c r="AS65" s="74" t="s">
        <v>36</v>
      </c>
      <c r="AT65" s="74" t="s">
        <v>37</v>
      </c>
      <c r="AU65" s="74" t="s">
        <v>38</v>
      </c>
      <c r="AV65" s="74" t="s">
        <v>39</v>
      </c>
      <c r="AW65" s="74" t="s">
        <v>36</v>
      </c>
      <c r="AX65" s="74" t="s">
        <v>37</v>
      </c>
      <c r="AY65" s="74" t="s">
        <v>38</v>
      </c>
      <c r="AZ65" s="74" t="s">
        <v>39</v>
      </c>
      <c r="BA65" s="175">
        <f>H66+L66+P66+T66+X66+AB66+AF66+AJ66+AN66+AR66+AV66+AZ66</f>
        <v>2151</v>
      </c>
      <c r="BB65" s="178">
        <f>BC65*2</f>
        <v>34.15</v>
      </c>
      <c r="BC65" s="178">
        <f>H69+L69+P69+T69+X69+AB69+AF69+AJ69+AN69+AR69+AV69+AZ69</f>
        <v>17.074999999999999</v>
      </c>
    </row>
    <row r="66" spans="1:55" s="54" customFormat="1" ht="32.450000000000003" customHeight="1">
      <c r="A66" s="204"/>
      <c r="B66" s="204"/>
      <c r="C66" s="75" t="s">
        <v>40</v>
      </c>
      <c r="D66" s="132" t="s">
        <v>201</v>
      </c>
      <c r="E66" s="76">
        <v>28</v>
      </c>
      <c r="F66" s="76">
        <v>41</v>
      </c>
      <c r="G66" s="76">
        <v>69</v>
      </c>
      <c r="H66" s="76">
        <v>138</v>
      </c>
      <c r="I66" s="76">
        <v>36</v>
      </c>
      <c r="J66" s="76">
        <v>41</v>
      </c>
      <c r="K66" s="76">
        <v>69</v>
      </c>
      <c r="L66" s="76">
        <v>146</v>
      </c>
      <c r="M66" s="76">
        <v>39</v>
      </c>
      <c r="N66" s="76">
        <v>44</v>
      </c>
      <c r="O66" s="76">
        <v>72</v>
      </c>
      <c r="P66" s="76">
        <v>155</v>
      </c>
      <c r="Q66" s="76">
        <v>34</v>
      </c>
      <c r="R66" s="76">
        <v>41</v>
      </c>
      <c r="S66" s="76">
        <v>73</v>
      </c>
      <c r="T66" s="76">
        <v>148</v>
      </c>
      <c r="U66" s="76">
        <v>44</v>
      </c>
      <c r="V66" s="76">
        <v>42</v>
      </c>
      <c r="W66" s="76">
        <v>82</v>
      </c>
      <c r="X66" s="76">
        <v>168</v>
      </c>
      <c r="Y66" s="76">
        <v>46</v>
      </c>
      <c r="Z66" s="76">
        <v>39</v>
      </c>
      <c r="AA66" s="76">
        <v>87</v>
      </c>
      <c r="AB66" s="76">
        <v>172</v>
      </c>
      <c r="AC66" s="76">
        <v>51</v>
      </c>
      <c r="AD66" s="76">
        <v>40</v>
      </c>
      <c r="AE66" s="76">
        <v>89</v>
      </c>
      <c r="AF66" s="76">
        <v>180</v>
      </c>
      <c r="AG66" s="76">
        <v>60</v>
      </c>
      <c r="AH66" s="76">
        <v>42</v>
      </c>
      <c r="AI66" s="76">
        <v>97</v>
      </c>
      <c r="AJ66" s="76">
        <v>199</v>
      </c>
      <c r="AK66" s="76">
        <v>68</v>
      </c>
      <c r="AL66" s="76">
        <v>41</v>
      </c>
      <c r="AM66" s="76">
        <v>94</v>
      </c>
      <c r="AN66" s="76">
        <v>203</v>
      </c>
      <c r="AO66" s="76">
        <v>75</v>
      </c>
      <c r="AP66" s="76">
        <v>41</v>
      </c>
      <c r="AQ66" s="76">
        <v>93</v>
      </c>
      <c r="AR66" s="76">
        <v>209</v>
      </c>
      <c r="AS66" s="76">
        <v>77</v>
      </c>
      <c r="AT66" s="76">
        <v>42</v>
      </c>
      <c r="AU66" s="76">
        <v>95</v>
      </c>
      <c r="AV66" s="76">
        <v>214</v>
      </c>
      <c r="AW66" s="76">
        <v>80</v>
      </c>
      <c r="AX66" s="76">
        <v>44</v>
      </c>
      <c r="AY66" s="76">
        <v>95</v>
      </c>
      <c r="AZ66" s="76">
        <v>219</v>
      </c>
      <c r="BA66" s="176"/>
      <c r="BB66" s="178"/>
      <c r="BC66" s="178"/>
    </row>
    <row r="67" spans="1:55" s="54" customFormat="1" ht="32.450000000000003" customHeight="1">
      <c r="A67" s="206"/>
      <c r="B67" s="204"/>
      <c r="C67" s="74" t="s">
        <v>158</v>
      </c>
      <c r="D67" s="103" t="s">
        <v>202</v>
      </c>
      <c r="E67" s="204" t="s">
        <v>42</v>
      </c>
      <c r="F67" s="204"/>
      <c r="G67" s="204"/>
      <c r="H67" s="204"/>
      <c r="I67" s="204" t="s">
        <v>43</v>
      </c>
      <c r="J67" s="204"/>
      <c r="K67" s="204"/>
      <c r="L67" s="204"/>
      <c r="M67" s="204" t="s">
        <v>44</v>
      </c>
      <c r="N67" s="204"/>
      <c r="O67" s="204"/>
      <c r="P67" s="204"/>
      <c r="Q67" s="204" t="s">
        <v>45</v>
      </c>
      <c r="R67" s="204"/>
      <c r="S67" s="204"/>
      <c r="T67" s="204"/>
      <c r="U67" s="204" t="s">
        <v>46</v>
      </c>
      <c r="V67" s="204"/>
      <c r="W67" s="204"/>
      <c r="X67" s="204"/>
      <c r="Y67" s="204" t="s">
        <v>47</v>
      </c>
      <c r="Z67" s="204"/>
      <c r="AA67" s="204"/>
      <c r="AB67" s="204"/>
      <c r="AC67" s="204" t="s">
        <v>48</v>
      </c>
      <c r="AD67" s="204"/>
      <c r="AE67" s="204"/>
      <c r="AF67" s="204"/>
      <c r="AG67" s="204" t="s">
        <v>49</v>
      </c>
      <c r="AH67" s="204"/>
      <c r="AI67" s="204"/>
      <c r="AJ67" s="204"/>
      <c r="AK67" s="204" t="s">
        <v>50</v>
      </c>
      <c r="AL67" s="204"/>
      <c r="AM67" s="204"/>
      <c r="AN67" s="204"/>
      <c r="AO67" s="204" t="s">
        <v>51</v>
      </c>
      <c r="AP67" s="204"/>
      <c r="AQ67" s="204"/>
      <c r="AR67" s="204"/>
      <c r="AS67" s="204" t="s">
        <v>52</v>
      </c>
      <c r="AT67" s="204"/>
      <c r="AU67" s="204"/>
      <c r="AV67" s="204"/>
      <c r="AW67" s="204" t="s">
        <v>53</v>
      </c>
      <c r="AX67" s="204"/>
      <c r="AY67" s="204"/>
      <c r="AZ67" s="204"/>
      <c r="BA67" s="176"/>
      <c r="BB67" s="178"/>
      <c r="BC67" s="178"/>
    </row>
    <row r="68" spans="1:55" s="54" customFormat="1" ht="40.9" customHeight="1">
      <c r="A68" s="204"/>
      <c r="B68" s="204"/>
      <c r="C68" s="74" t="s">
        <v>160</v>
      </c>
      <c r="D68" s="137">
        <v>20000</v>
      </c>
      <c r="E68" s="74" t="s">
        <v>36</v>
      </c>
      <c r="F68" s="74" t="s">
        <v>37</v>
      </c>
      <c r="G68" s="74" t="s">
        <v>38</v>
      </c>
      <c r="H68" s="74" t="s">
        <v>39</v>
      </c>
      <c r="I68" s="74" t="s">
        <v>36</v>
      </c>
      <c r="J68" s="74" t="s">
        <v>37</v>
      </c>
      <c r="K68" s="74" t="s">
        <v>38</v>
      </c>
      <c r="L68" s="74" t="s">
        <v>39</v>
      </c>
      <c r="M68" s="74" t="s">
        <v>36</v>
      </c>
      <c r="N68" s="74" t="s">
        <v>37</v>
      </c>
      <c r="O68" s="74" t="s">
        <v>38</v>
      </c>
      <c r="P68" s="74" t="s">
        <v>39</v>
      </c>
      <c r="Q68" s="74" t="s">
        <v>36</v>
      </c>
      <c r="R68" s="74" t="s">
        <v>37</v>
      </c>
      <c r="S68" s="74" t="s">
        <v>38</v>
      </c>
      <c r="T68" s="74" t="s">
        <v>39</v>
      </c>
      <c r="U68" s="74" t="s">
        <v>36</v>
      </c>
      <c r="V68" s="74" t="s">
        <v>37</v>
      </c>
      <c r="W68" s="74" t="s">
        <v>38</v>
      </c>
      <c r="X68" s="74" t="s">
        <v>39</v>
      </c>
      <c r="Y68" s="74" t="s">
        <v>36</v>
      </c>
      <c r="Z68" s="74" t="s">
        <v>37</v>
      </c>
      <c r="AA68" s="74" t="s">
        <v>38</v>
      </c>
      <c r="AB68" s="74" t="s">
        <v>39</v>
      </c>
      <c r="AC68" s="74" t="s">
        <v>36</v>
      </c>
      <c r="AD68" s="74" t="s">
        <v>37</v>
      </c>
      <c r="AE68" s="74" t="s">
        <v>38</v>
      </c>
      <c r="AF68" s="74" t="s">
        <v>39</v>
      </c>
      <c r="AG68" s="74" t="s">
        <v>36</v>
      </c>
      <c r="AH68" s="74" t="s">
        <v>37</v>
      </c>
      <c r="AI68" s="74" t="s">
        <v>38</v>
      </c>
      <c r="AJ68" s="74" t="s">
        <v>39</v>
      </c>
      <c r="AK68" s="74" t="s">
        <v>36</v>
      </c>
      <c r="AL68" s="74" t="s">
        <v>37</v>
      </c>
      <c r="AM68" s="74" t="s">
        <v>38</v>
      </c>
      <c r="AN68" s="74" t="s">
        <v>39</v>
      </c>
      <c r="AO68" s="74" t="s">
        <v>36</v>
      </c>
      <c r="AP68" s="74" t="s">
        <v>37</v>
      </c>
      <c r="AQ68" s="74" t="s">
        <v>38</v>
      </c>
      <c r="AR68" s="74" t="s">
        <v>39</v>
      </c>
      <c r="AS68" s="74" t="s">
        <v>36</v>
      </c>
      <c r="AT68" s="74" t="s">
        <v>37</v>
      </c>
      <c r="AU68" s="74" t="s">
        <v>38</v>
      </c>
      <c r="AV68" s="74" t="s">
        <v>39</v>
      </c>
      <c r="AW68" s="74" t="s">
        <v>36</v>
      </c>
      <c r="AX68" s="74" t="s">
        <v>37</v>
      </c>
      <c r="AY68" s="74" t="s">
        <v>38</v>
      </c>
      <c r="AZ68" s="74" t="s">
        <v>39</v>
      </c>
      <c r="BA68" s="176"/>
      <c r="BB68" s="178"/>
      <c r="BC68" s="178"/>
    </row>
    <row r="69" spans="1:55" s="54" customFormat="1" ht="32.450000000000003" customHeight="1">
      <c r="A69" s="204"/>
      <c r="B69" s="204"/>
      <c r="C69" s="74" t="s">
        <v>54</v>
      </c>
      <c r="D69" s="133" t="s">
        <v>203</v>
      </c>
      <c r="E69" s="93">
        <f>0.01*E66/2</f>
        <v>0.14000000000000001</v>
      </c>
      <c r="F69" s="93">
        <f>0.015*F66/2</f>
        <v>0.3075</v>
      </c>
      <c r="G69" s="93">
        <f>0.02*G66/2</f>
        <v>0.69</v>
      </c>
      <c r="H69" s="93">
        <f>E69+F69+G69</f>
        <v>1.1375</v>
      </c>
      <c r="I69" s="93">
        <f>0.01*I66/2</f>
        <v>0.18</v>
      </c>
      <c r="J69" s="93">
        <f>0.015*J66/2</f>
        <v>0.3075</v>
      </c>
      <c r="K69" s="93">
        <f>0.02*K66/2</f>
        <v>0.69</v>
      </c>
      <c r="L69" s="93">
        <f>I69+J69+K69</f>
        <v>1.1775</v>
      </c>
      <c r="M69" s="93">
        <f>0.01*M66/2</f>
        <v>0.19500000000000001</v>
      </c>
      <c r="N69" s="93">
        <f>0.015*N66/2</f>
        <v>0.33</v>
      </c>
      <c r="O69" s="93">
        <f>0.02*O66/2</f>
        <v>0.72</v>
      </c>
      <c r="P69" s="93">
        <f>M69+N69+O69</f>
        <v>1.2450000000000001</v>
      </c>
      <c r="Q69" s="93">
        <f>0.01*Q66/2</f>
        <v>0.17</v>
      </c>
      <c r="R69" s="93">
        <f>0.015*R66/2</f>
        <v>0.3075</v>
      </c>
      <c r="S69" s="93">
        <f>0.02*S66/2</f>
        <v>0.73</v>
      </c>
      <c r="T69" s="93">
        <f>Q69+R69+S69</f>
        <v>1.2075</v>
      </c>
      <c r="U69" s="93">
        <f>0.01*U66/2</f>
        <v>0.22</v>
      </c>
      <c r="V69" s="93">
        <f>0.015*V66/2</f>
        <v>0.315</v>
      </c>
      <c r="W69" s="93">
        <f>0.02*W66/2</f>
        <v>0.82</v>
      </c>
      <c r="X69" s="93">
        <f>U69+V69+W69</f>
        <v>1.355</v>
      </c>
      <c r="Y69" s="93">
        <f>0.01*Y66/2</f>
        <v>0.23</v>
      </c>
      <c r="Z69" s="93">
        <f>0.015*Z66/2</f>
        <v>0.29249999999999998</v>
      </c>
      <c r="AA69" s="93">
        <f>0.02*AA66/2</f>
        <v>0.87</v>
      </c>
      <c r="AB69" s="93">
        <f>Y69+Z69+AA69</f>
        <v>1.3925000000000001</v>
      </c>
      <c r="AC69" s="93">
        <f>0.01*AC66/2</f>
        <v>0.255</v>
      </c>
      <c r="AD69" s="93">
        <f>0.015*AD66/2</f>
        <v>0.3</v>
      </c>
      <c r="AE69" s="93">
        <f>0.02*AE66/2</f>
        <v>0.89</v>
      </c>
      <c r="AF69" s="93">
        <f>AC69+AD69+AE69</f>
        <v>1.4450000000000001</v>
      </c>
      <c r="AG69" s="93">
        <f>0.01*AG66/2</f>
        <v>0.3</v>
      </c>
      <c r="AH69" s="93">
        <f>0.015*AH66/2</f>
        <v>0.315</v>
      </c>
      <c r="AI69" s="93">
        <f>0.02*AI66/2</f>
        <v>0.97</v>
      </c>
      <c r="AJ69" s="93">
        <f>AG69+AH69+AI69</f>
        <v>1.585</v>
      </c>
      <c r="AK69" s="93">
        <f>0.01*AK66/2</f>
        <v>0.34</v>
      </c>
      <c r="AL69" s="93">
        <f>0.015*AL66/2</f>
        <v>0.3075</v>
      </c>
      <c r="AM69" s="93">
        <f>0.02*AM66/2</f>
        <v>0.94</v>
      </c>
      <c r="AN69" s="93">
        <f>AK69+AL69+AM69</f>
        <v>1.5874999999999999</v>
      </c>
      <c r="AO69" s="93">
        <f>0.01*AO66/2</f>
        <v>0.375</v>
      </c>
      <c r="AP69" s="93">
        <f>0.015*AP66/2</f>
        <v>0.3075</v>
      </c>
      <c r="AQ69" s="93">
        <f>0.02*AQ66/2</f>
        <v>0.93</v>
      </c>
      <c r="AR69" s="93">
        <f>AO69+AP69+AQ69</f>
        <v>1.6125</v>
      </c>
      <c r="AS69" s="93">
        <f>0.01*AS66/2</f>
        <v>0.38500000000000001</v>
      </c>
      <c r="AT69" s="93">
        <f>0.015*AT66/2</f>
        <v>0.315</v>
      </c>
      <c r="AU69" s="93">
        <f>0.02*AU66/2</f>
        <v>0.95</v>
      </c>
      <c r="AV69" s="93">
        <f>AS69+AT69+AU69</f>
        <v>1.65</v>
      </c>
      <c r="AW69" s="93">
        <f>0.01*AW66/2</f>
        <v>0.4</v>
      </c>
      <c r="AX69" s="93">
        <f>0.015*AX66/2</f>
        <v>0.33</v>
      </c>
      <c r="AY69" s="93">
        <f>0.02*AY66/2</f>
        <v>0.95</v>
      </c>
      <c r="AZ69" s="93">
        <f>AW69+AX69+AY69</f>
        <v>1.68</v>
      </c>
      <c r="BA69" s="177"/>
      <c r="BB69" s="178"/>
      <c r="BC69" s="178"/>
    </row>
    <row r="70" spans="1:55" s="54" customFormat="1" ht="32.450000000000003" customHeight="1">
      <c r="A70" s="74" t="s">
        <v>2</v>
      </c>
      <c r="B70" s="74" t="s">
        <v>3</v>
      </c>
      <c r="C70" s="74" t="s">
        <v>7</v>
      </c>
      <c r="D70" s="131" t="s">
        <v>204</v>
      </c>
      <c r="E70" s="204" t="s">
        <v>13</v>
      </c>
      <c r="F70" s="204"/>
      <c r="G70" s="204"/>
      <c r="H70" s="204"/>
      <c r="I70" s="204" t="s">
        <v>14</v>
      </c>
      <c r="J70" s="204"/>
      <c r="K70" s="204"/>
      <c r="L70" s="204"/>
      <c r="M70" s="204" t="s">
        <v>15</v>
      </c>
      <c r="N70" s="204"/>
      <c r="O70" s="204"/>
      <c r="P70" s="204"/>
      <c r="Q70" s="204" t="s">
        <v>16</v>
      </c>
      <c r="R70" s="204"/>
      <c r="S70" s="204"/>
      <c r="T70" s="204"/>
      <c r="U70" s="204" t="s">
        <v>17</v>
      </c>
      <c r="V70" s="204"/>
      <c r="W70" s="204"/>
      <c r="X70" s="204"/>
      <c r="Y70" s="204" t="s">
        <v>18</v>
      </c>
      <c r="Z70" s="204"/>
      <c r="AA70" s="204"/>
      <c r="AB70" s="204"/>
      <c r="AC70" s="204" t="s">
        <v>19</v>
      </c>
      <c r="AD70" s="204"/>
      <c r="AE70" s="204"/>
      <c r="AF70" s="204"/>
      <c r="AG70" s="205" t="s">
        <v>20</v>
      </c>
      <c r="AH70" s="205"/>
      <c r="AI70" s="205"/>
      <c r="AJ70" s="205"/>
      <c r="AK70" s="204" t="s">
        <v>21</v>
      </c>
      <c r="AL70" s="204"/>
      <c r="AM70" s="204"/>
      <c r="AN70" s="204"/>
      <c r="AO70" s="204" t="s">
        <v>22</v>
      </c>
      <c r="AP70" s="204"/>
      <c r="AQ70" s="204"/>
      <c r="AR70" s="204"/>
      <c r="AS70" s="204" t="s">
        <v>23</v>
      </c>
      <c r="AT70" s="204"/>
      <c r="AU70" s="204"/>
      <c r="AV70" s="204"/>
      <c r="AW70" s="204" t="s">
        <v>24</v>
      </c>
      <c r="AX70" s="204"/>
      <c r="AY70" s="204"/>
      <c r="AZ70" s="204"/>
      <c r="BA70" s="74" t="s">
        <v>25</v>
      </c>
      <c r="BB70" s="74" t="s">
        <v>9</v>
      </c>
      <c r="BC70" s="74" t="s">
        <v>10</v>
      </c>
    </row>
    <row r="71" spans="1:55" s="54" customFormat="1" ht="32.450000000000003" customHeight="1">
      <c r="A71" s="204" t="s">
        <v>297</v>
      </c>
      <c r="B71" s="204" t="s">
        <v>5</v>
      </c>
      <c r="C71" s="74" t="s">
        <v>8</v>
      </c>
      <c r="D71" s="131" t="s">
        <v>205</v>
      </c>
      <c r="E71" s="74" t="s">
        <v>36</v>
      </c>
      <c r="F71" s="74" t="s">
        <v>37</v>
      </c>
      <c r="G71" s="74" t="s">
        <v>38</v>
      </c>
      <c r="H71" s="74" t="s">
        <v>39</v>
      </c>
      <c r="I71" s="74" t="s">
        <v>36</v>
      </c>
      <c r="J71" s="74" t="s">
        <v>37</v>
      </c>
      <c r="K71" s="74" t="s">
        <v>38</v>
      </c>
      <c r="L71" s="74" t="s">
        <v>39</v>
      </c>
      <c r="M71" s="74" t="s">
        <v>36</v>
      </c>
      <c r="N71" s="74" t="s">
        <v>37</v>
      </c>
      <c r="O71" s="74" t="s">
        <v>38</v>
      </c>
      <c r="P71" s="74" t="s">
        <v>39</v>
      </c>
      <c r="Q71" s="74" t="s">
        <v>36</v>
      </c>
      <c r="R71" s="74" t="s">
        <v>37</v>
      </c>
      <c r="S71" s="74" t="s">
        <v>38</v>
      </c>
      <c r="T71" s="74" t="s">
        <v>39</v>
      </c>
      <c r="U71" s="74" t="s">
        <v>36</v>
      </c>
      <c r="V71" s="74" t="s">
        <v>37</v>
      </c>
      <c r="W71" s="74" t="s">
        <v>38</v>
      </c>
      <c r="X71" s="74" t="s">
        <v>39</v>
      </c>
      <c r="Y71" s="74" t="s">
        <v>36</v>
      </c>
      <c r="Z71" s="74" t="s">
        <v>37</v>
      </c>
      <c r="AA71" s="74" t="s">
        <v>38</v>
      </c>
      <c r="AB71" s="74" t="s">
        <v>39</v>
      </c>
      <c r="AC71" s="74" t="s">
        <v>36</v>
      </c>
      <c r="AD71" s="74" t="s">
        <v>37</v>
      </c>
      <c r="AE71" s="74" t="s">
        <v>38</v>
      </c>
      <c r="AF71" s="74" t="s">
        <v>39</v>
      </c>
      <c r="AG71" s="74" t="s">
        <v>36</v>
      </c>
      <c r="AH71" s="74" t="s">
        <v>37</v>
      </c>
      <c r="AI71" s="74" t="s">
        <v>38</v>
      </c>
      <c r="AJ71" s="74" t="s">
        <v>39</v>
      </c>
      <c r="AK71" s="74" t="s">
        <v>36</v>
      </c>
      <c r="AL71" s="74" t="s">
        <v>37</v>
      </c>
      <c r="AM71" s="74" t="s">
        <v>38</v>
      </c>
      <c r="AN71" s="74" t="s">
        <v>39</v>
      </c>
      <c r="AO71" s="74" t="s">
        <v>36</v>
      </c>
      <c r="AP71" s="74" t="s">
        <v>37</v>
      </c>
      <c r="AQ71" s="74" t="s">
        <v>38</v>
      </c>
      <c r="AR71" s="74" t="s">
        <v>39</v>
      </c>
      <c r="AS71" s="74" t="s">
        <v>36</v>
      </c>
      <c r="AT71" s="74" t="s">
        <v>37</v>
      </c>
      <c r="AU71" s="74" t="s">
        <v>38</v>
      </c>
      <c r="AV71" s="74" t="s">
        <v>39</v>
      </c>
      <c r="AW71" s="74" t="s">
        <v>36</v>
      </c>
      <c r="AX71" s="74" t="s">
        <v>37</v>
      </c>
      <c r="AY71" s="74" t="s">
        <v>38</v>
      </c>
      <c r="AZ71" s="74" t="s">
        <v>39</v>
      </c>
      <c r="BA71" s="175">
        <f>H72+L72+P72+T72+X72+AB72+AF72+AJ72+AN72+AR72+AV72+AZ72</f>
        <v>815</v>
      </c>
      <c r="BB71" s="178">
        <f>BC71*2</f>
        <v>11.95</v>
      </c>
      <c r="BC71" s="178">
        <f>H75+L75+P75+T75+X75+AB75+AF75+AJ75+AN75+AR75+AV75+AZ75</f>
        <v>5.9749999999999996</v>
      </c>
    </row>
    <row r="72" spans="1:55" s="54" customFormat="1" ht="32.450000000000003" customHeight="1">
      <c r="A72" s="204"/>
      <c r="B72" s="204"/>
      <c r="C72" s="75" t="s">
        <v>40</v>
      </c>
      <c r="D72" s="132">
        <v>13159657038</v>
      </c>
      <c r="E72" s="76">
        <v>28</v>
      </c>
      <c r="F72" s="76">
        <v>13</v>
      </c>
      <c r="G72" s="76">
        <v>19</v>
      </c>
      <c r="H72" s="76">
        <v>60</v>
      </c>
      <c r="I72" s="76">
        <v>32</v>
      </c>
      <c r="J72" s="76">
        <v>14</v>
      </c>
      <c r="K72" s="76">
        <v>18</v>
      </c>
      <c r="L72" s="76">
        <v>64</v>
      </c>
      <c r="M72" s="76">
        <v>26</v>
      </c>
      <c r="N72" s="76">
        <v>14</v>
      </c>
      <c r="O72" s="76">
        <v>19</v>
      </c>
      <c r="P72" s="76">
        <v>59</v>
      </c>
      <c r="Q72" s="76">
        <v>27</v>
      </c>
      <c r="R72" s="76">
        <v>16</v>
      </c>
      <c r="S72" s="76">
        <v>22</v>
      </c>
      <c r="T72" s="76">
        <v>65</v>
      </c>
      <c r="U72" s="76">
        <v>30</v>
      </c>
      <c r="V72" s="76">
        <v>16</v>
      </c>
      <c r="W72" s="76">
        <v>23</v>
      </c>
      <c r="X72" s="76">
        <v>69</v>
      </c>
      <c r="Y72" s="76">
        <v>30</v>
      </c>
      <c r="Z72" s="76">
        <v>14</v>
      </c>
      <c r="AA72" s="76">
        <v>22</v>
      </c>
      <c r="AB72" s="76">
        <v>66</v>
      </c>
      <c r="AC72" s="76">
        <v>27</v>
      </c>
      <c r="AD72" s="76">
        <v>14</v>
      </c>
      <c r="AE72" s="76">
        <v>26</v>
      </c>
      <c r="AF72" s="76">
        <v>67</v>
      </c>
      <c r="AG72" s="76">
        <v>28</v>
      </c>
      <c r="AH72" s="76">
        <v>14</v>
      </c>
      <c r="AI72" s="76">
        <v>30</v>
      </c>
      <c r="AJ72" s="76">
        <v>72</v>
      </c>
      <c r="AK72" s="76">
        <v>31</v>
      </c>
      <c r="AL72" s="76">
        <v>15</v>
      </c>
      <c r="AM72" s="76">
        <v>28</v>
      </c>
      <c r="AN72" s="76">
        <v>74</v>
      </c>
      <c r="AO72" s="76">
        <v>29</v>
      </c>
      <c r="AP72" s="76">
        <v>14</v>
      </c>
      <c r="AQ72" s="76">
        <v>29</v>
      </c>
      <c r="AR72" s="76">
        <v>72</v>
      </c>
      <c r="AS72" s="76">
        <v>31</v>
      </c>
      <c r="AT72" s="76">
        <v>14</v>
      </c>
      <c r="AU72" s="76">
        <v>29</v>
      </c>
      <c r="AV72" s="76">
        <v>74</v>
      </c>
      <c r="AW72" s="76">
        <v>30</v>
      </c>
      <c r="AX72" s="76">
        <v>14</v>
      </c>
      <c r="AY72" s="76">
        <v>29</v>
      </c>
      <c r="AZ72" s="76">
        <v>73</v>
      </c>
      <c r="BA72" s="176"/>
      <c r="BB72" s="178"/>
      <c r="BC72" s="178"/>
    </row>
    <row r="73" spans="1:55" s="54" customFormat="1" ht="32.450000000000003" customHeight="1">
      <c r="A73" s="204"/>
      <c r="B73" s="204"/>
      <c r="C73" s="74" t="s">
        <v>158</v>
      </c>
      <c r="D73" s="103"/>
      <c r="E73" s="204" t="s">
        <v>42</v>
      </c>
      <c r="F73" s="204"/>
      <c r="G73" s="204"/>
      <c r="H73" s="204"/>
      <c r="I73" s="204" t="s">
        <v>43</v>
      </c>
      <c r="J73" s="204"/>
      <c r="K73" s="204"/>
      <c r="L73" s="204"/>
      <c r="M73" s="204" t="s">
        <v>44</v>
      </c>
      <c r="N73" s="204"/>
      <c r="O73" s="204"/>
      <c r="P73" s="204"/>
      <c r="Q73" s="204" t="s">
        <v>45</v>
      </c>
      <c r="R73" s="204"/>
      <c r="S73" s="204"/>
      <c r="T73" s="204"/>
      <c r="U73" s="204" t="s">
        <v>46</v>
      </c>
      <c r="V73" s="204"/>
      <c r="W73" s="204"/>
      <c r="X73" s="204"/>
      <c r="Y73" s="204" t="s">
        <v>47</v>
      </c>
      <c r="Z73" s="204"/>
      <c r="AA73" s="204"/>
      <c r="AB73" s="204"/>
      <c r="AC73" s="204" t="s">
        <v>48</v>
      </c>
      <c r="AD73" s="204"/>
      <c r="AE73" s="204"/>
      <c r="AF73" s="204"/>
      <c r="AG73" s="204" t="s">
        <v>49</v>
      </c>
      <c r="AH73" s="204"/>
      <c r="AI73" s="204"/>
      <c r="AJ73" s="204"/>
      <c r="AK73" s="204" t="s">
        <v>50</v>
      </c>
      <c r="AL73" s="204"/>
      <c r="AM73" s="204"/>
      <c r="AN73" s="204"/>
      <c r="AO73" s="204" t="s">
        <v>51</v>
      </c>
      <c r="AP73" s="204"/>
      <c r="AQ73" s="204"/>
      <c r="AR73" s="204"/>
      <c r="AS73" s="204" t="s">
        <v>52</v>
      </c>
      <c r="AT73" s="204"/>
      <c r="AU73" s="204"/>
      <c r="AV73" s="204"/>
      <c r="AW73" s="204" t="s">
        <v>53</v>
      </c>
      <c r="AX73" s="204"/>
      <c r="AY73" s="204"/>
      <c r="AZ73" s="204"/>
      <c r="BA73" s="176"/>
      <c r="BB73" s="178"/>
      <c r="BC73" s="178"/>
    </row>
    <row r="74" spans="1:55" s="54" customFormat="1" ht="32.450000000000003" customHeight="1">
      <c r="A74" s="204"/>
      <c r="B74" s="204"/>
      <c r="C74" s="74" t="s">
        <v>160</v>
      </c>
      <c r="D74" s="138">
        <v>2000</v>
      </c>
      <c r="E74" s="74" t="s">
        <v>36</v>
      </c>
      <c r="F74" s="74" t="s">
        <v>37</v>
      </c>
      <c r="G74" s="74" t="s">
        <v>38</v>
      </c>
      <c r="H74" s="74" t="s">
        <v>39</v>
      </c>
      <c r="I74" s="74" t="s">
        <v>36</v>
      </c>
      <c r="J74" s="74" t="s">
        <v>37</v>
      </c>
      <c r="K74" s="74" t="s">
        <v>38</v>
      </c>
      <c r="L74" s="74" t="s">
        <v>39</v>
      </c>
      <c r="M74" s="74" t="s">
        <v>36</v>
      </c>
      <c r="N74" s="74" t="s">
        <v>37</v>
      </c>
      <c r="O74" s="74" t="s">
        <v>38</v>
      </c>
      <c r="P74" s="74" t="s">
        <v>39</v>
      </c>
      <c r="Q74" s="74" t="s">
        <v>36</v>
      </c>
      <c r="R74" s="74" t="s">
        <v>37</v>
      </c>
      <c r="S74" s="74" t="s">
        <v>38</v>
      </c>
      <c r="T74" s="74" t="s">
        <v>39</v>
      </c>
      <c r="U74" s="74" t="s">
        <v>36</v>
      </c>
      <c r="V74" s="74" t="s">
        <v>37</v>
      </c>
      <c r="W74" s="74" t="s">
        <v>38</v>
      </c>
      <c r="X74" s="74" t="s">
        <v>39</v>
      </c>
      <c r="Y74" s="74" t="s">
        <v>36</v>
      </c>
      <c r="Z74" s="74" t="s">
        <v>37</v>
      </c>
      <c r="AA74" s="74" t="s">
        <v>38</v>
      </c>
      <c r="AB74" s="74" t="s">
        <v>39</v>
      </c>
      <c r="AC74" s="74" t="s">
        <v>36</v>
      </c>
      <c r="AD74" s="74" t="s">
        <v>37</v>
      </c>
      <c r="AE74" s="74" t="s">
        <v>38</v>
      </c>
      <c r="AF74" s="74" t="s">
        <v>39</v>
      </c>
      <c r="AG74" s="74" t="s">
        <v>36</v>
      </c>
      <c r="AH74" s="74" t="s">
        <v>37</v>
      </c>
      <c r="AI74" s="74" t="s">
        <v>38</v>
      </c>
      <c r="AJ74" s="74" t="s">
        <v>39</v>
      </c>
      <c r="AK74" s="74" t="s">
        <v>36</v>
      </c>
      <c r="AL74" s="74" t="s">
        <v>37</v>
      </c>
      <c r="AM74" s="74" t="s">
        <v>38</v>
      </c>
      <c r="AN74" s="74" t="s">
        <v>39</v>
      </c>
      <c r="AO74" s="74" t="s">
        <v>36</v>
      </c>
      <c r="AP74" s="74" t="s">
        <v>37</v>
      </c>
      <c r="AQ74" s="74" t="s">
        <v>38</v>
      </c>
      <c r="AR74" s="74" t="s">
        <v>39</v>
      </c>
      <c r="AS74" s="74" t="s">
        <v>36</v>
      </c>
      <c r="AT74" s="74" t="s">
        <v>37</v>
      </c>
      <c r="AU74" s="74" t="s">
        <v>38</v>
      </c>
      <c r="AV74" s="74" t="s">
        <v>39</v>
      </c>
      <c r="AW74" s="74" t="s">
        <v>36</v>
      </c>
      <c r="AX74" s="74" t="s">
        <v>37</v>
      </c>
      <c r="AY74" s="74" t="s">
        <v>38</v>
      </c>
      <c r="AZ74" s="74" t="s">
        <v>39</v>
      </c>
      <c r="BA74" s="176"/>
      <c r="BB74" s="178"/>
      <c r="BC74" s="178"/>
    </row>
    <row r="75" spans="1:55" s="54" customFormat="1" ht="32.450000000000003" customHeight="1">
      <c r="A75" s="204"/>
      <c r="B75" s="204"/>
      <c r="C75" s="74" t="s">
        <v>54</v>
      </c>
      <c r="D75" s="138">
        <v>135</v>
      </c>
      <c r="E75" s="53">
        <f>0.01*E72/2</f>
        <v>0.14000000000000001</v>
      </c>
      <c r="F75" s="53">
        <f>0.015*F72/2</f>
        <v>9.7500000000000003E-2</v>
      </c>
      <c r="G75" s="53">
        <f>0.02*G72/2</f>
        <v>0.19</v>
      </c>
      <c r="H75" s="53">
        <f>E75+F75+G75</f>
        <v>0.42749999999999999</v>
      </c>
      <c r="I75" s="53">
        <f>0.01*I72/2</f>
        <v>0.16</v>
      </c>
      <c r="J75" s="53">
        <f>0.015*J72/2</f>
        <v>0.105</v>
      </c>
      <c r="K75" s="53">
        <f>0.02*K72/2</f>
        <v>0.18</v>
      </c>
      <c r="L75" s="53">
        <f>I75+J75+K75</f>
        <v>0.44500000000000001</v>
      </c>
      <c r="M75" s="53">
        <f>0.01*M72/2</f>
        <v>0.13</v>
      </c>
      <c r="N75" s="53">
        <f>0.015*N72/2</f>
        <v>0.105</v>
      </c>
      <c r="O75" s="53">
        <f>0.02*O72/2</f>
        <v>0.19</v>
      </c>
      <c r="P75" s="53">
        <f>M75+N75+O75</f>
        <v>0.42499999999999999</v>
      </c>
      <c r="Q75" s="53">
        <f>0.01*Q72/2</f>
        <v>0.13500000000000001</v>
      </c>
      <c r="R75" s="53">
        <f>0.015*R72/2</f>
        <v>0.12</v>
      </c>
      <c r="S75" s="53">
        <f>0.02*S72/2</f>
        <v>0.22</v>
      </c>
      <c r="T75" s="53">
        <f>Q75+R75+S75</f>
        <v>0.47499999999999998</v>
      </c>
      <c r="U75" s="53">
        <f>0.01*U72/2</f>
        <v>0.15</v>
      </c>
      <c r="V75" s="53">
        <f>0.015*V72/2</f>
        <v>0.12</v>
      </c>
      <c r="W75" s="53">
        <f>0.02*W72/2</f>
        <v>0.23</v>
      </c>
      <c r="X75" s="53">
        <f>U75+V75+W75</f>
        <v>0.5</v>
      </c>
      <c r="Y75" s="53">
        <f>0.01*Y72/2</f>
        <v>0.15</v>
      </c>
      <c r="Z75" s="53">
        <f>0.015*Z72/2</f>
        <v>0.105</v>
      </c>
      <c r="AA75" s="53">
        <f>0.02*AA72/2</f>
        <v>0.22</v>
      </c>
      <c r="AB75" s="53">
        <f>Y75+Z75+AA75</f>
        <v>0.47499999999999998</v>
      </c>
      <c r="AC75" s="53">
        <f>0.01*AC72/2</f>
        <v>0.13500000000000001</v>
      </c>
      <c r="AD75" s="53">
        <f>0.015*AD72/2</f>
        <v>0.105</v>
      </c>
      <c r="AE75" s="53">
        <f>0.02*AE72/2</f>
        <v>0.26</v>
      </c>
      <c r="AF75" s="53">
        <f>AC75+AD75+AE75</f>
        <v>0.5</v>
      </c>
      <c r="AG75" s="53">
        <f>0.01*AG72/2</f>
        <v>0.14000000000000001</v>
      </c>
      <c r="AH75" s="53">
        <f>0.015*AH72/2</f>
        <v>0.105</v>
      </c>
      <c r="AI75" s="53">
        <f>0.02*AI72/2</f>
        <v>0.3</v>
      </c>
      <c r="AJ75" s="53">
        <f>AG75+AH75+AI75</f>
        <v>0.54500000000000004</v>
      </c>
      <c r="AK75" s="53">
        <f>0.01*AK72/2</f>
        <v>0.155</v>
      </c>
      <c r="AL75" s="53">
        <f>0.015*AL72/2</f>
        <v>0.1125</v>
      </c>
      <c r="AM75" s="53">
        <f>0.02*AM72/2</f>
        <v>0.28000000000000003</v>
      </c>
      <c r="AN75" s="53">
        <f>AK75+AL75+AM75</f>
        <v>0.54749999999999999</v>
      </c>
      <c r="AO75" s="53">
        <f>0.01*AO72/2</f>
        <v>0.14499999999999999</v>
      </c>
      <c r="AP75" s="53">
        <f>0.015*AP72/2</f>
        <v>0.105</v>
      </c>
      <c r="AQ75" s="53">
        <f>0.02*AQ72/2</f>
        <v>0.28999999999999998</v>
      </c>
      <c r="AR75" s="53">
        <f>AO75+AP75+AQ75</f>
        <v>0.54</v>
      </c>
      <c r="AS75" s="53">
        <f>0.01*AS72/2</f>
        <v>0.155</v>
      </c>
      <c r="AT75" s="53">
        <f>0.015*AT72/2</f>
        <v>0.105</v>
      </c>
      <c r="AU75" s="53">
        <f>0.02*AU72/2</f>
        <v>0.28999999999999998</v>
      </c>
      <c r="AV75" s="53">
        <f>AS75+AT75+AU75</f>
        <v>0.55000000000000004</v>
      </c>
      <c r="AW75" s="53">
        <f>0.01*AW72/2</f>
        <v>0.15</v>
      </c>
      <c r="AX75" s="53">
        <f>0.015*AX72/2</f>
        <v>0.105</v>
      </c>
      <c r="AY75" s="53">
        <f>0.02*AY72/2</f>
        <v>0.28999999999999998</v>
      </c>
      <c r="AZ75" s="53">
        <f>AW75+AX75+AY75</f>
        <v>0.54500000000000004</v>
      </c>
      <c r="BA75" s="177"/>
      <c r="BB75" s="178"/>
      <c r="BC75" s="178"/>
    </row>
    <row r="76" spans="1:55" s="54" customFormat="1" ht="32.450000000000003" customHeight="1">
      <c r="A76" s="74" t="s">
        <v>2</v>
      </c>
      <c r="B76" s="74" t="s">
        <v>3</v>
      </c>
      <c r="C76" s="74" t="s">
        <v>7</v>
      </c>
      <c r="D76" s="135" t="s">
        <v>206</v>
      </c>
      <c r="E76" s="204" t="s">
        <v>13</v>
      </c>
      <c r="F76" s="204"/>
      <c r="G76" s="204"/>
      <c r="H76" s="204"/>
      <c r="I76" s="204" t="s">
        <v>14</v>
      </c>
      <c r="J76" s="204"/>
      <c r="K76" s="204"/>
      <c r="L76" s="204"/>
      <c r="M76" s="204" t="s">
        <v>15</v>
      </c>
      <c r="N76" s="204"/>
      <c r="O76" s="204"/>
      <c r="P76" s="204"/>
      <c r="Q76" s="204" t="s">
        <v>16</v>
      </c>
      <c r="R76" s="204"/>
      <c r="S76" s="204"/>
      <c r="T76" s="204"/>
      <c r="U76" s="204" t="s">
        <v>17</v>
      </c>
      <c r="V76" s="204"/>
      <c r="W76" s="204"/>
      <c r="X76" s="204"/>
      <c r="Y76" s="204" t="s">
        <v>18</v>
      </c>
      <c r="Z76" s="204"/>
      <c r="AA76" s="204"/>
      <c r="AB76" s="204"/>
      <c r="AC76" s="204" t="s">
        <v>19</v>
      </c>
      <c r="AD76" s="204"/>
      <c r="AE76" s="204"/>
      <c r="AF76" s="204"/>
      <c r="AG76" s="205" t="s">
        <v>20</v>
      </c>
      <c r="AH76" s="205"/>
      <c r="AI76" s="205"/>
      <c r="AJ76" s="205"/>
      <c r="AK76" s="204" t="s">
        <v>21</v>
      </c>
      <c r="AL76" s="204"/>
      <c r="AM76" s="204"/>
      <c r="AN76" s="204"/>
      <c r="AO76" s="204" t="s">
        <v>22</v>
      </c>
      <c r="AP76" s="204"/>
      <c r="AQ76" s="204"/>
      <c r="AR76" s="204"/>
      <c r="AS76" s="204" t="s">
        <v>23</v>
      </c>
      <c r="AT76" s="204"/>
      <c r="AU76" s="204"/>
      <c r="AV76" s="204"/>
      <c r="AW76" s="204" t="s">
        <v>24</v>
      </c>
      <c r="AX76" s="204"/>
      <c r="AY76" s="204"/>
      <c r="AZ76" s="204"/>
      <c r="BA76" s="74" t="s">
        <v>25</v>
      </c>
      <c r="BB76" s="74" t="s">
        <v>9</v>
      </c>
      <c r="BC76" s="74" t="s">
        <v>10</v>
      </c>
    </row>
    <row r="77" spans="1:55" s="54" customFormat="1" ht="32.450000000000003" customHeight="1">
      <c r="A77" s="204" t="s">
        <v>287</v>
      </c>
      <c r="B77" s="204" t="s">
        <v>5</v>
      </c>
      <c r="C77" s="74" t="s">
        <v>8</v>
      </c>
      <c r="D77" s="136" t="s">
        <v>147</v>
      </c>
      <c r="E77" s="74" t="s">
        <v>36</v>
      </c>
      <c r="F77" s="74" t="s">
        <v>37</v>
      </c>
      <c r="G77" s="74" t="s">
        <v>38</v>
      </c>
      <c r="H77" s="74" t="s">
        <v>39</v>
      </c>
      <c r="I77" s="74" t="s">
        <v>36</v>
      </c>
      <c r="J77" s="74" t="s">
        <v>37</v>
      </c>
      <c r="K77" s="74" t="s">
        <v>38</v>
      </c>
      <c r="L77" s="74" t="s">
        <v>39</v>
      </c>
      <c r="M77" s="74" t="s">
        <v>36</v>
      </c>
      <c r="N77" s="74" t="s">
        <v>37</v>
      </c>
      <c r="O77" s="74" t="s">
        <v>38</v>
      </c>
      <c r="P77" s="74" t="s">
        <v>39</v>
      </c>
      <c r="Q77" s="74" t="s">
        <v>36</v>
      </c>
      <c r="R77" s="74" t="s">
        <v>37</v>
      </c>
      <c r="S77" s="74" t="s">
        <v>38</v>
      </c>
      <c r="T77" s="74" t="s">
        <v>39</v>
      </c>
      <c r="U77" s="74" t="s">
        <v>36</v>
      </c>
      <c r="V77" s="74" t="s">
        <v>37</v>
      </c>
      <c r="W77" s="74" t="s">
        <v>38</v>
      </c>
      <c r="X77" s="74" t="s">
        <v>39</v>
      </c>
      <c r="Y77" s="74" t="s">
        <v>36</v>
      </c>
      <c r="Z77" s="74" t="s">
        <v>37</v>
      </c>
      <c r="AA77" s="74" t="s">
        <v>38</v>
      </c>
      <c r="AB77" s="74" t="s">
        <v>39</v>
      </c>
      <c r="AC77" s="74" t="s">
        <v>36</v>
      </c>
      <c r="AD77" s="74" t="s">
        <v>37</v>
      </c>
      <c r="AE77" s="74" t="s">
        <v>38</v>
      </c>
      <c r="AF77" s="74" t="s">
        <v>39</v>
      </c>
      <c r="AG77" s="74" t="s">
        <v>36</v>
      </c>
      <c r="AH77" s="74" t="s">
        <v>37</v>
      </c>
      <c r="AI77" s="74" t="s">
        <v>38</v>
      </c>
      <c r="AJ77" s="74" t="s">
        <v>39</v>
      </c>
      <c r="AK77" s="74" t="s">
        <v>36</v>
      </c>
      <c r="AL77" s="74" t="s">
        <v>37</v>
      </c>
      <c r="AM77" s="74" t="s">
        <v>38</v>
      </c>
      <c r="AN77" s="74" t="s">
        <v>39</v>
      </c>
      <c r="AO77" s="74" t="s">
        <v>36</v>
      </c>
      <c r="AP77" s="74" t="s">
        <v>37</v>
      </c>
      <c r="AQ77" s="74" t="s">
        <v>38</v>
      </c>
      <c r="AR77" s="74" t="s">
        <v>39</v>
      </c>
      <c r="AS77" s="74" t="s">
        <v>36</v>
      </c>
      <c r="AT77" s="74" t="s">
        <v>37</v>
      </c>
      <c r="AU77" s="74" t="s">
        <v>38</v>
      </c>
      <c r="AV77" s="74" t="s">
        <v>39</v>
      </c>
      <c r="AW77" s="74" t="s">
        <v>36</v>
      </c>
      <c r="AX77" s="74" t="s">
        <v>37</v>
      </c>
      <c r="AY77" s="74" t="s">
        <v>38</v>
      </c>
      <c r="AZ77" s="74" t="s">
        <v>39</v>
      </c>
      <c r="BA77" s="175">
        <f>H78+L78+P78+T78+X78+AB78+AF78+AJ78+AN78+AR78+AV78+AZ78</f>
        <v>205</v>
      </c>
      <c r="BB77" s="178">
        <f>BC77*2</f>
        <v>2.4</v>
      </c>
      <c r="BC77" s="178">
        <f>H81+L81+P81+T81+X81+AB81+AF81+AJ81+AN81+AR81+AV81+AZ81</f>
        <v>1.2</v>
      </c>
    </row>
    <row r="78" spans="1:55" s="54" customFormat="1" ht="32.450000000000003" customHeight="1">
      <c r="A78" s="204"/>
      <c r="B78" s="204"/>
      <c r="C78" s="75" t="s">
        <v>40</v>
      </c>
      <c r="D78" s="132" t="s">
        <v>264</v>
      </c>
      <c r="E78" s="76">
        <v>13</v>
      </c>
      <c r="F78" s="76">
        <v>0</v>
      </c>
      <c r="G78" s="76">
        <v>2</v>
      </c>
      <c r="H78" s="76">
        <v>15</v>
      </c>
      <c r="I78" s="76">
        <v>13</v>
      </c>
      <c r="J78" s="76">
        <v>0</v>
      </c>
      <c r="K78" s="76">
        <v>2</v>
      </c>
      <c r="L78" s="76">
        <v>15</v>
      </c>
      <c r="M78" s="76">
        <v>13</v>
      </c>
      <c r="N78" s="76">
        <v>0</v>
      </c>
      <c r="O78" s="76">
        <v>2</v>
      </c>
      <c r="P78" s="76">
        <v>15</v>
      </c>
      <c r="Q78" s="76">
        <v>12</v>
      </c>
      <c r="R78" s="76">
        <v>0</v>
      </c>
      <c r="S78" s="76">
        <v>2</v>
      </c>
      <c r="T78" s="76">
        <v>14</v>
      </c>
      <c r="U78" s="76">
        <v>12</v>
      </c>
      <c r="V78" s="76">
        <v>0</v>
      </c>
      <c r="W78" s="76">
        <v>2</v>
      </c>
      <c r="X78" s="76">
        <v>14</v>
      </c>
      <c r="Y78" s="76">
        <v>12</v>
      </c>
      <c r="Z78" s="76">
        <v>0</v>
      </c>
      <c r="AA78" s="76">
        <v>3</v>
      </c>
      <c r="AB78" s="76">
        <v>15</v>
      </c>
      <c r="AC78" s="76">
        <v>14</v>
      </c>
      <c r="AD78" s="76">
        <v>0</v>
      </c>
      <c r="AE78" s="76">
        <v>3</v>
      </c>
      <c r="AF78" s="76">
        <v>17</v>
      </c>
      <c r="AG78" s="76">
        <v>14</v>
      </c>
      <c r="AH78" s="76">
        <v>0</v>
      </c>
      <c r="AI78" s="76">
        <v>3</v>
      </c>
      <c r="AJ78" s="76">
        <v>17</v>
      </c>
      <c r="AK78" s="76">
        <v>13</v>
      </c>
      <c r="AL78" s="76">
        <v>0</v>
      </c>
      <c r="AM78" s="76">
        <v>4</v>
      </c>
      <c r="AN78" s="76">
        <v>17</v>
      </c>
      <c r="AO78" s="76">
        <v>14</v>
      </c>
      <c r="AP78" s="76">
        <v>0</v>
      </c>
      <c r="AQ78" s="76">
        <v>4</v>
      </c>
      <c r="AR78" s="76">
        <v>18</v>
      </c>
      <c r="AS78" s="76">
        <v>20</v>
      </c>
      <c r="AT78" s="76">
        <v>0</v>
      </c>
      <c r="AU78" s="76">
        <v>4</v>
      </c>
      <c r="AV78" s="76">
        <v>24</v>
      </c>
      <c r="AW78" s="76">
        <v>20</v>
      </c>
      <c r="AX78" s="76">
        <v>0</v>
      </c>
      <c r="AY78" s="76">
        <v>4</v>
      </c>
      <c r="AZ78" s="76">
        <v>24</v>
      </c>
      <c r="BA78" s="176"/>
      <c r="BB78" s="178"/>
      <c r="BC78" s="178"/>
    </row>
    <row r="79" spans="1:55" s="54" customFormat="1" ht="32.450000000000003" customHeight="1">
      <c r="A79" s="206"/>
      <c r="B79" s="204"/>
      <c r="C79" s="74" t="s">
        <v>158</v>
      </c>
      <c r="D79" s="103" t="s">
        <v>265</v>
      </c>
      <c r="E79" s="204" t="s">
        <v>42</v>
      </c>
      <c r="F79" s="204"/>
      <c r="G79" s="204"/>
      <c r="H79" s="204"/>
      <c r="I79" s="204" t="s">
        <v>43</v>
      </c>
      <c r="J79" s="204"/>
      <c r="K79" s="204"/>
      <c r="L79" s="204"/>
      <c r="M79" s="204" t="s">
        <v>44</v>
      </c>
      <c r="N79" s="204"/>
      <c r="O79" s="204"/>
      <c r="P79" s="204"/>
      <c r="Q79" s="204" t="s">
        <v>45</v>
      </c>
      <c r="R79" s="204"/>
      <c r="S79" s="204"/>
      <c r="T79" s="204"/>
      <c r="U79" s="204" t="s">
        <v>46</v>
      </c>
      <c r="V79" s="204"/>
      <c r="W79" s="204"/>
      <c r="X79" s="204"/>
      <c r="Y79" s="204" t="s">
        <v>47</v>
      </c>
      <c r="Z79" s="204"/>
      <c r="AA79" s="204"/>
      <c r="AB79" s="204"/>
      <c r="AC79" s="204" t="s">
        <v>48</v>
      </c>
      <c r="AD79" s="204"/>
      <c r="AE79" s="204"/>
      <c r="AF79" s="204"/>
      <c r="AG79" s="204" t="s">
        <v>49</v>
      </c>
      <c r="AH79" s="204"/>
      <c r="AI79" s="204"/>
      <c r="AJ79" s="204"/>
      <c r="AK79" s="204" t="s">
        <v>50</v>
      </c>
      <c r="AL79" s="204"/>
      <c r="AM79" s="204"/>
      <c r="AN79" s="204"/>
      <c r="AO79" s="204" t="s">
        <v>51</v>
      </c>
      <c r="AP79" s="204"/>
      <c r="AQ79" s="204"/>
      <c r="AR79" s="204"/>
      <c r="AS79" s="204" t="s">
        <v>52</v>
      </c>
      <c r="AT79" s="204"/>
      <c r="AU79" s="204"/>
      <c r="AV79" s="204"/>
      <c r="AW79" s="204" t="s">
        <v>53</v>
      </c>
      <c r="AX79" s="204"/>
      <c r="AY79" s="204"/>
      <c r="AZ79" s="204"/>
      <c r="BA79" s="176"/>
      <c r="BB79" s="178"/>
      <c r="BC79" s="178"/>
    </row>
    <row r="80" spans="1:55" s="54" customFormat="1" ht="32.450000000000003" customHeight="1">
      <c r="A80" s="204"/>
      <c r="B80" s="204"/>
      <c r="C80" s="74" t="s">
        <v>160</v>
      </c>
      <c r="D80" s="133">
        <v>400</v>
      </c>
      <c r="E80" s="74" t="s">
        <v>36</v>
      </c>
      <c r="F80" s="74" t="s">
        <v>37</v>
      </c>
      <c r="G80" s="74" t="s">
        <v>38</v>
      </c>
      <c r="H80" s="74" t="s">
        <v>39</v>
      </c>
      <c r="I80" s="74" t="s">
        <v>36</v>
      </c>
      <c r="J80" s="74" t="s">
        <v>37</v>
      </c>
      <c r="K80" s="74" t="s">
        <v>38</v>
      </c>
      <c r="L80" s="74" t="s">
        <v>39</v>
      </c>
      <c r="M80" s="74" t="s">
        <v>36</v>
      </c>
      <c r="N80" s="74" t="s">
        <v>37</v>
      </c>
      <c r="O80" s="74" t="s">
        <v>38</v>
      </c>
      <c r="P80" s="74" t="s">
        <v>39</v>
      </c>
      <c r="Q80" s="74" t="s">
        <v>36</v>
      </c>
      <c r="R80" s="74" t="s">
        <v>37</v>
      </c>
      <c r="S80" s="74" t="s">
        <v>38</v>
      </c>
      <c r="T80" s="74" t="s">
        <v>39</v>
      </c>
      <c r="U80" s="74" t="s">
        <v>36</v>
      </c>
      <c r="V80" s="74" t="s">
        <v>37</v>
      </c>
      <c r="W80" s="74" t="s">
        <v>38</v>
      </c>
      <c r="X80" s="74" t="s">
        <v>39</v>
      </c>
      <c r="Y80" s="74" t="s">
        <v>36</v>
      </c>
      <c r="Z80" s="74" t="s">
        <v>37</v>
      </c>
      <c r="AA80" s="74" t="s">
        <v>38</v>
      </c>
      <c r="AB80" s="74" t="s">
        <v>39</v>
      </c>
      <c r="AC80" s="74" t="s">
        <v>36</v>
      </c>
      <c r="AD80" s="74" t="s">
        <v>37</v>
      </c>
      <c r="AE80" s="74" t="s">
        <v>38</v>
      </c>
      <c r="AF80" s="74" t="s">
        <v>39</v>
      </c>
      <c r="AG80" s="74" t="s">
        <v>36</v>
      </c>
      <c r="AH80" s="74" t="s">
        <v>37</v>
      </c>
      <c r="AI80" s="74" t="s">
        <v>38</v>
      </c>
      <c r="AJ80" s="74" t="s">
        <v>39</v>
      </c>
      <c r="AK80" s="74" t="s">
        <v>36</v>
      </c>
      <c r="AL80" s="74" t="s">
        <v>37</v>
      </c>
      <c r="AM80" s="74" t="s">
        <v>38</v>
      </c>
      <c r="AN80" s="74" t="s">
        <v>39</v>
      </c>
      <c r="AO80" s="74" t="s">
        <v>36</v>
      </c>
      <c r="AP80" s="74" t="s">
        <v>37</v>
      </c>
      <c r="AQ80" s="74" t="s">
        <v>38</v>
      </c>
      <c r="AR80" s="74" t="s">
        <v>39</v>
      </c>
      <c r="AS80" s="74" t="s">
        <v>36</v>
      </c>
      <c r="AT80" s="74" t="s">
        <v>37</v>
      </c>
      <c r="AU80" s="74" t="s">
        <v>38</v>
      </c>
      <c r="AV80" s="74" t="s">
        <v>39</v>
      </c>
      <c r="AW80" s="74" t="s">
        <v>36</v>
      </c>
      <c r="AX80" s="74" t="s">
        <v>37</v>
      </c>
      <c r="AY80" s="74" t="s">
        <v>38</v>
      </c>
      <c r="AZ80" s="74" t="s">
        <v>39</v>
      </c>
      <c r="BA80" s="176"/>
      <c r="BB80" s="178"/>
      <c r="BC80" s="178"/>
    </row>
    <row r="81" spans="1:256" s="54" customFormat="1" ht="32.450000000000003" customHeight="1">
      <c r="A81" s="204"/>
      <c r="B81" s="204"/>
      <c r="C81" s="74" t="s">
        <v>54</v>
      </c>
      <c r="D81" s="133" t="s">
        <v>266</v>
      </c>
      <c r="E81" s="53">
        <f>0.01*E78/2</f>
        <v>6.5000000000000002E-2</v>
      </c>
      <c r="F81" s="53">
        <f>0.015*F78/2</f>
        <v>0</v>
      </c>
      <c r="G81" s="53">
        <f>0.02*G78/2</f>
        <v>0.02</v>
      </c>
      <c r="H81" s="53">
        <f>E81+F81+G81</f>
        <v>8.5000000000000006E-2</v>
      </c>
      <c r="I81" s="53">
        <f>0.01*I78/2</f>
        <v>6.5000000000000002E-2</v>
      </c>
      <c r="J81" s="53">
        <f>0.015*J78/2</f>
        <v>0</v>
      </c>
      <c r="K81" s="53">
        <f>0.02*K78/2</f>
        <v>0.02</v>
      </c>
      <c r="L81" s="53">
        <f>I81+J81+K81</f>
        <v>8.5000000000000006E-2</v>
      </c>
      <c r="M81" s="53">
        <f>0.01*M78/2</f>
        <v>6.5000000000000002E-2</v>
      </c>
      <c r="N81" s="53">
        <f>0.015*N78/2</f>
        <v>0</v>
      </c>
      <c r="O81" s="53">
        <f>0.02*O78/2</f>
        <v>0.02</v>
      </c>
      <c r="P81" s="53">
        <f>M81+N81+O81</f>
        <v>8.5000000000000006E-2</v>
      </c>
      <c r="Q81" s="53">
        <f>0.01*Q78/2</f>
        <v>0.06</v>
      </c>
      <c r="R81" s="53">
        <f>0.015*R78/2</f>
        <v>0</v>
      </c>
      <c r="S81" s="53">
        <f>0.02*S78/2</f>
        <v>0.02</v>
      </c>
      <c r="T81" s="53">
        <f>Q81+R81+S81</f>
        <v>0.08</v>
      </c>
      <c r="U81" s="53">
        <f>0.01*U78/2</f>
        <v>0.06</v>
      </c>
      <c r="V81" s="53">
        <f>0.015*V78/2</f>
        <v>0</v>
      </c>
      <c r="W81" s="53">
        <f>0.02*W78/2</f>
        <v>0.02</v>
      </c>
      <c r="X81" s="53">
        <f>U81+V81+W81</f>
        <v>0.08</v>
      </c>
      <c r="Y81" s="53">
        <f>0.01*Y78/2</f>
        <v>0.06</v>
      </c>
      <c r="Z81" s="53">
        <f>0.015*Z78/2</f>
        <v>0</v>
      </c>
      <c r="AA81" s="53">
        <f>0.02*AA78/2</f>
        <v>0.03</v>
      </c>
      <c r="AB81" s="53">
        <f>Y81+Z81+AA81</f>
        <v>0.09</v>
      </c>
      <c r="AC81" s="53">
        <f>0.01*AC78/2</f>
        <v>7.0000000000000007E-2</v>
      </c>
      <c r="AD81" s="53">
        <f>0.015*AD78/2</f>
        <v>0</v>
      </c>
      <c r="AE81" s="53">
        <f>0.02*AE78/2</f>
        <v>0.03</v>
      </c>
      <c r="AF81" s="53">
        <f>AC81+AD81+AE81</f>
        <v>0.1</v>
      </c>
      <c r="AG81" s="53">
        <f>0.01*AG78/2</f>
        <v>7.0000000000000007E-2</v>
      </c>
      <c r="AH81" s="53">
        <f>0.015*AH78/2</f>
        <v>0</v>
      </c>
      <c r="AI81" s="53">
        <f>0.02*AI78/2</f>
        <v>0.03</v>
      </c>
      <c r="AJ81" s="53">
        <f>AG81+AH81+AI81</f>
        <v>0.1</v>
      </c>
      <c r="AK81" s="53">
        <f>0.01*AK78/2</f>
        <v>6.5000000000000002E-2</v>
      </c>
      <c r="AL81" s="53">
        <f>0.015*AL78/2</f>
        <v>0</v>
      </c>
      <c r="AM81" s="53">
        <f>0.02*AM78/2</f>
        <v>0.04</v>
      </c>
      <c r="AN81" s="53">
        <f>AK81+AL81+AM81</f>
        <v>0.105</v>
      </c>
      <c r="AO81" s="53">
        <f>0.01*AO78/2</f>
        <v>7.0000000000000007E-2</v>
      </c>
      <c r="AP81" s="53">
        <f>0.015*AP78/2</f>
        <v>0</v>
      </c>
      <c r="AQ81" s="53">
        <f>0.02*AQ78/2</f>
        <v>0.04</v>
      </c>
      <c r="AR81" s="53">
        <f>AO81+AP81+AQ81</f>
        <v>0.11</v>
      </c>
      <c r="AS81" s="53">
        <f>0.01*AS78/2</f>
        <v>0.1</v>
      </c>
      <c r="AT81" s="53">
        <f>0.015*AT78/2</f>
        <v>0</v>
      </c>
      <c r="AU81" s="53">
        <f>0.02*AU78/2</f>
        <v>0.04</v>
      </c>
      <c r="AV81" s="53">
        <f>AS81+AT81+AU81</f>
        <v>0.14000000000000001</v>
      </c>
      <c r="AW81" s="53">
        <f>0.01*AW78/2</f>
        <v>0.1</v>
      </c>
      <c r="AX81" s="53">
        <f>0.015*AX78/2</f>
        <v>0</v>
      </c>
      <c r="AY81" s="53">
        <f>0.02*AY78/2</f>
        <v>0.04</v>
      </c>
      <c r="AZ81" s="53">
        <f>AW81+AX81+AY81</f>
        <v>0.14000000000000001</v>
      </c>
      <c r="BA81" s="177"/>
      <c r="BB81" s="178"/>
      <c r="BC81" s="178"/>
    </row>
    <row r="82" spans="1:256" s="54" customFormat="1" ht="32.450000000000003" customHeight="1">
      <c r="A82" s="74" t="s">
        <v>2</v>
      </c>
      <c r="B82" s="74" t="s">
        <v>3</v>
      </c>
      <c r="C82" s="74" t="s">
        <v>7</v>
      </c>
      <c r="D82" s="135" t="s">
        <v>152</v>
      </c>
      <c r="E82" s="204" t="s">
        <v>13</v>
      </c>
      <c r="F82" s="204"/>
      <c r="G82" s="204"/>
      <c r="H82" s="204"/>
      <c r="I82" s="204" t="s">
        <v>14</v>
      </c>
      <c r="J82" s="204"/>
      <c r="K82" s="204"/>
      <c r="L82" s="204"/>
      <c r="M82" s="204" t="s">
        <v>15</v>
      </c>
      <c r="N82" s="204"/>
      <c r="O82" s="204"/>
      <c r="P82" s="204"/>
      <c r="Q82" s="204" t="s">
        <v>16</v>
      </c>
      <c r="R82" s="204"/>
      <c r="S82" s="204"/>
      <c r="T82" s="204"/>
      <c r="U82" s="204" t="s">
        <v>17</v>
      </c>
      <c r="V82" s="204"/>
      <c r="W82" s="204"/>
      <c r="X82" s="204"/>
      <c r="Y82" s="204" t="s">
        <v>18</v>
      </c>
      <c r="Z82" s="204"/>
      <c r="AA82" s="204"/>
      <c r="AB82" s="204"/>
      <c r="AC82" s="204" t="s">
        <v>19</v>
      </c>
      <c r="AD82" s="204"/>
      <c r="AE82" s="204"/>
      <c r="AF82" s="204"/>
      <c r="AG82" s="205" t="s">
        <v>20</v>
      </c>
      <c r="AH82" s="205"/>
      <c r="AI82" s="205"/>
      <c r="AJ82" s="205"/>
      <c r="AK82" s="204" t="s">
        <v>21</v>
      </c>
      <c r="AL82" s="204"/>
      <c r="AM82" s="204"/>
      <c r="AN82" s="204"/>
      <c r="AO82" s="204" t="s">
        <v>22</v>
      </c>
      <c r="AP82" s="204"/>
      <c r="AQ82" s="204"/>
      <c r="AR82" s="204"/>
      <c r="AS82" s="204" t="s">
        <v>23</v>
      </c>
      <c r="AT82" s="204"/>
      <c r="AU82" s="204"/>
      <c r="AV82" s="204"/>
      <c r="AW82" s="204" t="s">
        <v>24</v>
      </c>
      <c r="AX82" s="204"/>
      <c r="AY82" s="204"/>
      <c r="AZ82" s="204"/>
      <c r="BA82" s="74" t="s">
        <v>25</v>
      </c>
      <c r="BB82" s="74" t="s">
        <v>9</v>
      </c>
      <c r="BC82" s="74" t="s">
        <v>10</v>
      </c>
    </row>
    <row r="83" spans="1:256" s="54" customFormat="1" ht="32.450000000000003" customHeight="1">
      <c r="A83" s="204" t="s">
        <v>288</v>
      </c>
      <c r="B83" s="204" t="s">
        <v>5</v>
      </c>
      <c r="C83" s="74" t="s">
        <v>8</v>
      </c>
      <c r="D83" s="136" t="s">
        <v>207</v>
      </c>
      <c r="E83" s="74" t="s">
        <v>36</v>
      </c>
      <c r="F83" s="74" t="s">
        <v>37</v>
      </c>
      <c r="G83" s="74" t="s">
        <v>38</v>
      </c>
      <c r="H83" s="74" t="s">
        <v>39</v>
      </c>
      <c r="I83" s="74" t="s">
        <v>36</v>
      </c>
      <c r="J83" s="74" t="s">
        <v>37</v>
      </c>
      <c r="K83" s="74" t="s">
        <v>38</v>
      </c>
      <c r="L83" s="74" t="s">
        <v>39</v>
      </c>
      <c r="M83" s="74" t="s">
        <v>36</v>
      </c>
      <c r="N83" s="74" t="s">
        <v>37</v>
      </c>
      <c r="O83" s="74" t="s">
        <v>38</v>
      </c>
      <c r="P83" s="74" t="s">
        <v>39</v>
      </c>
      <c r="Q83" s="74" t="s">
        <v>36</v>
      </c>
      <c r="R83" s="74" t="s">
        <v>37</v>
      </c>
      <c r="S83" s="74" t="s">
        <v>38</v>
      </c>
      <c r="T83" s="74" t="s">
        <v>39</v>
      </c>
      <c r="U83" s="74" t="s">
        <v>36</v>
      </c>
      <c r="V83" s="74" t="s">
        <v>37</v>
      </c>
      <c r="W83" s="74" t="s">
        <v>38</v>
      </c>
      <c r="X83" s="74" t="s">
        <v>39</v>
      </c>
      <c r="Y83" s="74" t="s">
        <v>36</v>
      </c>
      <c r="Z83" s="74" t="s">
        <v>37</v>
      </c>
      <c r="AA83" s="74" t="s">
        <v>38</v>
      </c>
      <c r="AB83" s="74" t="s">
        <v>39</v>
      </c>
      <c r="AC83" s="74" t="s">
        <v>36</v>
      </c>
      <c r="AD83" s="74" t="s">
        <v>37</v>
      </c>
      <c r="AE83" s="74" t="s">
        <v>38</v>
      </c>
      <c r="AF83" s="74" t="s">
        <v>39</v>
      </c>
      <c r="AG83" s="74" t="s">
        <v>36</v>
      </c>
      <c r="AH83" s="74" t="s">
        <v>37</v>
      </c>
      <c r="AI83" s="74" t="s">
        <v>38</v>
      </c>
      <c r="AJ83" s="74" t="s">
        <v>39</v>
      </c>
      <c r="AK83" s="74" t="s">
        <v>36</v>
      </c>
      <c r="AL83" s="74" t="s">
        <v>37</v>
      </c>
      <c r="AM83" s="74" t="s">
        <v>38</v>
      </c>
      <c r="AN83" s="74" t="s">
        <v>39</v>
      </c>
      <c r="AO83" s="74" t="s">
        <v>36</v>
      </c>
      <c r="AP83" s="74" t="s">
        <v>37</v>
      </c>
      <c r="AQ83" s="74" t="s">
        <v>38</v>
      </c>
      <c r="AR83" s="74" t="s">
        <v>39</v>
      </c>
      <c r="AS83" s="74" t="s">
        <v>36</v>
      </c>
      <c r="AT83" s="74" t="s">
        <v>37</v>
      </c>
      <c r="AU83" s="74" t="s">
        <v>38</v>
      </c>
      <c r="AV83" s="74" t="s">
        <v>39</v>
      </c>
      <c r="AW83" s="74" t="s">
        <v>36</v>
      </c>
      <c r="AX83" s="74" t="s">
        <v>37</v>
      </c>
      <c r="AY83" s="74" t="s">
        <v>38</v>
      </c>
      <c r="AZ83" s="74" t="s">
        <v>39</v>
      </c>
      <c r="BA83" s="175">
        <f>H84+L84+P84+T84+X84+AB84+AF84+AJ84+AN84+AR84+AV84+AZ84</f>
        <v>328</v>
      </c>
      <c r="BB83" s="178">
        <f>BC83*2</f>
        <v>3.86</v>
      </c>
      <c r="BC83" s="178">
        <f>H87+L87+P87+T87+X87+AB87+AF87+AJ87+AN87+AR87+AV87+AZ87</f>
        <v>1.93</v>
      </c>
    </row>
    <row r="84" spans="1:256" s="54" customFormat="1" ht="32.450000000000003" customHeight="1">
      <c r="A84" s="204"/>
      <c r="B84" s="204"/>
      <c r="C84" s="75" t="s">
        <v>40</v>
      </c>
      <c r="D84" s="132" t="s">
        <v>208</v>
      </c>
      <c r="E84" s="76">
        <v>17</v>
      </c>
      <c r="F84" s="76">
        <v>0</v>
      </c>
      <c r="G84" s="76">
        <v>5</v>
      </c>
      <c r="H84" s="76">
        <v>22</v>
      </c>
      <c r="I84" s="76">
        <v>18</v>
      </c>
      <c r="J84" s="76">
        <v>0</v>
      </c>
      <c r="K84" s="76">
        <v>5</v>
      </c>
      <c r="L84" s="76">
        <v>23</v>
      </c>
      <c r="M84" s="76">
        <v>22</v>
      </c>
      <c r="N84" s="76">
        <v>0</v>
      </c>
      <c r="O84" s="76">
        <v>5</v>
      </c>
      <c r="P84" s="76">
        <v>27</v>
      </c>
      <c r="Q84" s="76">
        <v>22</v>
      </c>
      <c r="R84" s="76">
        <v>0</v>
      </c>
      <c r="S84" s="76">
        <v>5</v>
      </c>
      <c r="T84" s="76">
        <v>27</v>
      </c>
      <c r="U84" s="76">
        <v>24</v>
      </c>
      <c r="V84" s="76">
        <v>0</v>
      </c>
      <c r="W84" s="76">
        <v>5</v>
      </c>
      <c r="X84" s="76">
        <v>29</v>
      </c>
      <c r="Y84" s="76">
        <v>23</v>
      </c>
      <c r="Z84" s="76">
        <v>0</v>
      </c>
      <c r="AA84" s="76">
        <v>5</v>
      </c>
      <c r="AB84" s="76">
        <v>28</v>
      </c>
      <c r="AC84" s="76">
        <v>21</v>
      </c>
      <c r="AD84" s="76">
        <v>0</v>
      </c>
      <c r="AE84" s="76">
        <v>4</v>
      </c>
      <c r="AF84" s="76">
        <v>25</v>
      </c>
      <c r="AG84" s="76">
        <v>23</v>
      </c>
      <c r="AH84" s="76">
        <v>0</v>
      </c>
      <c r="AI84" s="76">
        <v>4</v>
      </c>
      <c r="AJ84" s="76">
        <v>27</v>
      </c>
      <c r="AK84" s="76">
        <v>27</v>
      </c>
      <c r="AL84" s="76">
        <v>0</v>
      </c>
      <c r="AM84" s="76">
        <v>3</v>
      </c>
      <c r="AN84" s="76">
        <v>30</v>
      </c>
      <c r="AO84" s="76">
        <v>27</v>
      </c>
      <c r="AP84" s="76">
        <v>0</v>
      </c>
      <c r="AQ84" s="76">
        <v>3</v>
      </c>
      <c r="AR84" s="76">
        <v>30</v>
      </c>
      <c r="AS84" s="76">
        <v>27</v>
      </c>
      <c r="AT84" s="76">
        <v>0</v>
      </c>
      <c r="AU84" s="76">
        <v>3</v>
      </c>
      <c r="AV84" s="76">
        <v>30</v>
      </c>
      <c r="AW84" s="76">
        <v>27</v>
      </c>
      <c r="AX84" s="76">
        <v>0</v>
      </c>
      <c r="AY84" s="76">
        <v>3</v>
      </c>
      <c r="AZ84" s="76">
        <v>30</v>
      </c>
      <c r="BA84" s="176"/>
      <c r="BB84" s="178"/>
      <c r="BC84" s="178"/>
    </row>
    <row r="85" spans="1:256" s="54" customFormat="1" ht="32.450000000000003" customHeight="1">
      <c r="A85" s="206"/>
      <c r="B85" s="204"/>
      <c r="C85" s="74" t="s">
        <v>158</v>
      </c>
      <c r="D85" s="103" t="s">
        <v>209</v>
      </c>
      <c r="E85" s="204" t="s">
        <v>42</v>
      </c>
      <c r="F85" s="204"/>
      <c r="G85" s="204"/>
      <c r="H85" s="204"/>
      <c r="I85" s="204" t="s">
        <v>43</v>
      </c>
      <c r="J85" s="204"/>
      <c r="K85" s="204"/>
      <c r="L85" s="204"/>
      <c r="M85" s="204" t="s">
        <v>44</v>
      </c>
      <c r="N85" s="204"/>
      <c r="O85" s="204"/>
      <c r="P85" s="204"/>
      <c r="Q85" s="204" t="s">
        <v>45</v>
      </c>
      <c r="R85" s="204"/>
      <c r="S85" s="204"/>
      <c r="T85" s="204"/>
      <c r="U85" s="204" t="s">
        <v>46</v>
      </c>
      <c r="V85" s="204"/>
      <c r="W85" s="204"/>
      <c r="X85" s="204"/>
      <c r="Y85" s="204" t="s">
        <v>47</v>
      </c>
      <c r="Z85" s="204"/>
      <c r="AA85" s="204"/>
      <c r="AB85" s="204"/>
      <c r="AC85" s="204" t="s">
        <v>48</v>
      </c>
      <c r="AD85" s="204"/>
      <c r="AE85" s="204"/>
      <c r="AF85" s="204"/>
      <c r="AG85" s="204" t="s">
        <v>49</v>
      </c>
      <c r="AH85" s="204"/>
      <c r="AI85" s="204"/>
      <c r="AJ85" s="204"/>
      <c r="AK85" s="204" t="s">
        <v>50</v>
      </c>
      <c r="AL85" s="204"/>
      <c r="AM85" s="204"/>
      <c r="AN85" s="204"/>
      <c r="AO85" s="204" t="s">
        <v>51</v>
      </c>
      <c r="AP85" s="204"/>
      <c r="AQ85" s="204"/>
      <c r="AR85" s="204"/>
      <c r="AS85" s="204" t="s">
        <v>52</v>
      </c>
      <c r="AT85" s="204"/>
      <c r="AU85" s="204"/>
      <c r="AV85" s="204"/>
      <c r="AW85" s="204" t="s">
        <v>53</v>
      </c>
      <c r="AX85" s="204"/>
      <c r="AY85" s="204"/>
      <c r="AZ85" s="204"/>
      <c r="BA85" s="176"/>
      <c r="BB85" s="178"/>
      <c r="BC85" s="178"/>
    </row>
    <row r="86" spans="1:256" s="54" customFormat="1" ht="32.450000000000003" customHeight="1">
      <c r="A86" s="204"/>
      <c r="B86" s="204"/>
      <c r="C86" s="74" t="s">
        <v>160</v>
      </c>
      <c r="D86" s="133" t="s">
        <v>210</v>
      </c>
      <c r="E86" s="74" t="s">
        <v>36</v>
      </c>
      <c r="F86" s="74" t="s">
        <v>37</v>
      </c>
      <c r="G86" s="74" t="s">
        <v>38</v>
      </c>
      <c r="H86" s="74" t="s">
        <v>39</v>
      </c>
      <c r="I86" s="74" t="s">
        <v>36</v>
      </c>
      <c r="J86" s="74" t="s">
        <v>37</v>
      </c>
      <c r="K86" s="74" t="s">
        <v>38</v>
      </c>
      <c r="L86" s="74" t="s">
        <v>39</v>
      </c>
      <c r="M86" s="74" t="s">
        <v>36</v>
      </c>
      <c r="N86" s="74" t="s">
        <v>37</v>
      </c>
      <c r="O86" s="74" t="s">
        <v>38</v>
      </c>
      <c r="P86" s="74" t="s">
        <v>39</v>
      </c>
      <c r="Q86" s="74" t="s">
        <v>36</v>
      </c>
      <c r="R86" s="74" t="s">
        <v>37</v>
      </c>
      <c r="S86" s="74" t="s">
        <v>38</v>
      </c>
      <c r="T86" s="74" t="s">
        <v>39</v>
      </c>
      <c r="U86" s="74" t="s">
        <v>36</v>
      </c>
      <c r="V86" s="74" t="s">
        <v>37</v>
      </c>
      <c r="W86" s="74" t="s">
        <v>38</v>
      </c>
      <c r="X86" s="74" t="s">
        <v>39</v>
      </c>
      <c r="Y86" s="74" t="s">
        <v>36</v>
      </c>
      <c r="Z86" s="74" t="s">
        <v>37</v>
      </c>
      <c r="AA86" s="74" t="s">
        <v>38</v>
      </c>
      <c r="AB86" s="74" t="s">
        <v>39</v>
      </c>
      <c r="AC86" s="74" t="s">
        <v>36</v>
      </c>
      <c r="AD86" s="74" t="s">
        <v>37</v>
      </c>
      <c r="AE86" s="74" t="s">
        <v>38</v>
      </c>
      <c r="AF86" s="74" t="s">
        <v>39</v>
      </c>
      <c r="AG86" s="74" t="s">
        <v>36</v>
      </c>
      <c r="AH86" s="74" t="s">
        <v>37</v>
      </c>
      <c r="AI86" s="74" t="s">
        <v>38</v>
      </c>
      <c r="AJ86" s="74" t="s">
        <v>39</v>
      </c>
      <c r="AK86" s="74" t="s">
        <v>36</v>
      </c>
      <c r="AL86" s="74" t="s">
        <v>37</v>
      </c>
      <c r="AM86" s="74" t="s">
        <v>38</v>
      </c>
      <c r="AN86" s="74" t="s">
        <v>39</v>
      </c>
      <c r="AO86" s="74" t="s">
        <v>36</v>
      </c>
      <c r="AP86" s="74" t="s">
        <v>37</v>
      </c>
      <c r="AQ86" s="74" t="s">
        <v>38</v>
      </c>
      <c r="AR86" s="74" t="s">
        <v>39</v>
      </c>
      <c r="AS86" s="74" t="s">
        <v>36</v>
      </c>
      <c r="AT86" s="74" t="s">
        <v>37</v>
      </c>
      <c r="AU86" s="74" t="s">
        <v>38</v>
      </c>
      <c r="AV86" s="74" t="s">
        <v>39</v>
      </c>
      <c r="AW86" s="74" t="s">
        <v>36</v>
      </c>
      <c r="AX86" s="74" t="s">
        <v>37</v>
      </c>
      <c r="AY86" s="74" t="s">
        <v>38</v>
      </c>
      <c r="AZ86" s="74" t="s">
        <v>39</v>
      </c>
      <c r="BA86" s="176"/>
      <c r="BB86" s="178"/>
      <c r="BC86" s="178"/>
    </row>
    <row r="87" spans="1:256" s="54" customFormat="1" ht="32.450000000000003" customHeight="1">
      <c r="A87" s="204"/>
      <c r="B87" s="204"/>
      <c r="C87" s="74" t="s">
        <v>54</v>
      </c>
      <c r="D87" s="133" t="s">
        <v>167</v>
      </c>
      <c r="E87" s="169">
        <f>0.01*E84/2</f>
        <v>0.09</v>
      </c>
      <c r="F87" s="169">
        <f>0.015*F84/2</f>
        <v>0</v>
      </c>
      <c r="G87" s="169">
        <f>0.02*G84/2</f>
        <v>0.05</v>
      </c>
      <c r="H87" s="169">
        <f>E87+F87+G87</f>
        <v>0.14000000000000001</v>
      </c>
      <c r="I87" s="169">
        <f>0.01*I84/2</f>
        <v>0.09</v>
      </c>
      <c r="J87" s="169">
        <f>0.015*J84/2</f>
        <v>0</v>
      </c>
      <c r="K87" s="169">
        <f>0.02*K84/2</f>
        <v>0.05</v>
      </c>
      <c r="L87" s="169">
        <f>I87+J87+K87</f>
        <v>0.14000000000000001</v>
      </c>
      <c r="M87" s="169">
        <f>0.01*M84/2</f>
        <v>0.11</v>
      </c>
      <c r="N87" s="169">
        <f>0.015*N84/2</f>
        <v>0</v>
      </c>
      <c r="O87" s="169">
        <f>0.02*O84/2</f>
        <v>0.05</v>
      </c>
      <c r="P87" s="169">
        <f>M87+N87+O87</f>
        <v>0.16</v>
      </c>
      <c r="Q87" s="169">
        <f>0.01*Q84/2</f>
        <v>0.11</v>
      </c>
      <c r="R87" s="169">
        <f>0.015*R84/2</f>
        <v>0</v>
      </c>
      <c r="S87" s="169">
        <f>0.02*S84/2</f>
        <v>0.05</v>
      </c>
      <c r="T87" s="169">
        <f>Q87+R87+S87</f>
        <v>0.16</v>
      </c>
      <c r="U87" s="169">
        <f>0.01*U84/2</f>
        <v>0.12</v>
      </c>
      <c r="V87" s="169">
        <f>0.015*V84/2</f>
        <v>0</v>
      </c>
      <c r="W87" s="169">
        <f>0.02*W84/2</f>
        <v>0.05</v>
      </c>
      <c r="X87" s="169">
        <f>U87+V87+W87</f>
        <v>0.17</v>
      </c>
      <c r="Y87" s="169">
        <f>0.01*Y84/2</f>
        <v>0.12</v>
      </c>
      <c r="Z87" s="169">
        <f>0.015*Z84/2</f>
        <v>0</v>
      </c>
      <c r="AA87" s="169">
        <f>0.02*AA84/2</f>
        <v>0.05</v>
      </c>
      <c r="AB87" s="169">
        <f>Y87+Z87+AA87</f>
        <v>0.17</v>
      </c>
      <c r="AC87" s="169">
        <f>0.01*AC84/2</f>
        <v>0.11</v>
      </c>
      <c r="AD87" s="169">
        <f>0.015*AD84/2</f>
        <v>0</v>
      </c>
      <c r="AE87" s="169">
        <f>0.02*AE84/2</f>
        <v>0.04</v>
      </c>
      <c r="AF87" s="169">
        <f>AC87+AD87+AE87</f>
        <v>0.15</v>
      </c>
      <c r="AG87" s="169">
        <f>0.01*AG84/2</f>
        <v>0.12</v>
      </c>
      <c r="AH87" s="169">
        <f>0.015*AH84/2</f>
        <v>0</v>
      </c>
      <c r="AI87" s="169">
        <f>0.02*AI84/2</f>
        <v>0.04</v>
      </c>
      <c r="AJ87" s="169">
        <f>AG87+AH87+AI87</f>
        <v>0.16</v>
      </c>
      <c r="AK87" s="169">
        <f>0.01*AK84/2</f>
        <v>0.14000000000000001</v>
      </c>
      <c r="AL87" s="169">
        <f>0.015*AL84/2</f>
        <v>0</v>
      </c>
      <c r="AM87" s="169">
        <f>0.02*AM84/2</f>
        <v>0.03</v>
      </c>
      <c r="AN87" s="169">
        <f>AK87+AL87+AM87</f>
        <v>0.17</v>
      </c>
      <c r="AO87" s="169">
        <f>0.01*AO84/2</f>
        <v>0.14000000000000001</v>
      </c>
      <c r="AP87" s="169">
        <f>0.015*AP84/2</f>
        <v>0</v>
      </c>
      <c r="AQ87" s="169">
        <f>0.02*AQ84/2</f>
        <v>0.03</v>
      </c>
      <c r="AR87" s="169">
        <f>AO87+AP87+AQ87</f>
        <v>0.17</v>
      </c>
      <c r="AS87" s="169">
        <f>0.01*AS84/2</f>
        <v>0.14000000000000001</v>
      </c>
      <c r="AT87" s="169">
        <f>0.015*AT84/2</f>
        <v>0</v>
      </c>
      <c r="AU87" s="169">
        <f>0.02*AU84/2</f>
        <v>0.03</v>
      </c>
      <c r="AV87" s="169">
        <f>AS87+AT87+AU87</f>
        <v>0.17</v>
      </c>
      <c r="AW87" s="169">
        <f>0.01*AW84/2</f>
        <v>0.14000000000000001</v>
      </c>
      <c r="AX87" s="169">
        <f>0.015*AX84/2</f>
        <v>0</v>
      </c>
      <c r="AY87" s="169">
        <f>0.02*AY84/2</f>
        <v>0.03</v>
      </c>
      <c r="AZ87" s="169">
        <f>AW87+AX87+AY87</f>
        <v>0.17</v>
      </c>
      <c r="BA87" s="177"/>
      <c r="BB87" s="178"/>
      <c r="BC87" s="178"/>
    </row>
    <row r="88" spans="1:256" s="54" customFormat="1" ht="32.450000000000003" customHeight="1">
      <c r="A88" s="74" t="s">
        <v>2</v>
      </c>
      <c r="B88" s="74" t="s">
        <v>3</v>
      </c>
      <c r="C88" s="74" t="s">
        <v>7</v>
      </c>
      <c r="D88" s="135" t="s">
        <v>211</v>
      </c>
      <c r="E88" s="204" t="s">
        <v>13</v>
      </c>
      <c r="F88" s="204"/>
      <c r="G88" s="204"/>
      <c r="H88" s="204"/>
      <c r="I88" s="204" t="s">
        <v>14</v>
      </c>
      <c r="J88" s="204"/>
      <c r="K88" s="204"/>
      <c r="L88" s="204"/>
      <c r="M88" s="204" t="s">
        <v>15</v>
      </c>
      <c r="N88" s="204"/>
      <c r="O88" s="204"/>
      <c r="P88" s="204"/>
      <c r="Q88" s="204" t="s">
        <v>16</v>
      </c>
      <c r="R88" s="204"/>
      <c r="S88" s="204"/>
      <c r="T88" s="204"/>
      <c r="U88" s="204" t="s">
        <v>17</v>
      </c>
      <c r="V88" s="204"/>
      <c r="W88" s="204"/>
      <c r="X88" s="204"/>
      <c r="Y88" s="204" t="s">
        <v>18</v>
      </c>
      <c r="Z88" s="204"/>
      <c r="AA88" s="204"/>
      <c r="AB88" s="204"/>
      <c r="AC88" s="204" t="s">
        <v>19</v>
      </c>
      <c r="AD88" s="204"/>
      <c r="AE88" s="204"/>
      <c r="AF88" s="204"/>
      <c r="AG88" s="205" t="s">
        <v>20</v>
      </c>
      <c r="AH88" s="205"/>
      <c r="AI88" s="205"/>
      <c r="AJ88" s="205"/>
      <c r="AK88" s="204" t="s">
        <v>21</v>
      </c>
      <c r="AL88" s="204"/>
      <c r="AM88" s="204"/>
      <c r="AN88" s="204"/>
      <c r="AO88" s="204" t="s">
        <v>22</v>
      </c>
      <c r="AP88" s="204"/>
      <c r="AQ88" s="204"/>
      <c r="AR88" s="204"/>
      <c r="AS88" s="204" t="s">
        <v>23</v>
      </c>
      <c r="AT88" s="204"/>
      <c r="AU88" s="204"/>
      <c r="AV88" s="204"/>
      <c r="AW88" s="204" t="s">
        <v>24</v>
      </c>
      <c r="AX88" s="204"/>
      <c r="AY88" s="204"/>
      <c r="AZ88" s="204"/>
      <c r="BA88" s="74" t="s">
        <v>25</v>
      </c>
      <c r="BB88" s="74" t="s">
        <v>9</v>
      </c>
      <c r="BC88" s="74" t="s">
        <v>10</v>
      </c>
    </row>
    <row r="89" spans="1:256" s="54" customFormat="1" ht="32.450000000000003" customHeight="1">
      <c r="A89" s="204" t="s">
        <v>289</v>
      </c>
      <c r="B89" s="204" t="s">
        <v>5</v>
      </c>
      <c r="C89" s="74" t="s">
        <v>8</v>
      </c>
      <c r="D89" s="136" t="s">
        <v>212</v>
      </c>
      <c r="E89" s="74" t="s">
        <v>36</v>
      </c>
      <c r="F89" s="74" t="s">
        <v>37</v>
      </c>
      <c r="G89" s="74" t="s">
        <v>38</v>
      </c>
      <c r="H89" s="74" t="s">
        <v>39</v>
      </c>
      <c r="I89" s="74" t="s">
        <v>36</v>
      </c>
      <c r="J89" s="74" t="s">
        <v>37</v>
      </c>
      <c r="K89" s="74" t="s">
        <v>38</v>
      </c>
      <c r="L89" s="74" t="s">
        <v>39</v>
      </c>
      <c r="M89" s="74" t="s">
        <v>36</v>
      </c>
      <c r="N89" s="74" t="s">
        <v>37</v>
      </c>
      <c r="O89" s="74" t="s">
        <v>38</v>
      </c>
      <c r="P89" s="74" t="s">
        <v>39</v>
      </c>
      <c r="Q89" s="74" t="s">
        <v>36</v>
      </c>
      <c r="R89" s="74" t="s">
        <v>37</v>
      </c>
      <c r="S89" s="74" t="s">
        <v>38</v>
      </c>
      <c r="T89" s="74" t="s">
        <v>39</v>
      </c>
      <c r="U89" s="74" t="s">
        <v>36</v>
      </c>
      <c r="V89" s="74" t="s">
        <v>37</v>
      </c>
      <c r="W89" s="74" t="s">
        <v>38</v>
      </c>
      <c r="X89" s="74" t="s">
        <v>39</v>
      </c>
      <c r="Y89" s="74" t="s">
        <v>36</v>
      </c>
      <c r="Z89" s="74" t="s">
        <v>37</v>
      </c>
      <c r="AA89" s="74" t="s">
        <v>38</v>
      </c>
      <c r="AB89" s="74" t="s">
        <v>39</v>
      </c>
      <c r="AC89" s="74" t="s">
        <v>36</v>
      </c>
      <c r="AD89" s="74" t="s">
        <v>37</v>
      </c>
      <c r="AE89" s="74" t="s">
        <v>38</v>
      </c>
      <c r="AF89" s="74" t="s">
        <v>39</v>
      </c>
      <c r="AG89" s="74" t="s">
        <v>36</v>
      </c>
      <c r="AH89" s="74" t="s">
        <v>37</v>
      </c>
      <c r="AI89" s="74" t="s">
        <v>38</v>
      </c>
      <c r="AJ89" s="74" t="s">
        <v>39</v>
      </c>
      <c r="AK89" s="74" t="s">
        <v>36</v>
      </c>
      <c r="AL89" s="74" t="s">
        <v>37</v>
      </c>
      <c r="AM89" s="74" t="s">
        <v>38</v>
      </c>
      <c r="AN89" s="74" t="s">
        <v>39</v>
      </c>
      <c r="AO89" s="74" t="s">
        <v>36</v>
      </c>
      <c r="AP89" s="74" t="s">
        <v>37</v>
      </c>
      <c r="AQ89" s="74" t="s">
        <v>38</v>
      </c>
      <c r="AR89" s="74" t="s">
        <v>39</v>
      </c>
      <c r="AS89" s="74" t="s">
        <v>36</v>
      </c>
      <c r="AT89" s="74" t="s">
        <v>37</v>
      </c>
      <c r="AU89" s="74" t="s">
        <v>38</v>
      </c>
      <c r="AV89" s="74" t="s">
        <v>39</v>
      </c>
      <c r="AW89" s="74" t="s">
        <v>36</v>
      </c>
      <c r="AX89" s="74" t="s">
        <v>37</v>
      </c>
      <c r="AY89" s="74" t="s">
        <v>38</v>
      </c>
      <c r="AZ89" s="74" t="s">
        <v>39</v>
      </c>
      <c r="BA89" s="175">
        <f>H90+L90+P90+T90+X90+AB90+AF90+AJ90+AN90+AR90+AV90+AZ90</f>
        <v>445</v>
      </c>
      <c r="BB89" s="178">
        <f>BC89*2</f>
        <v>4.875</v>
      </c>
      <c r="BC89" s="178">
        <f>H93+L93+P93+T93+X93+AB93+AF93+AJ93+AN93+AR93+AV93+AZ93</f>
        <v>2.4375</v>
      </c>
    </row>
    <row r="90" spans="1:256" s="54" customFormat="1" ht="32.450000000000003" customHeight="1">
      <c r="A90" s="204"/>
      <c r="B90" s="204"/>
      <c r="C90" s="75" t="s">
        <v>40</v>
      </c>
      <c r="D90" s="132" t="s">
        <v>267</v>
      </c>
      <c r="E90" s="76">
        <v>28</v>
      </c>
      <c r="F90" s="76">
        <v>1</v>
      </c>
      <c r="G90" s="76">
        <v>3</v>
      </c>
      <c r="H90" s="76">
        <v>32</v>
      </c>
      <c r="I90" s="76">
        <v>28</v>
      </c>
      <c r="J90" s="76">
        <v>1</v>
      </c>
      <c r="K90" s="76">
        <v>3</v>
      </c>
      <c r="L90" s="76">
        <v>32</v>
      </c>
      <c r="M90" s="76">
        <v>30</v>
      </c>
      <c r="N90" s="76">
        <v>1</v>
      </c>
      <c r="O90" s="76">
        <v>3</v>
      </c>
      <c r="P90" s="76">
        <v>34</v>
      </c>
      <c r="Q90" s="76">
        <v>33</v>
      </c>
      <c r="R90" s="76">
        <v>2</v>
      </c>
      <c r="S90" s="76">
        <v>3</v>
      </c>
      <c r="T90" s="76">
        <v>38</v>
      </c>
      <c r="U90" s="76">
        <v>33</v>
      </c>
      <c r="V90" s="76">
        <v>2</v>
      </c>
      <c r="W90" s="76">
        <v>3</v>
      </c>
      <c r="X90" s="76">
        <v>38</v>
      </c>
      <c r="Y90" s="76">
        <v>32</v>
      </c>
      <c r="Z90" s="76">
        <v>2</v>
      </c>
      <c r="AA90" s="76">
        <v>3</v>
      </c>
      <c r="AB90" s="76">
        <v>37</v>
      </c>
      <c r="AC90" s="76">
        <v>32</v>
      </c>
      <c r="AD90" s="76">
        <v>2</v>
      </c>
      <c r="AE90" s="76">
        <v>3</v>
      </c>
      <c r="AF90" s="76">
        <v>37</v>
      </c>
      <c r="AG90" s="76">
        <v>32</v>
      </c>
      <c r="AH90" s="76">
        <v>2</v>
      </c>
      <c r="AI90" s="76">
        <v>3</v>
      </c>
      <c r="AJ90" s="76">
        <v>37</v>
      </c>
      <c r="AK90" s="76">
        <v>34</v>
      </c>
      <c r="AL90" s="76">
        <v>2</v>
      </c>
      <c r="AM90" s="76">
        <v>2</v>
      </c>
      <c r="AN90" s="76">
        <v>38</v>
      </c>
      <c r="AO90" s="76">
        <v>34</v>
      </c>
      <c r="AP90" s="76">
        <v>2</v>
      </c>
      <c r="AQ90" s="76">
        <v>2</v>
      </c>
      <c r="AR90" s="76">
        <v>38</v>
      </c>
      <c r="AS90" s="76">
        <v>41</v>
      </c>
      <c r="AT90" s="76">
        <v>2</v>
      </c>
      <c r="AU90" s="76">
        <v>2</v>
      </c>
      <c r="AV90" s="76">
        <v>45</v>
      </c>
      <c r="AW90" s="76">
        <v>35</v>
      </c>
      <c r="AX90" s="76">
        <v>2</v>
      </c>
      <c r="AY90" s="76">
        <v>2</v>
      </c>
      <c r="AZ90" s="76">
        <v>39</v>
      </c>
      <c r="BA90" s="176"/>
      <c r="BB90" s="178"/>
      <c r="BC90" s="178"/>
    </row>
    <row r="91" spans="1:256" s="54" customFormat="1" ht="32.450000000000003" customHeight="1">
      <c r="A91" s="206"/>
      <c r="B91" s="204"/>
      <c r="C91" s="74" t="s">
        <v>158</v>
      </c>
      <c r="D91" s="103" t="s">
        <v>213</v>
      </c>
      <c r="E91" s="204" t="s">
        <v>42</v>
      </c>
      <c r="F91" s="204"/>
      <c r="G91" s="204"/>
      <c r="H91" s="204"/>
      <c r="I91" s="204" t="s">
        <v>43</v>
      </c>
      <c r="J91" s="204"/>
      <c r="K91" s="204"/>
      <c r="L91" s="204"/>
      <c r="M91" s="204" t="s">
        <v>44</v>
      </c>
      <c r="N91" s="204"/>
      <c r="O91" s="204"/>
      <c r="P91" s="204"/>
      <c r="Q91" s="204" t="s">
        <v>45</v>
      </c>
      <c r="R91" s="204"/>
      <c r="S91" s="204"/>
      <c r="T91" s="204"/>
      <c r="U91" s="204" t="s">
        <v>46</v>
      </c>
      <c r="V91" s="204"/>
      <c r="W91" s="204"/>
      <c r="X91" s="204"/>
      <c r="Y91" s="204" t="s">
        <v>47</v>
      </c>
      <c r="Z91" s="204"/>
      <c r="AA91" s="204"/>
      <c r="AB91" s="204"/>
      <c r="AC91" s="204" t="s">
        <v>48</v>
      </c>
      <c r="AD91" s="204"/>
      <c r="AE91" s="204"/>
      <c r="AF91" s="204"/>
      <c r="AG91" s="204" t="s">
        <v>49</v>
      </c>
      <c r="AH91" s="204"/>
      <c r="AI91" s="204"/>
      <c r="AJ91" s="204"/>
      <c r="AK91" s="204" t="s">
        <v>50</v>
      </c>
      <c r="AL91" s="204"/>
      <c r="AM91" s="204"/>
      <c r="AN91" s="204"/>
      <c r="AO91" s="204" t="s">
        <v>51</v>
      </c>
      <c r="AP91" s="204"/>
      <c r="AQ91" s="204"/>
      <c r="AR91" s="204"/>
      <c r="AS91" s="204" t="s">
        <v>52</v>
      </c>
      <c r="AT91" s="204"/>
      <c r="AU91" s="204"/>
      <c r="AV91" s="204"/>
      <c r="AW91" s="204" t="s">
        <v>53</v>
      </c>
      <c r="AX91" s="204"/>
      <c r="AY91" s="204"/>
      <c r="AZ91" s="204"/>
      <c r="BA91" s="176"/>
      <c r="BB91" s="178"/>
      <c r="BC91" s="178"/>
    </row>
    <row r="92" spans="1:256" s="54" customFormat="1" ht="39" customHeight="1">
      <c r="A92" s="204"/>
      <c r="B92" s="204"/>
      <c r="C92" s="74" t="s">
        <v>160</v>
      </c>
      <c r="D92" s="137">
        <v>5900</v>
      </c>
      <c r="E92" s="74" t="s">
        <v>36</v>
      </c>
      <c r="F92" s="74" t="s">
        <v>37</v>
      </c>
      <c r="G92" s="74" t="s">
        <v>38</v>
      </c>
      <c r="H92" s="74" t="s">
        <v>39</v>
      </c>
      <c r="I92" s="74" t="s">
        <v>36</v>
      </c>
      <c r="J92" s="74" t="s">
        <v>37</v>
      </c>
      <c r="K92" s="74" t="s">
        <v>38</v>
      </c>
      <c r="L92" s="74" t="s">
        <v>39</v>
      </c>
      <c r="M92" s="74" t="s">
        <v>36</v>
      </c>
      <c r="N92" s="74" t="s">
        <v>37</v>
      </c>
      <c r="O92" s="74" t="s">
        <v>38</v>
      </c>
      <c r="P92" s="74" t="s">
        <v>39</v>
      </c>
      <c r="Q92" s="74" t="s">
        <v>36</v>
      </c>
      <c r="R92" s="74" t="s">
        <v>37</v>
      </c>
      <c r="S92" s="74" t="s">
        <v>38</v>
      </c>
      <c r="T92" s="74" t="s">
        <v>39</v>
      </c>
      <c r="U92" s="74" t="s">
        <v>36</v>
      </c>
      <c r="V92" s="74" t="s">
        <v>37</v>
      </c>
      <c r="W92" s="74" t="s">
        <v>38</v>
      </c>
      <c r="X92" s="74" t="s">
        <v>39</v>
      </c>
      <c r="Y92" s="74" t="s">
        <v>36</v>
      </c>
      <c r="Z92" s="74" t="s">
        <v>37</v>
      </c>
      <c r="AA92" s="74" t="s">
        <v>38</v>
      </c>
      <c r="AB92" s="74" t="s">
        <v>39</v>
      </c>
      <c r="AC92" s="74" t="s">
        <v>36</v>
      </c>
      <c r="AD92" s="74" t="s">
        <v>37</v>
      </c>
      <c r="AE92" s="74" t="s">
        <v>38</v>
      </c>
      <c r="AF92" s="74" t="s">
        <v>39</v>
      </c>
      <c r="AG92" s="74" t="s">
        <v>36</v>
      </c>
      <c r="AH92" s="74" t="s">
        <v>37</v>
      </c>
      <c r="AI92" s="74" t="s">
        <v>38</v>
      </c>
      <c r="AJ92" s="74" t="s">
        <v>39</v>
      </c>
      <c r="AK92" s="74" t="s">
        <v>36</v>
      </c>
      <c r="AL92" s="74" t="s">
        <v>37</v>
      </c>
      <c r="AM92" s="74" t="s">
        <v>38</v>
      </c>
      <c r="AN92" s="74" t="s">
        <v>39</v>
      </c>
      <c r="AO92" s="74" t="s">
        <v>36</v>
      </c>
      <c r="AP92" s="74" t="s">
        <v>37</v>
      </c>
      <c r="AQ92" s="74" t="s">
        <v>38</v>
      </c>
      <c r="AR92" s="74" t="s">
        <v>39</v>
      </c>
      <c r="AS92" s="74" t="s">
        <v>36</v>
      </c>
      <c r="AT92" s="74" t="s">
        <v>37</v>
      </c>
      <c r="AU92" s="74" t="s">
        <v>38</v>
      </c>
      <c r="AV92" s="74" t="s">
        <v>39</v>
      </c>
      <c r="AW92" s="74" t="s">
        <v>36</v>
      </c>
      <c r="AX92" s="74" t="s">
        <v>37</v>
      </c>
      <c r="AY92" s="74" t="s">
        <v>38</v>
      </c>
      <c r="AZ92" s="74" t="s">
        <v>39</v>
      </c>
      <c r="BA92" s="176"/>
      <c r="BB92" s="178"/>
      <c r="BC92" s="178"/>
    </row>
    <row r="93" spans="1:256" s="54" customFormat="1" ht="32.450000000000003" customHeight="1">
      <c r="A93" s="204"/>
      <c r="B93" s="204"/>
      <c r="C93" s="74" t="s">
        <v>54</v>
      </c>
      <c r="D93" s="133" t="s">
        <v>268</v>
      </c>
      <c r="E93" s="53">
        <f>0.01*E90/2</f>
        <v>0.14000000000000001</v>
      </c>
      <c r="F93" s="53">
        <f>0.015*F90/2</f>
        <v>7.4999999999999997E-3</v>
      </c>
      <c r="G93" s="53">
        <f>0.02*G90/2</f>
        <v>0.03</v>
      </c>
      <c r="H93" s="53">
        <f>E93+F93+G93</f>
        <v>0.17749999999999999</v>
      </c>
      <c r="I93" s="53">
        <f>0.01*I90/2</f>
        <v>0.14000000000000001</v>
      </c>
      <c r="J93" s="53">
        <f>0.015*J90/2</f>
        <v>7.4999999999999997E-3</v>
      </c>
      <c r="K93" s="53">
        <f>0.02*K90/2</f>
        <v>0.03</v>
      </c>
      <c r="L93" s="53">
        <f>I93+J93+K93</f>
        <v>0.17749999999999999</v>
      </c>
      <c r="M93" s="53">
        <f>0.01*M90/2</f>
        <v>0.15</v>
      </c>
      <c r="N93" s="53">
        <f>0.015*N90/2</f>
        <v>7.4999999999999997E-3</v>
      </c>
      <c r="O93" s="53">
        <f>0.02*O90/2</f>
        <v>0.03</v>
      </c>
      <c r="P93" s="53">
        <f>M93+N93+O93</f>
        <v>0.1875</v>
      </c>
      <c r="Q93" s="53">
        <f>0.01*Q90/2</f>
        <v>0.16500000000000001</v>
      </c>
      <c r="R93" s="53">
        <f>0.015*R90/2</f>
        <v>1.4999999999999999E-2</v>
      </c>
      <c r="S93" s="53">
        <f>0.02*S90/2</f>
        <v>0.03</v>
      </c>
      <c r="T93" s="53">
        <f>Q93+R93+S93</f>
        <v>0.21</v>
      </c>
      <c r="U93" s="53">
        <f>0.01*U90/2</f>
        <v>0.16500000000000001</v>
      </c>
      <c r="V93" s="53">
        <f>0.015*V90/2</f>
        <v>1.4999999999999999E-2</v>
      </c>
      <c r="W93" s="53">
        <f>0.02*W90/2</f>
        <v>0.03</v>
      </c>
      <c r="X93" s="53">
        <f>U93+V93+W93</f>
        <v>0.21</v>
      </c>
      <c r="Y93" s="53">
        <f>0.01*Y90/2</f>
        <v>0.16</v>
      </c>
      <c r="Z93" s="53">
        <f>0.015*Z90/2</f>
        <v>1.4999999999999999E-2</v>
      </c>
      <c r="AA93" s="53">
        <f>0.02*AA90/2</f>
        <v>0.03</v>
      </c>
      <c r="AB93" s="53">
        <f>Y93+Z93+AA93</f>
        <v>0.20499999999999999</v>
      </c>
      <c r="AC93" s="53">
        <f>0.01*AC90/2</f>
        <v>0.16</v>
      </c>
      <c r="AD93" s="53">
        <f>0.015*AD90/2</f>
        <v>1.4999999999999999E-2</v>
      </c>
      <c r="AE93" s="53">
        <f>0.02*AE90/2</f>
        <v>0.03</v>
      </c>
      <c r="AF93" s="53">
        <f>AC93+AD93+AE93</f>
        <v>0.20499999999999999</v>
      </c>
      <c r="AG93" s="53">
        <f>0.01*AG90/2</f>
        <v>0.16</v>
      </c>
      <c r="AH93" s="53">
        <f>0.015*AH90/2</f>
        <v>1.4999999999999999E-2</v>
      </c>
      <c r="AI93" s="53">
        <f>0.02*AI90/2</f>
        <v>0.03</v>
      </c>
      <c r="AJ93" s="53">
        <f>AG93+AH93+AI93</f>
        <v>0.20499999999999999</v>
      </c>
      <c r="AK93" s="53">
        <f>0.01*AK90/2</f>
        <v>0.17</v>
      </c>
      <c r="AL93" s="53">
        <f>0.015*AL90/2</f>
        <v>1.4999999999999999E-2</v>
      </c>
      <c r="AM93" s="53">
        <f>0.02*AM90/2</f>
        <v>0.02</v>
      </c>
      <c r="AN93" s="53">
        <f>AK93+AL93+AM93</f>
        <v>0.20499999999999999</v>
      </c>
      <c r="AO93" s="53">
        <f>0.01*AO90/2</f>
        <v>0.17</v>
      </c>
      <c r="AP93" s="53">
        <f>0.015*AP90/2</f>
        <v>1.4999999999999999E-2</v>
      </c>
      <c r="AQ93" s="53">
        <f>0.02*AQ90/2</f>
        <v>0.02</v>
      </c>
      <c r="AR93" s="53">
        <f>AO93+AP93+AQ93</f>
        <v>0.20499999999999999</v>
      </c>
      <c r="AS93" s="53">
        <f>0.01*AS90/2</f>
        <v>0.20499999999999999</v>
      </c>
      <c r="AT93" s="53">
        <f>0.015*AT90/2</f>
        <v>1.4999999999999999E-2</v>
      </c>
      <c r="AU93" s="53">
        <f>0.02*AU90/2</f>
        <v>0.02</v>
      </c>
      <c r="AV93" s="53">
        <f>AS93+AT93+AU93</f>
        <v>0.24</v>
      </c>
      <c r="AW93" s="53">
        <f>0.01*AW90/2</f>
        <v>0.17499999999999999</v>
      </c>
      <c r="AX93" s="53">
        <f>0.015*AX90/2</f>
        <v>1.4999999999999999E-2</v>
      </c>
      <c r="AY93" s="53">
        <f>0.02*AY90/2</f>
        <v>0.02</v>
      </c>
      <c r="AZ93" s="53">
        <f>AW93+AX93+AY93</f>
        <v>0.21</v>
      </c>
      <c r="BA93" s="177"/>
      <c r="BB93" s="178"/>
      <c r="BC93" s="178"/>
    </row>
    <row r="94" spans="1:256" ht="32.450000000000003" customHeight="1">
      <c r="A94" s="74" t="s">
        <v>2</v>
      </c>
      <c r="B94" s="74" t="s">
        <v>3</v>
      </c>
      <c r="C94" s="74" t="s">
        <v>7</v>
      </c>
      <c r="D94" s="160" t="s">
        <v>153</v>
      </c>
      <c r="E94" s="204" t="s">
        <v>13</v>
      </c>
      <c r="F94" s="204"/>
      <c r="G94" s="204"/>
      <c r="H94" s="204"/>
      <c r="I94" s="204" t="s">
        <v>14</v>
      </c>
      <c r="J94" s="204"/>
      <c r="K94" s="204"/>
      <c r="L94" s="204"/>
      <c r="M94" s="204" t="s">
        <v>15</v>
      </c>
      <c r="N94" s="204"/>
      <c r="O94" s="204"/>
      <c r="P94" s="204"/>
      <c r="Q94" s="204" t="s">
        <v>16</v>
      </c>
      <c r="R94" s="204"/>
      <c r="S94" s="204"/>
      <c r="T94" s="204"/>
      <c r="U94" s="204" t="s">
        <v>17</v>
      </c>
      <c r="V94" s="204"/>
      <c r="W94" s="204"/>
      <c r="X94" s="204"/>
      <c r="Y94" s="204" t="s">
        <v>18</v>
      </c>
      <c r="Z94" s="204"/>
      <c r="AA94" s="204"/>
      <c r="AB94" s="204"/>
      <c r="AC94" s="204" t="s">
        <v>19</v>
      </c>
      <c r="AD94" s="204"/>
      <c r="AE94" s="204"/>
      <c r="AF94" s="204"/>
      <c r="AG94" s="205" t="s">
        <v>20</v>
      </c>
      <c r="AH94" s="205"/>
      <c r="AI94" s="205"/>
      <c r="AJ94" s="205"/>
      <c r="AK94" s="204" t="s">
        <v>21</v>
      </c>
      <c r="AL94" s="204"/>
      <c r="AM94" s="204"/>
      <c r="AN94" s="204"/>
      <c r="AO94" s="204" t="s">
        <v>22</v>
      </c>
      <c r="AP94" s="204"/>
      <c r="AQ94" s="204"/>
      <c r="AR94" s="204"/>
      <c r="AS94" s="204" t="s">
        <v>23</v>
      </c>
      <c r="AT94" s="204"/>
      <c r="AU94" s="204"/>
      <c r="AV94" s="204"/>
      <c r="AW94" s="204" t="s">
        <v>24</v>
      </c>
      <c r="AX94" s="204"/>
      <c r="AY94" s="204"/>
      <c r="AZ94" s="204"/>
      <c r="BA94" s="74" t="s">
        <v>25</v>
      </c>
      <c r="BB94" s="74" t="s">
        <v>9</v>
      </c>
      <c r="BC94" s="74" t="s">
        <v>10</v>
      </c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</row>
    <row r="95" spans="1:256" ht="32.450000000000003" customHeight="1">
      <c r="A95" s="204" t="s">
        <v>298</v>
      </c>
      <c r="B95" s="204" t="s">
        <v>214</v>
      </c>
      <c r="C95" s="74" t="s">
        <v>8</v>
      </c>
      <c r="D95" s="136" t="s">
        <v>215</v>
      </c>
      <c r="E95" s="74" t="s">
        <v>36</v>
      </c>
      <c r="F95" s="74" t="s">
        <v>37</v>
      </c>
      <c r="G95" s="74" t="s">
        <v>38</v>
      </c>
      <c r="H95" s="74" t="s">
        <v>39</v>
      </c>
      <c r="I95" s="74" t="s">
        <v>36</v>
      </c>
      <c r="J95" s="74" t="s">
        <v>37</v>
      </c>
      <c r="K95" s="74" t="s">
        <v>38</v>
      </c>
      <c r="L95" s="74" t="s">
        <v>39</v>
      </c>
      <c r="M95" s="74" t="s">
        <v>36</v>
      </c>
      <c r="N95" s="74" t="s">
        <v>37</v>
      </c>
      <c r="O95" s="74" t="s">
        <v>38</v>
      </c>
      <c r="P95" s="74" t="s">
        <v>39</v>
      </c>
      <c r="Q95" s="74" t="s">
        <v>36</v>
      </c>
      <c r="R95" s="74" t="s">
        <v>37</v>
      </c>
      <c r="S95" s="74" t="s">
        <v>38</v>
      </c>
      <c r="T95" s="74" t="s">
        <v>39</v>
      </c>
      <c r="U95" s="74" t="s">
        <v>36</v>
      </c>
      <c r="V95" s="74" t="s">
        <v>37</v>
      </c>
      <c r="W95" s="74" t="s">
        <v>38</v>
      </c>
      <c r="X95" s="74" t="s">
        <v>39</v>
      </c>
      <c r="Y95" s="74" t="s">
        <v>36</v>
      </c>
      <c r="Z95" s="74" t="s">
        <v>37</v>
      </c>
      <c r="AA95" s="74" t="s">
        <v>38</v>
      </c>
      <c r="AB95" s="74" t="s">
        <v>39</v>
      </c>
      <c r="AC95" s="74" t="s">
        <v>36</v>
      </c>
      <c r="AD95" s="74" t="s">
        <v>37</v>
      </c>
      <c r="AE95" s="74" t="s">
        <v>38</v>
      </c>
      <c r="AF95" s="74" t="s">
        <v>39</v>
      </c>
      <c r="AG95" s="74" t="s">
        <v>36</v>
      </c>
      <c r="AH95" s="74" t="s">
        <v>37</v>
      </c>
      <c r="AI95" s="74" t="s">
        <v>38</v>
      </c>
      <c r="AJ95" s="74" t="s">
        <v>39</v>
      </c>
      <c r="AK95" s="74" t="s">
        <v>36</v>
      </c>
      <c r="AL95" s="74" t="s">
        <v>37</v>
      </c>
      <c r="AM95" s="74" t="s">
        <v>38</v>
      </c>
      <c r="AN95" s="74" t="s">
        <v>39</v>
      </c>
      <c r="AO95" s="74" t="s">
        <v>36</v>
      </c>
      <c r="AP95" s="74" t="s">
        <v>37</v>
      </c>
      <c r="AQ95" s="74" t="s">
        <v>38</v>
      </c>
      <c r="AR95" s="74" t="s">
        <v>39</v>
      </c>
      <c r="AS95" s="74" t="s">
        <v>36</v>
      </c>
      <c r="AT95" s="74" t="s">
        <v>37</v>
      </c>
      <c r="AU95" s="74" t="s">
        <v>38</v>
      </c>
      <c r="AV95" s="74" t="s">
        <v>39</v>
      </c>
      <c r="AW95" s="74" t="s">
        <v>36</v>
      </c>
      <c r="AX95" s="74" t="s">
        <v>37</v>
      </c>
      <c r="AY95" s="74" t="s">
        <v>38</v>
      </c>
      <c r="AZ95" s="74" t="s">
        <v>39</v>
      </c>
      <c r="BA95" s="175">
        <f>H96+L96+P96+T96+X96+AB96+AF96+AJ96+AN96+AR96+AV96+AZ96</f>
        <v>124</v>
      </c>
      <c r="BB95" s="178">
        <f>BC95*2</f>
        <v>1.944</v>
      </c>
      <c r="BC95" s="178">
        <f>H99+L99+P99+T99+X99+AB99+AF99+AJ99+AN99+AR99+AV99+AZ99</f>
        <v>0.97199999999999998</v>
      </c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</row>
    <row r="96" spans="1:256" ht="32.450000000000003" customHeight="1">
      <c r="A96" s="204"/>
      <c r="B96" s="204"/>
      <c r="C96" s="75" t="s">
        <v>40</v>
      </c>
      <c r="D96" s="132" t="s">
        <v>216</v>
      </c>
      <c r="E96" s="76">
        <v>10</v>
      </c>
      <c r="F96" s="76">
        <v>0</v>
      </c>
      <c r="G96" s="76">
        <v>0</v>
      </c>
      <c r="H96" s="76">
        <v>10</v>
      </c>
      <c r="I96" s="76">
        <v>10</v>
      </c>
      <c r="J96" s="76">
        <v>0</v>
      </c>
      <c r="K96" s="76">
        <v>0</v>
      </c>
      <c r="L96" s="76">
        <v>10</v>
      </c>
      <c r="M96" s="76">
        <v>10</v>
      </c>
      <c r="N96" s="76">
        <v>0</v>
      </c>
      <c r="O96" s="76">
        <v>0</v>
      </c>
      <c r="P96" s="76">
        <v>10</v>
      </c>
      <c r="Q96" s="76">
        <v>10</v>
      </c>
      <c r="R96" s="76">
        <v>0</v>
      </c>
      <c r="S96" s="76">
        <v>0</v>
      </c>
      <c r="T96" s="76">
        <v>10</v>
      </c>
      <c r="U96" s="76">
        <v>10</v>
      </c>
      <c r="V96" s="76">
        <v>0</v>
      </c>
      <c r="W96" s="76">
        <v>0</v>
      </c>
      <c r="X96" s="76">
        <v>10</v>
      </c>
      <c r="Y96" s="76">
        <v>10</v>
      </c>
      <c r="Z96" s="76">
        <v>0</v>
      </c>
      <c r="AA96" s="76">
        <v>0</v>
      </c>
      <c r="AB96" s="76">
        <v>10</v>
      </c>
      <c r="AC96" s="76">
        <v>10</v>
      </c>
      <c r="AD96" s="76">
        <v>0</v>
      </c>
      <c r="AE96" s="76">
        <v>0</v>
      </c>
      <c r="AF96" s="76">
        <v>10</v>
      </c>
      <c r="AG96" s="76">
        <v>10</v>
      </c>
      <c r="AH96" s="76">
        <v>0</v>
      </c>
      <c r="AI96" s="76">
        <v>0</v>
      </c>
      <c r="AJ96" s="76">
        <v>10</v>
      </c>
      <c r="AK96" s="76">
        <v>10</v>
      </c>
      <c r="AL96" s="76">
        <v>0</v>
      </c>
      <c r="AM96" s="76">
        <v>0</v>
      </c>
      <c r="AN96" s="76">
        <v>10</v>
      </c>
      <c r="AO96" s="76">
        <v>10</v>
      </c>
      <c r="AP96" s="76">
        <v>0</v>
      </c>
      <c r="AQ96" s="76">
        <v>0</v>
      </c>
      <c r="AR96" s="76">
        <v>10</v>
      </c>
      <c r="AS96" s="76">
        <v>12</v>
      </c>
      <c r="AT96" s="76">
        <v>0</v>
      </c>
      <c r="AU96" s="76">
        <v>0</v>
      </c>
      <c r="AV96" s="76">
        <v>12</v>
      </c>
      <c r="AW96" s="76">
        <v>12</v>
      </c>
      <c r="AX96" s="76">
        <v>0</v>
      </c>
      <c r="AY96" s="76">
        <v>0</v>
      </c>
      <c r="AZ96" s="76">
        <v>12</v>
      </c>
      <c r="BA96" s="176"/>
      <c r="BB96" s="178"/>
      <c r="BC96" s="178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</row>
    <row r="97" spans="1:256" ht="32.450000000000003" customHeight="1">
      <c r="A97" s="204"/>
      <c r="B97" s="204"/>
      <c r="C97" s="74" t="s">
        <v>158</v>
      </c>
      <c r="D97" s="103" t="s">
        <v>217</v>
      </c>
      <c r="E97" s="204" t="s">
        <v>42</v>
      </c>
      <c r="F97" s="204"/>
      <c r="G97" s="204"/>
      <c r="H97" s="204"/>
      <c r="I97" s="204" t="s">
        <v>43</v>
      </c>
      <c r="J97" s="204"/>
      <c r="K97" s="204"/>
      <c r="L97" s="204"/>
      <c r="M97" s="204" t="s">
        <v>44</v>
      </c>
      <c r="N97" s="204"/>
      <c r="O97" s="204"/>
      <c r="P97" s="204"/>
      <c r="Q97" s="204" t="s">
        <v>45</v>
      </c>
      <c r="R97" s="204"/>
      <c r="S97" s="204"/>
      <c r="T97" s="204"/>
      <c r="U97" s="204" t="s">
        <v>46</v>
      </c>
      <c r="V97" s="204"/>
      <c r="W97" s="204"/>
      <c r="X97" s="204"/>
      <c r="Y97" s="204" t="s">
        <v>47</v>
      </c>
      <c r="Z97" s="204"/>
      <c r="AA97" s="204"/>
      <c r="AB97" s="204"/>
      <c r="AC97" s="204" t="s">
        <v>48</v>
      </c>
      <c r="AD97" s="204"/>
      <c r="AE97" s="204"/>
      <c r="AF97" s="204"/>
      <c r="AG97" s="204" t="s">
        <v>49</v>
      </c>
      <c r="AH97" s="204"/>
      <c r="AI97" s="204"/>
      <c r="AJ97" s="204"/>
      <c r="AK97" s="204" t="s">
        <v>50</v>
      </c>
      <c r="AL97" s="204"/>
      <c r="AM97" s="204"/>
      <c r="AN97" s="204"/>
      <c r="AO97" s="204" t="s">
        <v>51</v>
      </c>
      <c r="AP97" s="204"/>
      <c r="AQ97" s="204"/>
      <c r="AR97" s="204"/>
      <c r="AS97" s="204" t="s">
        <v>52</v>
      </c>
      <c r="AT97" s="204"/>
      <c r="AU97" s="204"/>
      <c r="AV97" s="204"/>
      <c r="AW97" s="204" t="s">
        <v>53</v>
      </c>
      <c r="AX97" s="204"/>
      <c r="AY97" s="204"/>
      <c r="AZ97" s="204"/>
      <c r="BA97" s="176"/>
      <c r="BB97" s="178"/>
      <c r="BC97" s="178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</row>
    <row r="98" spans="1:256" ht="32.450000000000003" customHeight="1">
      <c r="A98" s="204"/>
      <c r="B98" s="204"/>
      <c r="C98" s="74" t="s">
        <v>160</v>
      </c>
      <c r="D98" s="133" t="s">
        <v>218</v>
      </c>
      <c r="E98" s="74" t="s">
        <v>36</v>
      </c>
      <c r="F98" s="74" t="s">
        <v>37</v>
      </c>
      <c r="G98" s="74" t="s">
        <v>38</v>
      </c>
      <c r="H98" s="74" t="s">
        <v>39</v>
      </c>
      <c r="I98" s="74" t="s">
        <v>36</v>
      </c>
      <c r="J98" s="74" t="s">
        <v>37</v>
      </c>
      <c r="K98" s="74" t="s">
        <v>38</v>
      </c>
      <c r="L98" s="74" t="s">
        <v>39</v>
      </c>
      <c r="M98" s="74" t="s">
        <v>36</v>
      </c>
      <c r="N98" s="74" t="s">
        <v>37</v>
      </c>
      <c r="O98" s="74" t="s">
        <v>38</v>
      </c>
      <c r="P98" s="74" t="s">
        <v>39</v>
      </c>
      <c r="Q98" s="74" t="s">
        <v>36</v>
      </c>
      <c r="R98" s="74" t="s">
        <v>37</v>
      </c>
      <c r="S98" s="74" t="s">
        <v>38</v>
      </c>
      <c r="T98" s="74" t="s">
        <v>39</v>
      </c>
      <c r="U98" s="74" t="s">
        <v>36</v>
      </c>
      <c r="V98" s="74" t="s">
        <v>37</v>
      </c>
      <c r="W98" s="74" t="s">
        <v>38</v>
      </c>
      <c r="X98" s="74" t="s">
        <v>39</v>
      </c>
      <c r="Y98" s="74" t="s">
        <v>36</v>
      </c>
      <c r="Z98" s="74" t="s">
        <v>37</v>
      </c>
      <c r="AA98" s="74" t="s">
        <v>38</v>
      </c>
      <c r="AB98" s="74" t="s">
        <v>39</v>
      </c>
      <c r="AC98" s="74" t="s">
        <v>36</v>
      </c>
      <c r="AD98" s="74" t="s">
        <v>37</v>
      </c>
      <c r="AE98" s="74" t="s">
        <v>38</v>
      </c>
      <c r="AF98" s="74" t="s">
        <v>39</v>
      </c>
      <c r="AG98" s="74" t="s">
        <v>36</v>
      </c>
      <c r="AH98" s="74" t="s">
        <v>37</v>
      </c>
      <c r="AI98" s="74" t="s">
        <v>38</v>
      </c>
      <c r="AJ98" s="74" t="s">
        <v>39</v>
      </c>
      <c r="AK98" s="74" t="s">
        <v>36</v>
      </c>
      <c r="AL98" s="74" t="s">
        <v>37</v>
      </c>
      <c r="AM98" s="74" t="s">
        <v>38</v>
      </c>
      <c r="AN98" s="74" t="s">
        <v>39</v>
      </c>
      <c r="AO98" s="74" t="s">
        <v>36</v>
      </c>
      <c r="AP98" s="74" t="s">
        <v>37</v>
      </c>
      <c r="AQ98" s="74" t="s">
        <v>38</v>
      </c>
      <c r="AR98" s="74" t="s">
        <v>39</v>
      </c>
      <c r="AS98" s="74" t="s">
        <v>36</v>
      </c>
      <c r="AT98" s="74" t="s">
        <v>37</v>
      </c>
      <c r="AU98" s="74" t="s">
        <v>38</v>
      </c>
      <c r="AV98" s="74" t="s">
        <v>39</v>
      </c>
      <c r="AW98" s="74" t="s">
        <v>36</v>
      </c>
      <c r="AX98" s="74" t="s">
        <v>37</v>
      </c>
      <c r="AY98" s="74" t="s">
        <v>38</v>
      </c>
      <c r="AZ98" s="74" t="s">
        <v>39</v>
      </c>
      <c r="BA98" s="176"/>
      <c r="BB98" s="178"/>
      <c r="BC98" s="178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</row>
    <row r="99" spans="1:256" ht="32.450000000000003" customHeight="1">
      <c r="A99" s="204"/>
      <c r="B99" s="204"/>
      <c r="C99" s="74" t="s">
        <v>54</v>
      </c>
      <c r="D99" s="133" t="s">
        <v>120</v>
      </c>
      <c r="E99" s="169">
        <f>0.01*E96/2</f>
        <v>0.05</v>
      </c>
      <c r="F99" s="169">
        <f>0.015*F96/2</f>
        <v>0</v>
      </c>
      <c r="G99" s="169">
        <f>0.02*G96/2</f>
        <v>0</v>
      </c>
      <c r="H99" s="169">
        <f>E99+F99+G99</f>
        <v>0.05</v>
      </c>
      <c r="I99" s="169">
        <f>0.01*I96/2</f>
        <v>0.05</v>
      </c>
      <c r="J99" s="169">
        <f>0.015*J96/2</f>
        <v>0</v>
      </c>
      <c r="K99" s="169">
        <f>0.02*K96/2</f>
        <v>0</v>
      </c>
      <c r="L99" s="169">
        <f>I99+J99+K99</f>
        <v>0.05</v>
      </c>
      <c r="M99" s="169">
        <f>0.01*M96/2</f>
        <v>0.05</v>
      </c>
      <c r="N99" s="169">
        <f>0.015*N96/2</f>
        <v>0</v>
      </c>
      <c r="O99" s="169">
        <f>0.02*O96/2</f>
        <v>0</v>
      </c>
      <c r="P99" s="169">
        <f>M99+N99+O99</f>
        <v>0.05</v>
      </c>
      <c r="Q99" s="169">
        <f>0.01*Q96/2</f>
        <v>0.05</v>
      </c>
      <c r="R99" s="169">
        <f>0.015*R96/2</f>
        <v>0</v>
      </c>
      <c r="S99" s="169">
        <f>0.02*S96/2</f>
        <v>0</v>
      </c>
      <c r="T99" s="169">
        <f>Q99+R99+S99</f>
        <v>0.05</v>
      </c>
      <c r="U99" s="169">
        <f>0.01*U96/2</f>
        <v>0.05</v>
      </c>
      <c r="V99" s="169">
        <f>0.015*V96/2</f>
        <v>0</v>
      </c>
      <c r="W99" s="169">
        <f>0.02*W96/2</f>
        <v>0</v>
      </c>
      <c r="X99" s="169">
        <f>U99+V99+W99</f>
        <v>0.05</v>
      </c>
      <c r="Y99" s="169">
        <f>0.01*Y96/2</f>
        <v>0.05</v>
      </c>
      <c r="Z99" s="169">
        <f>0.015*Z96/2</f>
        <v>0</v>
      </c>
      <c r="AA99" s="169">
        <f>0.02*AA96/2</f>
        <v>0</v>
      </c>
      <c r="AB99" s="169">
        <f>Y99+Z99+AA99</f>
        <v>0.05</v>
      </c>
      <c r="AC99" s="169">
        <f>0.01*AC96/2</f>
        <v>0.05</v>
      </c>
      <c r="AD99" s="169">
        <f>0.015*AD96/2</f>
        <v>0</v>
      </c>
      <c r="AE99" s="169">
        <f>0.02*AE96/2</f>
        <v>0</v>
      </c>
      <c r="AF99" s="169">
        <f>AC99+AD99+AE99</f>
        <v>0.05</v>
      </c>
      <c r="AG99" s="169">
        <f>0.01*AG96/2</f>
        <v>0.05</v>
      </c>
      <c r="AH99" s="169">
        <f>0.015*AH96/2</f>
        <v>0</v>
      </c>
      <c r="AI99" s="169">
        <f>0.02*AI96/2</f>
        <v>0</v>
      </c>
      <c r="AJ99" s="169">
        <f>AG99+AH99+AI99</f>
        <v>0.05</v>
      </c>
      <c r="AK99" s="105">
        <f>0.026*AK96/2</f>
        <v>0.13</v>
      </c>
      <c r="AL99" s="105">
        <f>0.026*AL96/2</f>
        <v>0</v>
      </c>
      <c r="AM99" s="105">
        <f>0.026*AM96/2</f>
        <v>0</v>
      </c>
      <c r="AN99" s="105">
        <f>AK99+AL99+AM99</f>
        <v>0.13</v>
      </c>
      <c r="AO99" s="105">
        <f>0.026*AO96/2</f>
        <v>0.13</v>
      </c>
      <c r="AP99" s="105">
        <f>0.026*AP96/2</f>
        <v>0</v>
      </c>
      <c r="AQ99" s="105">
        <f>0.026*AQ96/2</f>
        <v>0</v>
      </c>
      <c r="AR99" s="105">
        <f>AO99+AP99+AQ99</f>
        <v>0.13</v>
      </c>
      <c r="AS99" s="105">
        <f>0.026*AS96/2</f>
        <v>0.156</v>
      </c>
      <c r="AT99" s="105">
        <f>0.026*AT96/2</f>
        <v>0</v>
      </c>
      <c r="AU99" s="105">
        <f>0.026*AU96/2</f>
        <v>0</v>
      </c>
      <c r="AV99" s="105">
        <f>AS99+AT99+AU99</f>
        <v>0.156</v>
      </c>
      <c r="AW99" s="105">
        <f>0.026*AW96/2</f>
        <v>0.156</v>
      </c>
      <c r="AX99" s="105">
        <f>0.026*AX96/2</f>
        <v>0</v>
      </c>
      <c r="AY99" s="105">
        <f>0.026*AY96/2</f>
        <v>0</v>
      </c>
      <c r="AZ99" s="105">
        <f>AW99+AX99+AY99</f>
        <v>0.156</v>
      </c>
      <c r="BA99" s="177"/>
      <c r="BB99" s="178"/>
      <c r="BC99" s="178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</row>
    <row r="100" spans="1:256" s="55" customFormat="1" ht="32.450000000000003" customHeight="1">
      <c r="A100" s="77" t="s">
        <v>2</v>
      </c>
      <c r="B100" s="77" t="s">
        <v>3</v>
      </c>
      <c r="C100" s="77" t="s">
        <v>7</v>
      </c>
      <c r="D100" s="161" t="s">
        <v>219</v>
      </c>
      <c r="E100" s="207" t="s">
        <v>13</v>
      </c>
      <c r="F100" s="207"/>
      <c r="G100" s="207"/>
      <c r="H100" s="207"/>
      <c r="I100" s="207" t="s">
        <v>14</v>
      </c>
      <c r="J100" s="207"/>
      <c r="K100" s="207"/>
      <c r="L100" s="207"/>
      <c r="M100" s="207" t="s">
        <v>15</v>
      </c>
      <c r="N100" s="207"/>
      <c r="O100" s="207"/>
      <c r="P100" s="207"/>
      <c r="Q100" s="207" t="s">
        <v>16</v>
      </c>
      <c r="R100" s="207"/>
      <c r="S100" s="207"/>
      <c r="T100" s="207"/>
      <c r="U100" s="207" t="s">
        <v>17</v>
      </c>
      <c r="V100" s="207"/>
      <c r="W100" s="207"/>
      <c r="X100" s="207"/>
      <c r="Y100" s="207" t="s">
        <v>18</v>
      </c>
      <c r="Z100" s="207"/>
      <c r="AA100" s="207"/>
      <c r="AB100" s="207"/>
      <c r="AC100" s="207" t="s">
        <v>19</v>
      </c>
      <c r="AD100" s="207"/>
      <c r="AE100" s="207"/>
      <c r="AF100" s="207"/>
      <c r="AG100" s="208" t="s">
        <v>20</v>
      </c>
      <c r="AH100" s="208"/>
      <c r="AI100" s="208"/>
      <c r="AJ100" s="208"/>
      <c r="AK100" s="207" t="s">
        <v>21</v>
      </c>
      <c r="AL100" s="207"/>
      <c r="AM100" s="207"/>
      <c r="AN100" s="207"/>
      <c r="AO100" s="207" t="s">
        <v>22</v>
      </c>
      <c r="AP100" s="207"/>
      <c r="AQ100" s="207"/>
      <c r="AR100" s="207"/>
      <c r="AS100" s="207" t="s">
        <v>23</v>
      </c>
      <c r="AT100" s="207"/>
      <c r="AU100" s="207"/>
      <c r="AV100" s="207"/>
      <c r="AW100" s="207" t="s">
        <v>24</v>
      </c>
      <c r="AX100" s="207"/>
      <c r="AY100" s="207"/>
      <c r="AZ100" s="207"/>
      <c r="BA100" s="78" t="s">
        <v>25</v>
      </c>
      <c r="BB100" s="77" t="s">
        <v>9</v>
      </c>
      <c r="BC100" s="77" t="s">
        <v>10</v>
      </c>
    </row>
    <row r="101" spans="1:256" s="55" customFormat="1" ht="32.450000000000003" customHeight="1">
      <c r="A101" s="213" t="s">
        <v>290</v>
      </c>
      <c r="B101" s="213" t="s">
        <v>5</v>
      </c>
      <c r="C101" s="77" t="s">
        <v>8</v>
      </c>
      <c r="D101" s="139" t="s">
        <v>221</v>
      </c>
      <c r="E101" s="78" t="s">
        <v>36</v>
      </c>
      <c r="F101" s="78" t="s">
        <v>37</v>
      </c>
      <c r="G101" s="78" t="s">
        <v>38</v>
      </c>
      <c r="H101" s="78" t="s">
        <v>39</v>
      </c>
      <c r="I101" s="78" t="s">
        <v>36</v>
      </c>
      <c r="J101" s="78" t="s">
        <v>37</v>
      </c>
      <c r="K101" s="78" t="s">
        <v>38</v>
      </c>
      <c r="L101" s="78" t="s">
        <v>39</v>
      </c>
      <c r="M101" s="78" t="s">
        <v>36</v>
      </c>
      <c r="N101" s="78" t="s">
        <v>37</v>
      </c>
      <c r="O101" s="78" t="s">
        <v>38</v>
      </c>
      <c r="P101" s="78" t="s">
        <v>39</v>
      </c>
      <c r="Q101" s="78" t="s">
        <v>36</v>
      </c>
      <c r="R101" s="78" t="s">
        <v>37</v>
      </c>
      <c r="S101" s="78" t="s">
        <v>38</v>
      </c>
      <c r="T101" s="78" t="s">
        <v>39</v>
      </c>
      <c r="U101" s="78" t="s">
        <v>36</v>
      </c>
      <c r="V101" s="78" t="s">
        <v>37</v>
      </c>
      <c r="W101" s="78" t="s">
        <v>38</v>
      </c>
      <c r="X101" s="78" t="s">
        <v>39</v>
      </c>
      <c r="Y101" s="78" t="s">
        <v>36</v>
      </c>
      <c r="Z101" s="78" t="s">
        <v>37</v>
      </c>
      <c r="AA101" s="78" t="s">
        <v>38</v>
      </c>
      <c r="AB101" s="78" t="s">
        <v>39</v>
      </c>
      <c r="AC101" s="78" t="s">
        <v>36</v>
      </c>
      <c r="AD101" s="78" t="s">
        <v>37</v>
      </c>
      <c r="AE101" s="78" t="s">
        <v>38</v>
      </c>
      <c r="AF101" s="78" t="s">
        <v>39</v>
      </c>
      <c r="AG101" s="78" t="s">
        <v>36</v>
      </c>
      <c r="AH101" s="78" t="s">
        <v>37</v>
      </c>
      <c r="AI101" s="78" t="s">
        <v>38</v>
      </c>
      <c r="AJ101" s="78" t="s">
        <v>39</v>
      </c>
      <c r="AK101" s="78" t="s">
        <v>36</v>
      </c>
      <c r="AL101" s="78" t="s">
        <v>37</v>
      </c>
      <c r="AM101" s="78" t="s">
        <v>38</v>
      </c>
      <c r="AN101" s="78" t="s">
        <v>39</v>
      </c>
      <c r="AO101" s="78" t="s">
        <v>36</v>
      </c>
      <c r="AP101" s="78" t="s">
        <v>37</v>
      </c>
      <c r="AQ101" s="78" t="s">
        <v>38</v>
      </c>
      <c r="AR101" s="78" t="s">
        <v>39</v>
      </c>
      <c r="AS101" s="78" t="s">
        <v>36</v>
      </c>
      <c r="AT101" s="78" t="s">
        <v>37</v>
      </c>
      <c r="AU101" s="78" t="s">
        <v>38</v>
      </c>
      <c r="AV101" s="78" t="s">
        <v>39</v>
      </c>
      <c r="AW101" s="78" t="s">
        <v>36</v>
      </c>
      <c r="AX101" s="78" t="s">
        <v>37</v>
      </c>
      <c r="AY101" s="78" t="s">
        <v>38</v>
      </c>
      <c r="AZ101" s="78" t="s">
        <v>39</v>
      </c>
      <c r="BA101" s="175">
        <f>H102+L102+P102+T102+X102+AB102+AF102+AJ102+AN102+AR102+AV102+AZ102</f>
        <v>377</v>
      </c>
      <c r="BB101" s="178">
        <f>BC101*2</f>
        <v>10.124000000000001</v>
      </c>
      <c r="BC101" s="178">
        <f>H105+L105+P105+T105+X105+AB105+AF105+AJ105+AN105+AR105+AV105+AZ105</f>
        <v>5.0620000000000003</v>
      </c>
    </row>
    <row r="102" spans="1:256" s="55" customFormat="1" ht="32.450000000000003" customHeight="1">
      <c r="A102" s="213"/>
      <c r="B102" s="213"/>
      <c r="C102" s="79" t="s">
        <v>40</v>
      </c>
      <c r="D102" s="132" t="s">
        <v>222</v>
      </c>
      <c r="E102" s="80">
        <v>17</v>
      </c>
      <c r="F102" s="80">
        <v>0</v>
      </c>
      <c r="G102" s="80">
        <v>15</v>
      </c>
      <c r="H102" s="80">
        <v>32</v>
      </c>
      <c r="I102" s="80">
        <v>17</v>
      </c>
      <c r="J102" s="80">
        <v>0</v>
      </c>
      <c r="K102" s="80">
        <v>15</v>
      </c>
      <c r="L102" s="80">
        <v>32</v>
      </c>
      <c r="M102" s="80">
        <v>17</v>
      </c>
      <c r="N102" s="80">
        <v>0</v>
      </c>
      <c r="O102" s="80">
        <v>15</v>
      </c>
      <c r="P102" s="80">
        <v>32</v>
      </c>
      <c r="Q102" s="80">
        <v>17</v>
      </c>
      <c r="R102" s="80">
        <v>0</v>
      </c>
      <c r="S102" s="80">
        <v>15</v>
      </c>
      <c r="T102" s="80">
        <v>32</v>
      </c>
      <c r="U102" s="80">
        <v>17</v>
      </c>
      <c r="V102" s="80">
        <v>0</v>
      </c>
      <c r="W102" s="80">
        <v>15</v>
      </c>
      <c r="X102" s="80">
        <v>32</v>
      </c>
      <c r="Y102" s="80">
        <v>16</v>
      </c>
      <c r="Z102" s="80">
        <v>0</v>
      </c>
      <c r="AA102" s="80">
        <v>15</v>
      </c>
      <c r="AB102" s="80">
        <v>31</v>
      </c>
      <c r="AC102" s="80">
        <v>16</v>
      </c>
      <c r="AD102" s="80">
        <v>0</v>
      </c>
      <c r="AE102" s="80">
        <v>15</v>
      </c>
      <c r="AF102" s="80">
        <v>31</v>
      </c>
      <c r="AG102" s="80">
        <v>16</v>
      </c>
      <c r="AH102" s="80">
        <v>0</v>
      </c>
      <c r="AI102" s="80">
        <v>15</v>
      </c>
      <c r="AJ102" s="80">
        <v>31</v>
      </c>
      <c r="AK102" s="167">
        <v>16</v>
      </c>
      <c r="AL102" s="167">
        <v>0</v>
      </c>
      <c r="AM102" s="167">
        <v>15</v>
      </c>
      <c r="AN102" s="167">
        <v>31</v>
      </c>
      <c r="AO102" s="167">
        <v>16</v>
      </c>
      <c r="AP102" s="167">
        <v>0</v>
      </c>
      <c r="AQ102" s="167">
        <v>15</v>
      </c>
      <c r="AR102" s="167">
        <v>31</v>
      </c>
      <c r="AS102" s="167">
        <v>16</v>
      </c>
      <c r="AT102" s="167">
        <v>0</v>
      </c>
      <c r="AU102" s="167">
        <v>15</v>
      </c>
      <c r="AV102" s="167">
        <v>31</v>
      </c>
      <c r="AW102" s="167">
        <f>16+100</f>
        <v>116</v>
      </c>
      <c r="AX102" s="167">
        <v>0</v>
      </c>
      <c r="AY102" s="167">
        <f>15+20</f>
        <v>35</v>
      </c>
      <c r="AZ102" s="167">
        <v>31</v>
      </c>
      <c r="BA102" s="176"/>
      <c r="BB102" s="178"/>
      <c r="BC102" s="178"/>
    </row>
    <row r="103" spans="1:256" s="55" customFormat="1" ht="32.450000000000003" customHeight="1">
      <c r="A103" s="213"/>
      <c r="B103" s="213"/>
      <c r="C103" s="77" t="s">
        <v>158</v>
      </c>
      <c r="D103" s="103" t="s">
        <v>223</v>
      </c>
      <c r="E103" s="207" t="s">
        <v>42</v>
      </c>
      <c r="F103" s="207"/>
      <c r="G103" s="207"/>
      <c r="H103" s="207"/>
      <c r="I103" s="207" t="s">
        <v>43</v>
      </c>
      <c r="J103" s="207"/>
      <c r="K103" s="207"/>
      <c r="L103" s="207"/>
      <c r="M103" s="207" t="s">
        <v>44</v>
      </c>
      <c r="N103" s="207"/>
      <c r="O103" s="207"/>
      <c r="P103" s="207"/>
      <c r="Q103" s="207" t="s">
        <v>45</v>
      </c>
      <c r="R103" s="207"/>
      <c r="S103" s="207"/>
      <c r="T103" s="207"/>
      <c r="U103" s="207" t="s">
        <v>46</v>
      </c>
      <c r="V103" s="207"/>
      <c r="W103" s="207"/>
      <c r="X103" s="207"/>
      <c r="Y103" s="207" t="s">
        <v>47</v>
      </c>
      <c r="Z103" s="207"/>
      <c r="AA103" s="207"/>
      <c r="AB103" s="207"/>
      <c r="AC103" s="207" t="s">
        <v>48</v>
      </c>
      <c r="AD103" s="207"/>
      <c r="AE103" s="207"/>
      <c r="AF103" s="207"/>
      <c r="AG103" s="207" t="s">
        <v>49</v>
      </c>
      <c r="AH103" s="207"/>
      <c r="AI103" s="207"/>
      <c r="AJ103" s="207"/>
      <c r="AK103" s="207" t="s">
        <v>50</v>
      </c>
      <c r="AL103" s="207"/>
      <c r="AM103" s="207"/>
      <c r="AN103" s="207"/>
      <c r="AO103" s="207" t="s">
        <v>51</v>
      </c>
      <c r="AP103" s="207"/>
      <c r="AQ103" s="207"/>
      <c r="AR103" s="207"/>
      <c r="AS103" s="207" t="s">
        <v>52</v>
      </c>
      <c r="AT103" s="207"/>
      <c r="AU103" s="207"/>
      <c r="AV103" s="207"/>
      <c r="AW103" s="207" t="s">
        <v>53</v>
      </c>
      <c r="AX103" s="207"/>
      <c r="AY103" s="207"/>
      <c r="AZ103" s="207"/>
      <c r="BA103" s="176"/>
      <c r="BB103" s="178"/>
      <c r="BC103" s="178"/>
    </row>
    <row r="104" spans="1:256" s="55" customFormat="1" ht="32.450000000000003" customHeight="1">
      <c r="A104" s="213"/>
      <c r="B104" s="213"/>
      <c r="C104" s="77" t="s">
        <v>160</v>
      </c>
      <c r="D104" s="140" t="s">
        <v>224</v>
      </c>
      <c r="E104" s="78" t="s">
        <v>36</v>
      </c>
      <c r="F104" s="78" t="s">
        <v>37</v>
      </c>
      <c r="G104" s="78" t="s">
        <v>38</v>
      </c>
      <c r="H104" s="78" t="s">
        <v>39</v>
      </c>
      <c r="I104" s="78" t="s">
        <v>36</v>
      </c>
      <c r="J104" s="78" t="s">
        <v>37</v>
      </c>
      <c r="K104" s="78" t="s">
        <v>38</v>
      </c>
      <c r="L104" s="78" t="s">
        <v>39</v>
      </c>
      <c r="M104" s="78" t="s">
        <v>36</v>
      </c>
      <c r="N104" s="78" t="s">
        <v>37</v>
      </c>
      <c r="O104" s="78" t="s">
        <v>38</v>
      </c>
      <c r="P104" s="78" t="s">
        <v>39</v>
      </c>
      <c r="Q104" s="78" t="s">
        <v>36</v>
      </c>
      <c r="R104" s="78" t="s">
        <v>37</v>
      </c>
      <c r="S104" s="78" t="s">
        <v>38</v>
      </c>
      <c r="T104" s="78" t="s">
        <v>39</v>
      </c>
      <c r="U104" s="78" t="s">
        <v>36</v>
      </c>
      <c r="V104" s="78" t="s">
        <v>37</v>
      </c>
      <c r="W104" s="78" t="s">
        <v>38</v>
      </c>
      <c r="X104" s="78" t="s">
        <v>39</v>
      </c>
      <c r="Y104" s="78" t="s">
        <v>36</v>
      </c>
      <c r="Z104" s="78" t="s">
        <v>37</v>
      </c>
      <c r="AA104" s="78" t="s">
        <v>38</v>
      </c>
      <c r="AB104" s="78" t="s">
        <v>39</v>
      </c>
      <c r="AC104" s="78" t="s">
        <v>36</v>
      </c>
      <c r="AD104" s="78" t="s">
        <v>37</v>
      </c>
      <c r="AE104" s="78" t="s">
        <v>38</v>
      </c>
      <c r="AF104" s="78" t="s">
        <v>39</v>
      </c>
      <c r="AG104" s="78" t="s">
        <v>36</v>
      </c>
      <c r="AH104" s="78" t="s">
        <v>37</v>
      </c>
      <c r="AI104" s="78" t="s">
        <v>38</v>
      </c>
      <c r="AJ104" s="78" t="s">
        <v>39</v>
      </c>
      <c r="AK104" s="78" t="s">
        <v>36</v>
      </c>
      <c r="AL104" s="78" t="s">
        <v>37</v>
      </c>
      <c r="AM104" s="78" t="s">
        <v>38</v>
      </c>
      <c r="AN104" s="78" t="s">
        <v>39</v>
      </c>
      <c r="AO104" s="78" t="s">
        <v>36</v>
      </c>
      <c r="AP104" s="78" t="s">
        <v>37</v>
      </c>
      <c r="AQ104" s="78" t="s">
        <v>38</v>
      </c>
      <c r="AR104" s="78" t="s">
        <v>39</v>
      </c>
      <c r="AS104" s="78" t="s">
        <v>36</v>
      </c>
      <c r="AT104" s="78" t="s">
        <v>37</v>
      </c>
      <c r="AU104" s="78" t="s">
        <v>38</v>
      </c>
      <c r="AV104" s="78" t="s">
        <v>39</v>
      </c>
      <c r="AW104" s="78" t="s">
        <v>36</v>
      </c>
      <c r="AX104" s="78" t="s">
        <v>37</v>
      </c>
      <c r="AY104" s="78" t="s">
        <v>38</v>
      </c>
      <c r="AZ104" s="78" t="s">
        <v>39</v>
      </c>
      <c r="BA104" s="176"/>
      <c r="BB104" s="178"/>
      <c r="BC104" s="178"/>
    </row>
    <row r="105" spans="1:256" s="55" customFormat="1" ht="32.450000000000003" customHeight="1">
      <c r="A105" s="213"/>
      <c r="B105" s="213"/>
      <c r="C105" s="77" t="s">
        <v>54</v>
      </c>
      <c r="D105" s="140" t="s">
        <v>198</v>
      </c>
      <c r="E105" s="169">
        <f>0.01*E102/2</f>
        <v>0.09</v>
      </c>
      <c r="F105" s="169">
        <f>0.015*F102/2</f>
        <v>0</v>
      </c>
      <c r="G105" s="169">
        <f>0.02*G102/2</f>
        <v>0.15</v>
      </c>
      <c r="H105" s="169">
        <f>E105+F105+G105</f>
        <v>0.24</v>
      </c>
      <c r="I105" s="169">
        <f>0.01*I102/2</f>
        <v>0.09</v>
      </c>
      <c r="J105" s="169">
        <f>0.015*J102/2</f>
        <v>0</v>
      </c>
      <c r="K105" s="169">
        <f>0.02*K102/2</f>
        <v>0.15</v>
      </c>
      <c r="L105" s="169">
        <f>I105+J105+K105</f>
        <v>0.24</v>
      </c>
      <c r="M105" s="169">
        <f>0.01*M102/2</f>
        <v>0.09</v>
      </c>
      <c r="N105" s="169">
        <f>0.015*N102/2</f>
        <v>0</v>
      </c>
      <c r="O105" s="169">
        <f>0.02*O102/2</f>
        <v>0.15</v>
      </c>
      <c r="P105" s="169">
        <f>M105+N105+O105</f>
        <v>0.24</v>
      </c>
      <c r="Q105" s="169">
        <f>0.01*Q102/2</f>
        <v>0.09</v>
      </c>
      <c r="R105" s="169">
        <f>0.015*R102/2</f>
        <v>0</v>
      </c>
      <c r="S105" s="169">
        <f>0.02*S102/2</f>
        <v>0.15</v>
      </c>
      <c r="T105" s="169">
        <f>Q105+R105+S105</f>
        <v>0.24</v>
      </c>
      <c r="U105" s="169">
        <f>0.01*U102/2</f>
        <v>0.09</v>
      </c>
      <c r="V105" s="169">
        <f>0.015*V102/2</f>
        <v>0</v>
      </c>
      <c r="W105" s="169">
        <f>0.02*W102/2</f>
        <v>0.15</v>
      </c>
      <c r="X105" s="169">
        <f>U105+V105+W105</f>
        <v>0.24</v>
      </c>
      <c r="Y105" s="169">
        <f>0.01*Y102/2</f>
        <v>0.08</v>
      </c>
      <c r="Z105" s="169">
        <f>0.015*Z102/2</f>
        <v>0</v>
      </c>
      <c r="AA105" s="169">
        <f>0.02*AA102/2</f>
        <v>0.15</v>
      </c>
      <c r="AB105" s="169">
        <f>Y105+Z105+AA105</f>
        <v>0.23</v>
      </c>
      <c r="AC105" s="169">
        <f>0.01*AC102/2</f>
        <v>0.08</v>
      </c>
      <c r="AD105" s="169">
        <f>0.015*AD102/2</f>
        <v>0</v>
      </c>
      <c r="AE105" s="169">
        <f>0.02*AE102/2</f>
        <v>0.15</v>
      </c>
      <c r="AF105" s="169">
        <f>AC105+AD105+AE105</f>
        <v>0.23</v>
      </c>
      <c r="AG105" s="169">
        <f>0.01*AG102/2</f>
        <v>0.08</v>
      </c>
      <c r="AH105" s="169">
        <f>0.015*AH102/2</f>
        <v>0</v>
      </c>
      <c r="AI105" s="169">
        <f>0.02*AI102/2</f>
        <v>0.15</v>
      </c>
      <c r="AJ105" s="169">
        <f>AG105+AH105+AI105</f>
        <v>0.23</v>
      </c>
      <c r="AK105" s="105">
        <f>0.026*AK102/2</f>
        <v>0.20799999999999999</v>
      </c>
      <c r="AL105" s="105">
        <f>0.026*AL102/2</f>
        <v>0</v>
      </c>
      <c r="AM105" s="105">
        <f>0.026*AM102/2</f>
        <v>0.19500000000000001</v>
      </c>
      <c r="AN105" s="105">
        <f>AK105+AL105+AM105</f>
        <v>0.40300000000000002</v>
      </c>
      <c r="AO105" s="105">
        <f>0.026*AO102/2</f>
        <v>0.20799999999999999</v>
      </c>
      <c r="AP105" s="105">
        <f>0.026*AP102/2</f>
        <v>0</v>
      </c>
      <c r="AQ105" s="105">
        <f>0.026*AQ102/2</f>
        <v>0.19500000000000001</v>
      </c>
      <c r="AR105" s="105">
        <f>AO105+AP105+AQ105</f>
        <v>0.40300000000000002</v>
      </c>
      <c r="AS105" s="105">
        <f>0.026*AS102/2</f>
        <v>0.20799999999999999</v>
      </c>
      <c r="AT105" s="105">
        <f>0.026*AT102/2</f>
        <v>0</v>
      </c>
      <c r="AU105" s="105">
        <f>0.026*AU102/2</f>
        <v>0.19500000000000001</v>
      </c>
      <c r="AV105" s="105">
        <f>AS105+AT105+AU105</f>
        <v>0.40300000000000002</v>
      </c>
      <c r="AW105" s="105">
        <f>0.026*AW102/2</f>
        <v>1.508</v>
      </c>
      <c r="AX105" s="105">
        <f>0.026*AX102/2</f>
        <v>0</v>
      </c>
      <c r="AY105" s="105">
        <f>0.026*AY102/2</f>
        <v>0.45500000000000002</v>
      </c>
      <c r="AZ105" s="105">
        <f>AW105+AX105+AY105</f>
        <v>1.9630000000000001</v>
      </c>
      <c r="BA105" s="177"/>
      <c r="BB105" s="178"/>
      <c r="BC105" s="178"/>
    </row>
    <row r="106" spans="1:256" s="54" customFormat="1" ht="32.450000000000003" customHeight="1">
      <c r="A106" s="74" t="s">
        <v>2</v>
      </c>
      <c r="B106" s="74" t="s">
        <v>3</v>
      </c>
      <c r="C106" s="74" t="s">
        <v>7</v>
      </c>
      <c r="D106" s="135" t="s">
        <v>225</v>
      </c>
      <c r="E106" s="204" t="s">
        <v>13</v>
      </c>
      <c r="F106" s="204"/>
      <c r="G106" s="204"/>
      <c r="H106" s="204"/>
      <c r="I106" s="204" t="s">
        <v>14</v>
      </c>
      <c r="J106" s="204"/>
      <c r="K106" s="204"/>
      <c r="L106" s="204"/>
      <c r="M106" s="204" t="s">
        <v>15</v>
      </c>
      <c r="N106" s="204"/>
      <c r="O106" s="204"/>
      <c r="P106" s="204"/>
      <c r="Q106" s="204" t="s">
        <v>16</v>
      </c>
      <c r="R106" s="204"/>
      <c r="S106" s="204"/>
      <c r="T106" s="204"/>
      <c r="U106" s="204" t="s">
        <v>17</v>
      </c>
      <c r="V106" s="204"/>
      <c r="W106" s="204"/>
      <c r="X106" s="204"/>
      <c r="Y106" s="204" t="s">
        <v>18</v>
      </c>
      <c r="Z106" s="204"/>
      <c r="AA106" s="204"/>
      <c r="AB106" s="204"/>
      <c r="AC106" s="204" t="s">
        <v>19</v>
      </c>
      <c r="AD106" s="204"/>
      <c r="AE106" s="204"/>
      <c r="AF106" s="204"/>
      <c r="AG106" s="205" t="s">
        <v>20</v>
      </c>
      <c r="AH106" s="205"/>
      <c r="AI106" s="205"/>
      <c r="AJ106" s="205"/>
      <c r="AK106" s="204" t="s">
        <v>21</v>
      </c>
      <c r="AL106" s="204"/>
      <c r="AM106" s="204"/>
      <c r="AN106" s="204"/>
      <c r="AO106" s="204" t="s">
        <v>22</v>
      </c>
      <c r="AP106" s="204"/>
      <c r="AQ106" s="204"/>
      <c r="AR106" s="204"/>
      <c r="AS106" s="204" t="s">
        <v>23</v>
      </c>
      <c r="AT106" s="204"/>
      <c r="AU106" s="204"/>
      <c r="AV106" s="204"/>
      <c r="AW106" s="204" t="s">
        <v>24</v>
      </c>
      <c r="AX106" s="204"/>
      <c r="AY106" s="204"/>
      <c r="AZ106" s="204"/>
      <c r="BA106" s="74" t="s">
        <v>25</v>
      </c>
      <c r="BB106" s="74" t="s">
        <v>9</v>
      </c>
      <c r="BC106" s="74" t="s">
        <v>10</v>
      </c>
    </row>
    <row r="107" spans="1:256" s="54" customFormat="1" ht="32.450000000000003" customHeight="1">
      <c r="A107" s="204" t="s">
        <v>299</v>
      </c>
      <c r="B107" s="204" t="s">
        <v>214</v>
      </c>
      <c r="C107" s="74" t="s">
        <v>8</v>
      </c>
      <c r="D107" s="136" t="s">
        <v>226</v>
      </c>
      <c r="E107" s="74" t="s">
        <v>36</v>
      </c>
      <c r="F107" s="74" t="s">
        <v>37</v>
      </c>
      <c r="G107" s="74" t="s">
        <v>38</v>
      </c>
      <c r="H107" s="74" t="s">
        <v>39</v>
      </c>
      <c r="I107" s="74" t="s">
        <v>36</v>
      </c>
      <c r="J107" s="74" t="s">
        <v>37</v>
      </c>
      <c r="K107" s="74" t="s">
        <v>38</v>
      </c>
      <c r="L107" s="74" t="s">
        <v>39</v>
      </c>
      <c r="M107" s="74" t="s">
        <v>36</v>
      </c>
      <c r="N107" s="74" t="s">
        <v>37</v>
      </c>
      <c r="O107" s="74" t="s">
        <v>38</v>
      </c>
      <c r="P107" s="74" t="s">
        <v>39</v>
      </c>
      <c r="Q107" s="74" t="s">
        <v>36</v>
      </c>
      <c r="R107" s="74" t="s">
        <v>37</v>
      </c>
      <c r="S107" s="74" t="s">
        <v>38</v>
      </c>
      <c r="T107" s="74" t="s">
        <v>39</v>
      </c>
      <c r="U107" s="74" t="s">
        <v>36</v>
      </c>
      <c r="V107" s="74" t="s">
        <v>37</v>
      </c>
      <c r="W107" s="74" t="s">
        <v>38</v>
      </c>
      <c r="X107" s="74" t="s">
        <v>39</v>
      </c>
      <c r="Y107" s="74" t="s">
        <v>36</v>
      </c>
      <c r="Z107" s="74" t="s">
        <v>37</v>
      </c>
      <c r="AA107" s="74" t="s">
        <v>38</v>
      </c>
      <c r="AB107" s="74" t="s">
        <v>39</v>
      </c>
      <c r="AC107" s="74" t="s">
        <v>36</v>
      </c>
      <c r="AD107" s="74" t="s">
        <v>37</v>
      </c>
      <c r="AE107" s="74" t="s">
        <v>38</v>
      </c>
      <c r="AF107" s="74" t="s">
        <v>39</v>
      </c>
      <c r="AG107" s="74" t="s">
        <v>36</v>
      </c>
      <c r="AH107" s="74" t="s">
        <v>37</v>
      </c>
      <c r="AI107" s="74" t="s">
        <v>38</v>
      </c>
      <c r="AJ107" s="74" t="s">
        <v>39</v>
      </c>
      <c r="AK107" s="74" t="s">
        <v>36</v>
      </c>
      <c r="AL107" s="74" t="s">
        <v>37</v>
      </c>
      <c r="AM107" s="74" t="s">
        <v>38</v>
      </c>
      <c r="AN107" s="74" t="s">
        <v>39</v>
      </c>
      <c r="AO107" s="74" t="s">
        <v>36</v>
      </c>
      <c r="AP107" s="74" t="s">
        <v>37</v>
      </c>
      <c r="AQ107" s="74" t="s">
        <v>38</v>
      </c>
      <c r="AR107" s="74" t="s">
        <v>39</v>
      </c>
      <c r="AS107" s="74" t="s">
        <v>36</v>
      </c>
      <c r="AT107" s="74" t="s">
        <v>37</v>
      </c>
      <c r="AU107" s="74" t="s">
        <v>38</v>
      </c>
      <c r="AV107" s="74" t="s">
        <v>39</v>
      </c>
      <c r="AW107" s="74" t="s">
        <v>36</v>
      </c>
      <c r="AX107" s="74" t="s">
        <v>37</v>
      </c>
      <c r="AY107" s="74" t="s">
        <v>38</v>
      </c>
      <c r="AZ107" s="74" t="s">
        <v>39</v>
      </c>
      <c r="BA107" s="175">
        <f>H108+L108+P108+T108+X108+AB108+AF108+AJ108+AN108+AR108+AV108+AZ108</f>
        <v>152</v>
      </c>
      <c r="BB107" s="178">
        <f>BC107*2</f>
        <v>1.6</v>
      </c>
      <c r="BC107" s="178">
        <f>H111+L111+P111+T111+X111+AB111+AF111+AJ111+AN111+AR111+AV111+AZ111</f>
        <v>0.8</v>
      </c>
    </row>
    <row r="108" spans="1:256" s="54" customFormat="1" ht="32.450000000000003" customHeight="1">
      <c r="A108" s="204"/>
      <c r="B108" s="204"/>
      <c r="C108" s="75" t="s">
        <v>40</v>
      </c>
      <c r="D108" s="132" t="s">
        <v>269</v>
      </c>
      <c r="E108" s="76">
        <v>10</v>
      </c>
      <c r="F108" s="76">
        <v>0</v>
      </c>
      <c r="G108" s="76">
        <v>0</v>
      </c>
      <c r="H108" s="76">
        <v>10</v>
      </c>
      <c r="I108" s="76">
        <v>13</v>
      </c>
      <c r="J108" s="76">
        <v>0</v>
      </c>
      <c r="K108" s="76">
        <v>0</v>
      </c>
      <c r="L108" s="76">
        <v>13</v>
      </c>
      <c r="M108" s="76">
        <v>15</v>
      </c>
      <c r="N108" s="76">
        <v>0</v>
      </c>
      <c r="O108" s="76">
        <v>0</v>
      </c>
      <c r="P108" s="76">
        <v>15</v>
      </c>
      <c r="Q108" s="76">
        <v>15</v>
      </c>
      <c r="R108" s="76">
        <v>0</v>
      </c>
      <c r="S108" s="76">
        <v>0</v>
      </c>
      <c r="T108" s="76">
        <v>15</v>
      </c>
      <c r="U108" s="76">
        <v>15</v>
      </c>
      <c r="V108" s="76">
        <v>0</v>
      </c>
      <c r="W108" s="76">
        <v>0</v>
      </c>
      <c r="X108" s="76">
        <v>15</v>
      </c>
      <c r="Y108" s="76">
        <v>15</v>
      </c>
      <c r="Z108" s="76">
        <v>0</v>
      </c>
      <c r="AA108" s="76">
        <v>0</v>
      </c>
      <c r="AB108" s="76">
        <v>15</v>
      </c>
      <c r="AC108" s="76">
        <v>11</v>
      </c>
      <c r="AD108" s="76">
        <v>0</v>
      </c>
      <c r="AE108" s="76">
        <v>0</v>
      </c>
      <c r="AF108" s="76">
        <v>11</v>
      </c>
      <c r="AG108" s="76">
        <v>11</v>
      </c>
      <c r="AH108" s="76">
        <v>0</v>
      </c>
      <c r="AI108" s="76">
        <v>0</v>
      </c>
      <c r="AJ108" s="76">
        <v>11</v>
      </c>
      <c r="AK108" s="76">
        <v>11</v>
      </c>
      <c r="AL108" s="76">
        <v>0</v>
      </c>
      <c r="AM108" s="76">
        <v>0</v>
      </c>
      <c r="AN108" s="76">
        <v>11</v>
      </c>
      <c r="AO108" s="76">
        <v>12</v>
      </c>
      <c r="AP108" s="76">
        <v>0</v>
      </c>
      <c r="AQ108" s="76">
        <v>0</v>
      </c>
      <c r="AR108" s="76">
        <v>12</v>
      </c>
      <c r="AS108" s="76">
        <v>12</v>
      </c>
      <c r="AT108" s="76">
        <v>0</v>
      </c>
      <c r="AU108" s="76">
        <v>0</v>
      </c>
      <c r="AV108" s="76">
        <v>12</v>
      </c>
      <c r="AW108" s="76">
        <v>12</v>
      </c>
      <c r="AX108" s="76">
        <v>0</v>
      </c>
      <c r="AY108" s="76">
        <v>0</v>
      </c>
      <c r="AZ108" s="76">
        <v>12</v>
      </c>
      <c r="BA108" s="176"/>
      <c r="BB108" s="178"/>
      <c r="BC108" s="178"/>
    </row>
    <row r="109" spans="1:256" s="54" customFormat="1" ht="32.450000000000003" customHeight="1">
      <c r="A109" s="206"/>
      <c r="B109" s="204"/>
      <c r="C109" s="74" t="s">
        <v>158</v>
      </c>
      <c r="D109" s="103" t="s">
        <v>270</v>
      </c>
      <c r="E109" s="209" t="s">
        <v>42</v>
      </c>
      <c r="F109" s="210"/>
      <c r="G109" s="210"/>
      <c r="H109" s="211"/>
      <c r="I109" s="209" t="s">
        <v>43</v>
      </c>
      <c r="J109" s="210"/>
      <c r="K109" s="210"/>
      <c r="L109" s="211"/>
      <c r="M109" s="209" t="s">
        <v>44</v>
      </c>
      <c r="N109" s="210"/>
      <c r="O109" s="210"/>
      <c r="P109" s="211"/>
      <c r="Q109" s="209" t="s">
        <v>45</v>
      </c>
      <c r="R109" s="210"/>
      <c r="S109" s="210"/>
      <c r="T109" s="211"/>
      <c r="U109" s="209" t="s">
        <v>46</v>
      </c>
      <c r="V109" s="210"/>
      <c r="W109" s="210"/>
      <c r="X109" s="211"/>
      <c r="Y109" s="209" t="s">
        <v>47</v>
      </c>
      <c r="Z109" s="210"/>
      <c r="AA109" s="210"/>
      <c r="AB109" s="211"/>
      <c r="AC109" s="209" t="s">
        <v>48</v>
      </c>
      <c r="AD109" s="210"/>
      <c r="AE109" s="210"/>
      <c r="AF109" s="211"/>
      <c r="AG109" s="209" t="s">
        <v>49</v>
      </c>
      <c r="AH109" s="210"/>
      <c r="AI109" s="210"/>
      <c r="AJ109" s="211"/>
      <c r="AK109" s="209" t="s">
        <v>50</v>
      </c>
      <c r="AL109" s="210"/>
      <c r="AM109" s="210"/>
      <c r="AN109" s="211"/>
      <c r="AO109" s="209" t="s">
        <v>51</v>
      </c>
      <c r="AP109" s="210"/>
      <c r="AQ109" s="210"/>
      <c r="AR109" s="211"/>
      <c r="AS109" s="209" t="s">
        <v>52</v>
      </c>
      <c r="AT109" s="210"/>
      <c r="AU109" s="210"/>
      <c r="AV109" s="211"/>
      <c r="AW109" s="209" t="s">
        <v>53</v>
      </c>
      <c r="AX109" s="210"/>
      <c r="AY109" s="210"/>
      <c r="AZ109" s="211"/>
      <c r="BA109" s="176"/>
      <c r="BB109" s="178"/>
      <c r="BC109" s="178"/>
    </row>
    <row r="110" spans="1:256" s="54" customFormat="1" ht="32.450000000000003" customHeight="1">
      <c r="A110" s="204"/>
      <c r="B110" s="204"/>
      <c r="C110" s="74" t="s">
        <v>160</v>
      </c>
      <c r="D110" s="133" t="s">
        <v>271</v>
      </c>
      <c r="E110" s="74" t="s">
        <v>36</v>
      </c>
      <c r="F110" s="74" t="s">
        <v>37</v>
      </c>
      <c r="G110" s="74" t="s">
        <v>38</v>
      </c>
      <c r="H110" s="74" t="s">
        <v>39</v>
      </c>
      <c r="I110" s="74" t="s">
        <v>36</v>
      </c>
      <c r="J110" s="74" t="s">
        <v>37</v>
      </c>
      <c r="K110" s="74" t="s">
        <v>38</v>
      </c>
      <c r="L110" s="74" t="s">
        <v>39</v>
      </c>
      <c r="M110" s="74" t="s">
        <v>36</v>
      </c>
      <c r="N110" s="74" t="s">
        <v>37</v>
      </c>
      <c r="O110" s="74" t="s">
        <v>38</v>
      </c>
      <c r="P110" s="74" t="s">
        <v>39</v>
      </c>
      <c r="Q110" s="74" t="s">
        <v>36</v>
      </c>
      <c r="R110" s="74" t="s">
        <v>37</v>
      </c>
      <c r="S110" s="74" t="s">
        <v>38</v>
      </c>
      <c r="T110" s="74" t="s">
        <v>39</v>
      </c>
      <c r="U110" s="74" t="s">
        <v>36</v>
      </c>
      <c r="V110" s="74" t="s">
        <v>37</v>
      </c>
      <c r="W110" s="74" t="s">
        <v>38</v>
      </c>
      <c r="X110" s="74" t="s">
        <v>39</v>
      </c>
      <c r="Y110" s="74" t="s">
        <v>36</v>
      </c>
      <c r="Z110" s="74" t="s">
        <v>37</v>
      </c>
      <c r="AA110" s="74" t="s">
        <v>38</v>
      </c>
      <c r="AB110" s="74" t="s">
        <v>39</v>
      </c>
      <c r="AC110" s="74" t="s">
        <v>36</v>
      </c>
      <c r="AD110" s="74" t="s">
        <v>37</v>
      </c>
      <c r="AE110" s="74" t="s">
        <v>38</v>
      </c>
      <c r="AF110" s="74" t="s">
        <v>39</v>
      </c>
      <c r="AG110" s="74" t="s">
        <v>36</v>
      </c>
      <c r="AH110" s="74" t="s">
        <v>37</v>
      </c>
      <c r="AI110" s="74" t="s">
        <v>38</v>
      </c>
      <c r="AJ110" s="74" t="s">
        <v>39</v>
      </c>
      <c r="AK110" s="74" t="s">
        <v>36</v>
      </c>
      <c r="AL110" s="74" t="s">
        <v>37</v>
      </c>
      <c r="AM110" s="74" t="s">
        <v>38</v>
      </c>
      <c r="AN110" s="74" t="s">
        <v>39</v>
      </c>
      <c r="AO110" s="74" t="s">
        <v>36</v>
      </c>
      <c r="AP110" s="74" t="s">
        <v>37</v>
      </c>
      <c r="AQ110" s="74" t="s">
        <v>38</v>
      </c>
      <c r="AR110" s="74" t="s">
        <v>39</v>
      </c>
      <c r="AS110" s="74" t="s">
        <v>36</v>
      </c>
      <c r="AT110" s="74" t="s">
        <v>37</v>
      </c>
      <c r="AU110" s="74" t="s">
        <v>38</v>
      </c>
      <c r="AV110" s="74" t="s">
        <v>39</v>
      </c>
      <c r="AW110" s="74" t="s">
        <v>36</v>
      </c>
      <c r="AX110" s="74" t="s">
        <v>37</v>
      </c>
      <c r="AY110" s="74" t="s">
        <v>38</v>
      </c>
      <c r="AZ110" s="74" t="s">
        <v>39</v>
      </c>
      <c r="BA110" s="176"/>
      <c r="BB110" s="178"/>
      <c r="BC110" s="178"/>
    </row>
    <row r="111" spans="1:256" s="54" customFormat="1" ht="32.450000000000003" customHeight="1">
      <c r="A111" s="204"/>
      <c r="B111" s="204"/>
      <c r="C111" s="74" t="s">
        <v>54</v>
      </c>
      <c r="D111" s="133" t="s">
        <v>258</v>
      </c>
      <c r="E111" s="169">
        <f>0.01*E108/2</f>
        <v>0.05</v>
      </c>
      <c r="F111" s="169">
        <f>0.015*F108/2</f>
        <v>0</v>
      </c>
      <c r="G111" s="169">
        <f>0.02*G108/2</f>
        <v>0</v>
      </c>
      <c r="H111" s="169">
        <f>E111+F111+G111</f>
        <v>0.05</v>
      </c>
      <c r="I111" s="169">
        <f>0.01*I108/2</f>
        <v>7.0000000000000007E-2</v>
      </c>
      <c r="J111" s="169">
        <f>0.015*J108/2</f>
        <v>0</v>
      </c>
      <c r="K111" s="169">
        <f>0.02*K108/2</f>
        <v>0</v>
      </c>
      <c r="L111" s="169">
        <f>I111+J111+K111</f>
        <v>7.0000000000000007E-2</v>
      </c>
      <c r="M111" s="169">
        <f>0.01*M108/2</f>
        <v>0.08</v>
      </c>
      <c r="N111" s="169">
        <f>0.015*N108/2</f>
        <v>0</v>
      </c>
      <c r="O111" s="169">
        <f>0.02*O108/2</f>
        <v>0</v>
      </c>
      <c r="P111" s="169">
        <f>M111+N111+O111</f>
        <v>0.08</v>
      </c>
      <c r="Q111" s="169">
        <f>0.01*Q108/2</f>
        <v>0.08</v>
      </c>
      <c r="R111" s="169">
        <f>0.015*R108/2</f>
        <v>0</v>
      </c>
      <c r="S111" s="169">
        <f>0.02*S108/2</f>
        <v>0</v>
      </c>
      <c r="T111" s="169">
        <f>Q111+R111+S111</f>
        <v>0.08</v>
      </c>
      <c r="U111" s="169">
        <f>0.01*U108/2</f>
        <v>0.08</v>
      </c>
      <c r="V111" s="169">
        <f>0.015*V108/2</f>
        <v>0</v>
      </c>
      <c r="W111" s="169">
        <f>0.02*W108/2</f>
        <v>0</v>
      </c>
      <c r="X111" s="169">
        <f>U111+V111+W111</f>
        <v>0.08</v>
      </c>
      <c r="Y111" s="169">
        <f>0.01*Y108/2</f>
        <v>0.08</v>
      </c>
      <c r="Z111" s="169">
        <f>0.015*Z108/2</f>
        <v>0</v>
      </c>
      <c r="AA111" s="169">
        <f>0.02*AA108/2</f>
        <v>0</v>
      </c>
      <c r="AB111" s="169">
        <f>Y111+Z111+AA111</f>
        <v>0.08</v>
      </c>
      <c r="AC111" s="169">
        <f>0.01*AC108/2</f>
        <v>0.06</v>
      </c>
      <c r="AD111" s="169">
        <f>0.015*AD108/2</f>
        <v>0</v>
      </c>
      <c r="AE111" s="169">
        <f>0.02*AE108/2</f>
        <v>0</v>
      </c>
      <c r="AF111" s="169">
        <f>AC111+AD111+AE111</f>
        <v>0.06</v>
      </c>
      <c r="AG111" s="169">
        <f>0.01*AG108/2</f>
        <v>0.06</v>
      </c>
      <c r="AH111" s="169">
        <f>0.015*AH108/2</f>
        <v>0</v>
      </c>
      <c r="AI111" s="169">
        <f>0.02*AI108/2</f>
        <v>0</v>
      </c>
      <c r="AJ111" s="169">
        <f>AG111+AH111+AI111</f>
        <v>0.06</v>
      </c>
      <c r="AK111" s="169">
        <f>0.01*AK108/2</f>
        <v>0.06</v>
      </c>
      <c r="AL111" s="169">
        <f>0.015*AL108/2</f>
        <v>0</v>
      </c>
      <c r="AM111" s="169">
        <f>0.02*AM108/2</f>
        <v>0</v>
      </c>
      <c r="AN111" s="169">
        <f>AK111+AL111+AM111</f>
        <v>0.06</v>
      </c>
      <c r="AO111" s="169">
        <f>0.01*AO108/2</f>
        <v>0.06</v>
      </c>
      <c r="AP111" s="169">
        <f>0.015*AP108/2</f>
        <v>0</v>
      </c>
      <c r="AQ111" s="169">
        <f>0.02*AQ108/2</f>
        <v>0</v>
      </c>
      <c r="AR111" s="169">
        <f>AO111+AP111+AQ111</f>
        <v>0.06</v>
      </c>
      <c r="AS111" s="169">
        <f>0.01*AS108/2</f>
        <v>0.06</v>
      </c>
      <c r="AT111" s="169">
        <f>0.015*AT108/2</f>
        <v>0</v>
      </c>
      <c r="AU111" s="169">
        <f>0.02*AU108/2</f>
        <v>0</v>
      </c>
      <c r="AV111" s="169">
        <f>AS111+AT111+AU111</f>
        <v>0.06</v>
      </c>
      <c r="AW111" s="169">
        <f>0.01*AW108/2</f>
        <v>0.06</v>
      </c>
      <c r="AX111" s="169">
        <f>0.015*AX108/2</f>
        <v>0</v>
      </c>
      <c r="AY111" s="169">
        <f>0.02*AY108/2</f>
        <v>0</v>
      </c>
      <c r="AZ111" s="169">
        <f>AW111+AX111+AY111</f>
        <v>0.06</v>
      </c>
      <c r="BA111" s="177"/>
      <c r="BB111" s="178"/>
      <c r="BC111" s="178"/>
    </row>
    <row r="112" spans="1:256" s="54" customFormat="1" ht="32.450000000000003" customHeight="1">
      <c r="A112" s="74" t="s">
        <v>2</v>
      </c>
      <c r="B112" s="74" t="s">
        <v>3</v>
      </c>
      <c r="C112" s="74" t="s">
        <v>7</v>
      </c>
      <c r="D112" s="135" t="s">
        <v>227</v>
      </c>
      <c r="E112" s="204" t="s">
        <v>13</v>
      </c>
      <c r="F112" s="204"/>
      <c r="G112" s="204"/>
      <c r="H112" s="204"/>
      <c r="I112" s="204" t="s">
        <v>14</v>
      </c>
      <c r="J112" s="204"/>
      <c r="K112" s="204"/>
      <c r="L112" s="204"/>
      <c r="M112" s="204" t="s">
        <v>15</v>
      </c>
      <c r="N112" s="204"/>
      <c r="O112" s="204"/>
      <c r="P112" s="204"/>
      <c r="Q112" s="204" t="s">
        <v>16</v>
      </c>
      <c r="R112" s="204"/>
      <c r="S112" s="204"/>
      <c r="T112" s="204"/>
      <c r="U112" s="204" t="s">
        <v>17</v>
      </c>
      <c r="V112" s="204"/>
      <c r="W112" s="204"/>
      <c r="X112" s="204"/>
      <c r="Y112" s="204" t="s">
        <v>18</v>
      </c>
      <c r="Z112" s="204"/>
      <c r="AA112" s="204"/>
      <c r="AB112" s="204"/>
      <c r="AC112" s="204" t="s">
        <v>19</v>
      </c>
      <c r="AD112" s="204"/>
      <c r="AE112" s="204"/>
      <c r="AF112" s="204"/>
      <c r="AG112" s="205" t="s">
        <v>20</v>
      </c>
      <c r="AH112" s="205"/>
      <c r="AI112" s="205"/>
      <c r="AJ112" s="205"/>
      <c r="AK112" s="204" t="s">
        <v>21</v>
      </c>
      <c r="AL112" s="204"/>
      <c r="AM112" s="204"/>
      <c r="AN112" s="204"/>
      <c r="AO112" s="204" t="s">
        <v>22</v>
      </c>
      <c r="AP112" s="204"/>
      <c r="AQ112" s="204"/>
      <c r="AR112" s="204"/>
      <c r="AS112" s="204" t="s">
        <v>23</v>
      </c>
      <c r="AT112" s="204"/>
      <c r="AU112" s="204"/>
      <c r="AV112" s="204"/>
      <c r="AW112" s="204" t="s">
        <v>24</v>
      </c>
      <c r="AX112" s="204"/>
      <c r="AY112" s="204"/>
      <c r="AZ112" s="204"/>
      <c r="BA112" s="74" t="s">
        <v>25</v>
      </c>
      <c r="BB112" s="74" t="s">
        <v>9</v>
      </c>
      <c r="BC112" s="74" t="s">
        <v>10</v>
      </c>
    </row>
    <row r="113" spans="1:57" s="54" customFormat="1" ht="32.450000000000003" customHeight="1">
      <c r="A113" s="204" t="s">
        <v>291</v>
      </c>
      <c r="B113" s="204" t="s">
        <v>5</v>
      </c>
      <c r="C113" s="74" t="s">
        <v>8</v>
      </c>
      <c r="D113" s="136" t="s">
        <v>229</v>
      </c>
      <c r="E113" s="74" t="s">
        <v>36</v>
      </c>
      <c r="F113" s="74" t="s">
        <v>37</v>
      </c>
      <c r="G113" s="74" t="s">
        <v>38</v>
      </c>
      <c r="H113" s="74" t="s">
        <v>39</v>
      </c>
      <c r="I113" s="74" t="s">
        <v>36</v>
      </c>
      <c r="J113" s="74" t="s">
        <v>37</v>
      </c>
      <c r="K113" s="74" t="s">
        <v>38</v>
      </c>
      <c r="L113" s="74" t="s">
        <v>39</v>
      </c>
      <c r="M113" s="74" t="s">
        <v>36</v>
      </c>
      <c r="N113" s="74" t="s">
        <v>37</v>
      </c>
      <c r="O113" s="74" t="s">
        <v>38</v>
      </c>
      <c r="P113" s="74" t="s">
        <v>39</v>
      </c>
      <c r="Q113" s="74" t="s">
        <v>36</v>
      </c>
      <c r="R113" s="74" t="s">
        <v>37</v>
      </c>
      <c r="S113" s="74" t="s">
        <v>38</v>
      </c>
      <c r="T113" s="74" t="s">
        <v>39</v>
      </c>
      <c r="U113" s="74" t="s">
        <v>36</v>
      </c>
      <c r="V113" s="74" t="s">
        <v>37</v>
      </c>
      <c r="W113" s="74" t="s">
        <v>38</v>
      </c>
      <c r="X113" s="74" t="s">
        <v>39</v>
      </c>
      <c r="Y113" s="74" t="s">
        <v>36</v>
      </c>
      <c r="Z113" s="74" t="s">
        <v>37</v>
      </c>
      <c r="AA113" s="74" t="s">
        <v>38</v>
      </c>
      <c r="AB113" s="74" t="s">
        <v>39</v>
      </c>
      <c r="AC113" s="74" t="s">
        <v>36</v>
      </c>
      <c r="AD113" s="74" t="s">
        <v>37</v>
      </c>
      <c r="AE113" s="74" t="s">
        <v>38</v>
      </c>
      <c r="AF113" s="74" t="s">
        <v>39</v>
      </c>
      <c r="AG113" s="74" t="s">
        <v>36</v>
      </c>
      <c r="AH113" s="74" t="s">
        <v>37</v>
      </c>
      <c r="AI113" s="74" t="s">
        <v>38</v>
      </c>
      <c r="AJ113" s="74" t="s">
        <v>39</v>
      </c>
      <c r="AK113" s="74" t="s">
        <v>36</v>
      </c>
      <c r="AL113" s="74" t="s">
        <v>37</v>
      </c>
      <c r="AM113" s="74" t="s">
        <v>38</v>
      </c>
      <c r="AN113" s="74" t="s">
        <v>39</v>
      </c>
      <c r="AO113" s="74" t="s">
        <v>36</v>
      </c>
      <c r="AP113" s="74" t="s">
        <v>37</v>
      </c>
      <c r="AQ113" s="74" t="s">
        <v>38</v>
      </c>
      <c r="AR113" s="74" t="s">
        <v>39</v>
      </c>
      <c r="AS113" s="74" t="s">
        <v>36</v>
      </c>
      <c r="AT113" s="74" t="s">
        <v>37</v>
      </c>
      <c r="AU113" s="74" t="s">
        <v>38</v>
      </c>
      <c r="AV113" s="74" t="s">
        <v>39</v>
      </c>
      <c r="AW113" s="74" t="s">
        <v>36</v>
      </c>
      <c r="AX113" s="74" t="s">
        <v>37</v>
      </c>
      <c r="AY113" s="74" t="s">
        <v>38</v>
      </c>
      <c r="AZ113" s="74" t="s">
        <v>39</v>
      </c>
      <c r="BA113" s="175">
        <f>H114+L114+P114+T114+X114+AB114+AF114+AJ114+AN114+AR114+AV114+AZ114</f>
        <v>396</v>
      </c>
      <c r="BB113" s="178">
        <f>BC113*2</f>
        <v>4.4000000000000004</v>
      </c>
      <c r="BC113" s="178">
        <f>H117+L117+P117+T117+X117+AB117+AF117+AJ117+AN117+AR117+AV117+AZ117</f>
        <v>2.2000000000000002</v>
      </c>
    </row>
    <row r="114" spans="1:57" s="54" customFormat="1" ht="32.450000000000003" customHeight="1">
      <c r="A114" s="204"/>
      <c r="B114" s="204"/>
      <c r="C114" s="75" t="s">
        <v>40</v>
      </c>
      <c r="D114" s="132" t="s">
        <v>230</v>
      </c>
      <c r="E114" s="76">
        <v>28</v>
      </c>
      <c r="F114" s="76">
        <v>3</v>
      </c>
      <c r="G114" s="76">
        <v>2</v>
      </c>
      <c r="H114" s="76">
        <v>33</v>
      </c>
      <c r="I114" s="76">
        <v>28</v>
      </c>
      <c r="J114" s="76">
        <v>3</v>
      </c>
      <c r="K114" s="76">
        <v>2</v>
      </c>
      <c r="L114" s="76">
        <v>33</v>
      </c>
      <c r="M114" s="76">
        <v>28</v>
      </c>
      <c r="N114" s="76">
        <v>3</v>
      </c>
      <c r="O114" s="76">
        <v>2</v>
      </c>
      <c r="P114" s="76">
        <v>33</v>
      </c>
      <c r="Q114" s="76">
        <v>29</v>
      </c>
      <c r="R114" s="76">
        <v>3</v>
      </c>
      <c r="S114" s="76">
        <v>2</v>
      </c>
      <c r="T114" s="76">
        <v>34</v>
      </c>
      <c r="U114" s="76">
        <v>28</v>
      </c>
      <c r="V114" s="76">
        <v>3</v>
      </c>
      <c r="W114" s="76">
        <v>2</v>
      </c>
      <c r="X114" s="76">
        <v>33</v>
      </c>
      <c r="Y114" s="76">
        <v>28</v>
      </c>
      <c r="Z114" s="76">
        <v>3</v>
      </c>
      <c r="AA114" s="76">
        <v>3</v>
      </c>
      <c r="AB114" s="76">
        <v>34</v>
      </c>
      <c r="AC114" s="76">
        <v>28</v>
      </c>
      <c r="AD114" s="76">
        <v>3</v>
      </c>
      <c r="AE114" s="76">
        <v>2</v>
      </c>
      <c r="AF114" s="76">
        <v>33</v>
      </c>
      <c r="AG114" s="76">
        <v>28</v>
      </c>
      <c r="AH114" s="76">
        <v>3</v>
      </c>
      <c r="AI114" s="76">
        <v>2</v>
      </c>
      <c r="AJ114" s="76">
        <v>33</v>
      </c>
      <c r="AK114" s="76">
        <v>27</v>
      </c>
      <c r="AL114" s="76">
        <v>3</v>
      </c>
      <c r="AM114" s="76">
        <v>3</v>
      </c>
      <c r="AN114" s="76">
        <v>33</v>
      </c>
      <c r="AO114" s="76">
        <v>27</v>
      </c>
      <c r="AP114" s="76">
        <v>3</v>
      </c>
      <c r="AQ114" s="76">
        <v>2</v>
      </c>
      <c r="AR114" s="76">
        <v>32</v>
      </c>
      <c r="AS114" s="76">
        <v>27</v>
      </c>
      <c r="AT114" s="76">
        <v>4</v>
      </c>
      <c r="AU114" s="76">
        <v>2</v>
      </c>
      <c r="AV114" s="76">
        <v>33</v>
      </c>
      <c r="AW114" s="76">
        <v>27</v>
      </c>
      <c r="AX114" s="76">
        <v>3</v>
      </c>
      <c r="AY114" s="76">
        <v>2</v>
      </c>
      <c r="AZ114" s="76">
        <v>32</v>
      </c>
      <c r="BA114" s="176"/>
      <c r="BB114" s="178"/>
      <c r="BC114" s="178"/>
    </row>
    <row r="115" spans="1:57" s="54" customFormat="1" ht="32.450000000000003" customHeight="1">
      <c r="A115" s="206"/>
      <c r="B115" s="204"/>
      <c r="C115" s="74" t="s">
        <v>158</v>
      </c>
      <c r="D115" s="103" t="s">
        <v>231</v>
      </c>
      <c r="E115" s="204" t="s">
        <v>42</v>
      </c>
      <c r="F115" s="204"/>
      <c r="G115" s="204"/>
      <c r="H115" s="204"/>
      <c r="I115" s="204" t="s">
        <v>43</v>
      </c>
      <c r="J115" s="204"/>
      <c r="K115" s="204"/>
      <c r="L115" s="204"/>
      <c r="M115" s="204" t="s">
        <v>44</v>
      </c>
      <c r="N115" s="204"/>
      <c r="O115" s="204"/>
      <c r="P115" s="204"/>
      <c r="Q115" s="204" t="s">
        <v>45</v>
      </c>
      <c r="R115" s="204"/>
      <c r="S115" s="204"/>
      <c r="T115" s="204"/>
      <c r="U115" s="204" t="s">
        <v>46</v>
      </c>
      <c r="V115" s="204"/>
      <c r="W115" s="204"/>
      <c r="X115" s="204"/>
      <c r="Y115" s="204" t="s">
        <v>47</v>
      </c>
      <c r="Z115" s="204"/>
      <c r="AA115" s="204"/>
      <c r="AB115" s="204"/>
      <c r="AC115" s="204" t="s">
        <v>48</v>
      </c>
      <c r="AD115" s="204"/>
      <c r="AE115" s="204"/>
      <c r="AF115" s="204"/>
      <c r="AG115" s="204" t="s">
        <v>49</v>
      </c>
      <c r="AH115" s="204"/>
      <c r="AI115" s="204"/>
      <c r="AJ115" s="204"/>
      <c r="AK115" s="204" t="s">
        <v>50</v>
      </c>
      <c r="AL115" s="204"/>
      <c r="AM115" s="204"/>
      <c r="AN115" s="204"/>
      <c r="AO115" s="204" t="s">
        <v>51</v>
      </c>
      <c r="AP115" s="204"/>
      <c r="AQ115" s="204"/>
      <c r="AR115" s="204"/>
      <c r="AS115" s="204" t="s">
        <v>52</v>
      </c>
      <c r="AT115" s="204"/>
      <c r="AU115" s="204"/>
      <c r="AV115" s="204"/>
      <c r="AW115" s="204" t="s">
        <v>53</v>
      </c>
      <c r="AX115" s="204"/>
      <c r="AY115" s="204"/>
      <c r="AZ115" s="204"/>
      <c r="BA115" s="176"/>
      <c r="BB115" s="178"/>
      <c r="BC115" s="178"/>
    </row>
    <row r="116" spans="1:57" s="54" customFormat="1" ht="32.450000000000003" customHeight="1">
      <c r="A116" s="204"/>
      <c r="B116" s="204"/>
      <c r="C116" s="74" t="s">
        <v>160</v>
      </c>
      <c r="D116" s="133" t="s">
        <v>185</v>
      </c>
      <c r="E116" s="74" t="s">
        <v>36</v>
      </c>
      <c r="F116" s="74" t="s">
        <v>37</v>
      </c>
      <c r="G116" s="74" t="s">
        <v>38</v>
      </c>
      <c r="H116" s="74" t="s">
        <v>39</v>
      </c>
      <c r="I116" s="74" t="s">
        <v>36</v>
      </c>
      <c r="J116" s="74" t="s">
        <v>37</v>
      </c>
      <c r="K116" s="74" t="s">
        <v>38</v>
      </c>
      <c r="L116" s="74" t="s">
        <v>39</v>
      </c>
      <c r="M116" s="74" t="s">
        <v>36</v>
      </c>
      <c r="N116" s="74" t="s">
        <v>37</v>
      </c>
      <c r="O116" s="74" t="s">
        <v>38</v>
      </c>
      <c r="P116" s="74" t="s">
        <v>39</v>
      </c>
      <c r="Q116" s="74" t="s">
        <v>36</v>
      </c>
      <c r="R116" s="74" t="s">
        <v>37</v>
      </c>
      <c r="S116" s="74" t="s">
        <v>38</v>
      </c>
      <c r="T116" s="74" t="s">
        <v>39</v>
      </c>
      <c r="U116" s="74" t="s">
        <v>36</v>
      </c>
      <c r="V116" s="74" t="s">
        <v>37</v>
      </c>
      <c r="W116" s="74" t="s">
        <v>38</v>
      </c>
      <c r="X116" s="74" t="s">
        <v>39</v>
      </c>
      <c r="Y116" s="74" t="s">
        <v>36</v>
      </c>
      <c r="Z116" s="74" t="s">
        <v>37</v>
      </c>
      <c r="AA116" s="74" t="s">
        <v>38</v>
      </c>
      <c r="AB116" s="74" t="s">
        <v>39</v>
      </c>
      <c r="AC116" s="74" t="s">
        <v>36</v>
      </c>
      <c r="AD116" s="74" t="s">
        <v>37</v>
      </c>
      <c r="AE116" s="74" t="s">
        <v>38</v>
      </c>
      <c r="AF116" s="74" t="s">
        <v>39</v>
      </c>
      <c r="AG116" s="74" t="s">
        <v>36</v>
      </c>
      <c r="AH116" s="74" t="s">
        <v>37</v>
      </c>
      <c r="AI116" s="74" t="s">
        <v>38</v>
      </c>
      <c r="AJ116" s="74" t="s">
        <v>39</v>
      </c>
      <c r="AK116" s="74" t="s">
        <v>36</v>
      </c>
      <c r="AL116" s="74" t="s">
        <v>37</v>
      </c>
      <c r="AM116" s="74" t="s">
        <v>38</v>
      </c>
      <c r="AN116" s="74" t="s">
        <v>39</v>
      </c>
      <c r="AO116" s="74" t="s">
        <v>36</v>
      </c>
      <c r="AP116" s="74" t="s">
        <v>37</v>
      </c>
      <c r="AQ116" s="74" t="s">
        <v>38</v>
      </c>
      <c r="AR116" s="74" t="s">
        <v>39</v>
      </c>
      <c r="AS116" s="74" t="s">
        <v>36</v>
      </c>
      <c r="AT116" s="74" t="s">
        <v>37</v>
      </c>
      <c r="AU116" s="74" t="s">
        <v>38</v>
      </c>
      <c r="AV116" s="74" t="s">
        <v>39</v>
      </c>
      <c r="AW116" s="74" t="s">
        <v>36</v>
      </c>
      <c r="AX116" s="74" t="s">
        <v>37</v>
      </c>
      <c r="AY116" s="74" t="s">
        <v>38</v>
      </c>
      <c r="AZ116" s="74" t="s">
        <v>39</v>
      </c>
      <c r="BA116" s="176"/>
      <c r="BB116" s="178"/>
      <c r="BC116" s="178"/>
    </row>
    <row r="117" spans="1:57" s="54" customFormat="1" ht="32.450000000000003" customHeight="1">
      <c r="A117" s="204"/>
      <c r="B117" s="204"/>
      <c r="C117" s="74" t="s">
        <v>54</v>
      </c>
      <c r="D117" s="138">
        <v>63</v>
      </c>
      <c r="E117" s="169">
        <f>0.01*E114/2</f>
        <v>0.14000000000000001</v>
      </c>
      <c r="F117" s="169">
        <f>0.015*F114/2</f>
        <v>0.02</v>
      </c>
      <c r="G117" s="169">
        <f>0.02*G114/2</f>
        <v>0.02</v>
      </c>
      <c r="H117" s="169">
        <f>E117+F117+G117</f>
        <v>0.18</v>
      </c>
      <c r="I117" s="169">
        <f>0.01*I114/2</f>
        <v>0.14000000000000001</v>
      </c>
      <c r="J117" s="169">
        <f>0.015*J114/2</f>
        <v>0.02</v>
      </c>
      <c r="K117" s="169">
        <f>0.02*K114/2</f>
        <v>0.02</v>
      </c>
      <c r="L117" s="169">
        <f>I117+J117+K117</f>
        <v>0.18</v>
      </c>
      <c r="M117" s="169">
        <f>0.01*M114/2</f>
        <v>0.14000000000000001</v>
      </c>
      <c r="N117" s="169">
        <f>0.015*N114/2</f>
        <v>0.02</v>
      </c>
      <c r="O117" s="169">
        <f>0.02*O114/2</f>
        <v>0.02</v>
      </c>
      <c r="P117" s="169">
        <f>M117+N117+O117</f>
        <v>0.18</v>
      </c>
      <c r="Q117" s="169">
        <f>0.01*Q114/2</f>
        <v>0.15</v>
      </c>
      <c r="R117" s="169">
        <f>0.015*R114/2</f>
        <v>0.02</v>
      </c>
      <c r="S117" s="169">
        <f>0.02*S114/2</f>
        <v>0.02</v>
      </c>
      <c r="T117" s="169">
        <f>Q117+R117+S117</f>
        <v>0.19</v>
      </c>
      <c r="U117" s="169">
        <f>0.01*U114/2</f>
        <v>0.14000000000000001</v>
      </c>
      <c r="V117" s="169">
        <f>0.015*V114/2</f>
        <v>0.02</v>
      </c>
      <c r="W117" s="169">
        <f>0.02*W114/2</f>
        <v>0.02</v>
      </c>
      <c r="X117" s="169">
        <f>U117+V117+W117</f>
        <v>0.18</v>
      </c>
      <c r="Y117" s="169">
        <f>0.01*Y114/2</f>
        <v>0.14000000000000001</v>
      </c>
      <c r="Z117" s="169">
        <f>0.015*Z114/2</f>
        <v>0.02</v>
      </c>
      <c r="AA117" s="169">
        <f>0.02*AA114/2</f>
        <v>0.03</v>
      </c>
      <c r="AB117" s="169">
        <f>Y117+Z117+AA117</f>
        <v>0.19</v>
      </c>
      <c r="AC117" s="169">
        <f>0.01*AC114/2</f>
        <v>0.14000000000000001</v>
      </c>
      <c r="AD117" s="169">
        <f>0.015*AD114/2</f>
        <v>0.02</v>
      </c>
      <c r="AE117" s="169">
        <f>0.02*AE114/2</f>
        <v>0.02</v>
      </c>
      <c r="AF117" s="169">
        <f>AC117+AD117+AE117</f>
        <v>0.18</v>
      </c>
      <c r="AG117" s="169">
        <f>0.01*AG114/2</f>
        <v>0.14000000000000001</v>
      </c>
      <c r="AH117" s="169">
        <f>0.015*AH114/2</f>
        <v>0.02</v>
      </c>
      <c r="AI117" s="169">
        <f>0.02*AI114/2</f>
        <v>0.02</v>
      </c>
      <c r="AJ117" s="169">
        <f>AG117+AH117+AI117</f>
        <v>0.18</v>
      </c>
      <c r="AK117" s="169">
        <f>0.01*AK114/2</f>
        <v>0.14000000000000001</v>
      </c>
      <c r="AL117" s="169">
        <f>0.015*AL114/2</f>
        <v>0.02</v>
      </c>
      <c r="AM117" s="169">
        <f>0.02*AM114/2</f>
        <v>0.03</v>
      </c>
      <c r="AN117" s="169">
        <f>AK117+AL117+AM117</f>
        <v>0.19</v>
      </c>
      <c r="AO117" s="169">
        <f>0.01*AO114/2</f>
        <v>0.14000000000000001</v>
      </c>
      <c r="AP117" s="169">
        <f>0.015*AP114/2</f>
        <v>0.02</v>
      </c>
      <c r="AQ117" s="169">
        <f>0.02*AQ114/2</f>
        <v>0.02</v>
      </c>
      <c r="AR117" s="169">
        <f>AO117+AP117+AQ117</f>
        <v>0.18</v>
      </c>
      <c r="AS117" s="169">
        <f>0.01*AS114/2</f>
        <v>0.14000000000000001</v>
      </c>
      <c r="AT117" s="169">
        <f>0.015*AT114/2</f>
        <v>0.03</v>
      </c>
      <c r="AU117" s="169">
        <f>0.02*AU114/2</f>
        <v>0.02</v>
      </c>
      <c r="AV117" s="169">
        <f>AS117+AT117+AU117</f>
        <v>0.19</v>
      </c>
      <c r="AW117" s="169">
        <f>0.01*AW114/2</f>
        <v>0.14000000000000001</v>
      </c>
      <c r="AX117" s="169">
        <f>0.015*AX114/2</f>
        <v>0.02</v>
      </c>
      <c r="AY117" s="169">
        <f>0.02*AY114/2</f>
        <v>0.02</v>
      </c>
      <c r="AZ117" s="169">
        <f>AW117+AX117+AY117</f>
        <v>0.18</v>
      </c>
      <c r="BA117" s="177"/>
      <c r="BB117" s="178"/>
      <c r="BC117" s="178"/>
    </row>
    <row r="118" spans="1:57" s="54" customFormat="1" ht="32.450000000000003" customHeight="1">
      <c r="A118" s="74" t="s">
        <v>2</v>
      </c>
      <c r="B118" s="74" t="s">
        <v>3</v>
      </c>
      <c r="C118" s="74" t="s">
        <v>7</v>
      </c>
      <c r="D118" s="135" t="s">
        <v>154</v>
      </c>
      <c r="E118" s="204" t="s">
        <v>13</v>
      </c>
      <c r="F118" s="204"/>
      <c r="G118" s="204"/>
      <c r="H118" s="204"/>
      <c r="I118" s="204" t="s">
        <v>14</v>
      </c>
      <c r="J118" s="204"/>
      <c r="K118" s="204"/>
      <c r="L118" s="204"/>
      <c r="M118" s="204" t="s">
        <v>15</v>
      </c>
      <c r="N118" s="204"/>
      <c r="O118" s="204"/>
      <c r="P118" s="204"/>
      <c r="Q118" s="204" t="s">
        <v>16</v>
      </c>
      <c r="R118" s="204"/>
      <c r="S118" s="204"/>
      <c r="T118" s="204"/>
      <c r="U118" s="204" t="s">
        <v>17</v>
      </c>
      <c r="V118" s="204"/>
      <c r="W118" s="204"/>
      <c r="X118" s="204"/>
      <c r="Y118" s="204" t="s">
        <v>18</v>
      </c>
      <c r="Z118" s="204"/>
      <c r="AA118" s="204"/>
      <c r="AB118" s="204"/>
      <c r="AC118" s="204" t="s">
        <v>19</v>
      </c>
      <c r="AD118" s="204"/>
      <c r="AE118" s="204"/>
      <c r="AF118" s="204"/>
      <c r="AG118" s="205" t="s">
        <v>20</v>
      </c>
      <c r="AH118" s="205"/>
      <c r="AI118" s="205"/>
      <c r="AJ118" s="205"/>
      <c r="AK118" s="204" t="s">
        <v>21</v>
      </c>
      <c r="AL118" s="204"/>
      <c r="AM118" s="204"/>
      <c r="AN118" s="204"/>
      <c r="AO118" s="204" t="s">
        <v>22</v>
      </c>
      <c r="AP118" s="204"/>
      <c r="AQ118" s="204"/>
      <c r="AR118" s="204"/>
      <c r="AS118" s="204" t="s">
        <v>23</v>
      </c>
      <c r="AT118" s="204"/>
      <c r="AU118" s="204"/>
      <c r="AV118" s="204"/>
      <c r="AW118" s="204" t="s">
        <v>24</v>
      </c>
      <c r="AX118" s="204"/>
      <c r="AY118" s="204"/>
      <c r="AZ118" s="204"/>
      <c r="BA118" s="74" t="s">
        <v>25</v>
      </c>
      <c r="BB118" s="74" t="s">
        <v>9</v>
      </c>
      <c r="BC118" s="74" t="s">
        <v>10</v>
      </c>
    </row>
    <row r="119" spans="1:57" s="54" customFormat="1" ht="32.450000000000003" customHeight="1">
      <c r="A119" s="204" t="s">
        <v>292</v>
      </c>
      <c r="B119" s="204"/>
      <c r="C119" s="74" t="s">
        <v>8</v>
      </c>
      <c r="D119" s="136" t="s">
        <v>232</v>
      </c>
      <c r="E119" s="74" t="s">
        <v>36</v>
      </c>
      <c r="F119" s="74" t="s">
        <v>37</v>
      </c>
      <c r="G119" s="74" t="s">
        <v>38</v>
      </c>
      <c r="H119" s="74" t="s">
        <v>39</v>
      </c>
      <c r="I119" s="74" t="s">
        <v>36</v>
      </c>
      <c r="J119" s="74" t="s">
        <v>37</v>
      </c>
      <c r="K119" s="74" t="s">
        <v>38</v>
      </c>
      <c r="L119" s="74" t="s">
        <v>39</v>
      </c>
      <c r="M119" s="74" t="s">
        <v>36</v>
      </c>
      <c r="N119" s="74" t="s">
        <v>37</v>
      </c>
      <c r="O119" s="74" t="s">
        <v>38</v>
      </c>
      <c r="P119" s="74" t="s">
        <v>39</v>
      </c>
      <c r="Q119" s="74" t="s">
        <v>36</v>
      </c>
      <c r="R119" s="74" t="s">
        <v>37</v>
      </c>
      <c r="S119" s="74" t="s">
        <v>38</v>
      </c>
      <c r="T119" s="74" t="s">
        <v>39</v>
      </c>
      <c r="U119" s="74" t="s">
        <v>36</v>
      </c>
      <c r="V119" s="74" t="s">
        <v>37</v>
      </c>
      <c r="W119" s="74" t="s">
        <v>38</v>
      </c>
      <c r="X119" s="74" t="s">
        <v>39</v>
      </c>
      <c r="Y119" s="74" t="s">
        <v>36</v>
      </c>
      <c r="Z119" s="74" t="s">
        <v>37</v>
      </c>
      <c r="AA119" s="74" t="s">
        <v>38</v>
      </c>
      <c r="AB119" s="74" t="s">
        <v>39</v>
      </c>
      <c r="AC119" s="74" t="s">
        <v>36</v>
      </c>
      <c r="AD119" s="74" t="s">
        <v>37</v>
      </c>
      <c r="AE119" s="74" t="s">
        <v>38</v>
      </c>
      <c r="AF119" s="74" t="s">
        <v>39</v>
      </c>
      <c r="AG119" s="74" t="s">
        <v>36</v>
      </c>
      <c r="AH119" s="74" t="s">
        <v>37</v>
      </c>
      <c r="AI119" s="74" t="s">
        <v>38</v>
      </c>
      <c r="AJ119" s="74" t="s">
        <v>39</v>
      </c>
      <c r="AK119" s="74" t="s">
        <v>36</v>
      </c>
      <c r="AL119" s="74" t="s">
        <v>37</v>
      </c>
      <c r="AM119" s="74" t="s">
        <v>38</v>
      </c>
      <c r="AN119" s="74" t="s">
        <v>39</v>
      </c>
      <c r="AO119" s="74" t="s">
        <v>36</v>
      </c>
      <c r="AP119" s="74" t="s">
        <v>37</v>
      </c>
      <c r="AQ119" s="74" t="s">
        <v>38</v>
      </c>
      <c r="AR119" s="74" t="s">
        <v>39</v>
      </c>
      <c r="AS119" s="74" t="s">
        <v>36</v>
      </c>
      <c r="AT119" s="74" t="s">
        <v>37</v>
      </c>
      <c r="AU119" s="74" t="s">
        <v>38</v>
      </c>
      <c r="AV119" s="74" t="s">
        <v>39</v>
      </c>
      <c r="AW119" s="74" t="s">
        <v>36</v>
      </c>
      <c r="AX119" s="74" t="s">
        <v>37</v>
      </c>
      <c r="AY119" s="74" t="s">
        <v>38</v>
      </c>
      <c r="AZ119" s="74" t="s">
        <v>39</v>
      </c>
      <c r="BA119" s="175">
        <f>H120+L120+P120+T120+X120+AB120+AF120+AJ120+AN120+AR120+AV120+AZ120</f>
        <v>338</v>
      </c>
      <c r="BB119" s="178">
        <f>BC119*2</f>
        <v>3.68</v>
      </c>
      <c r="BC119" s="178">
        <f>H123+L123+P123+T123+X123+AB123+AF123+AJ123+AN123+AR123+AV123+AZ123</f>
        <v>1.84</v>
      </c>
    </row>
    <row r="120" spans="1:57" s="54" customFormat="1" ht="32.450000000000003" customHeight="1">
      <c r="A120" s="204"/>
      <c r="B120" s="204"/>
      <c r="C120" s="75" t="s">
        <v>40</v>
      </c>
      <c r="D120" s="132" t="s">
        <v>272</v>
      </c>
      <c r="E120" s="76">
        <v>25</v>
      </c>
      <c r="F120" s="76">
        <v>0</v>
      </c>
      <c r="G120" s="76">
        <v>2</v>
      </c>
      <c r="H120" s="76">
        <v>27</v>
      </c>
      <c r="I120" s="76">
        <v>24</v>
      </c>
      <c r="J120" s="76">
        <v>0</v>
      </c>
      <c r="K120" s="76">
        <v>2</v>
      </c>
      <c r="L120" s="76">
        <v>26</v>
      </c>
      <c r="M120" s="76">
        <v>25</v>
      </c>
      <c r="N120" s="76">
        <v>0</v>
      </c>
      <c r="O120" s="76">
        <v>2</v>
      </c>
      <c r="P120" s="76">
        <v>27</v>
      </c>
      <c r="Q120" s="76">
        <v>25</v>
      </c>
      <c r="R120" s="76">
        <v>0</v>
      </c>
      <c r="S120" s="76">
        <v>2</v>
      </c>
      <c r="T120" s="76">
        <v>27</v>
      </c>
      <c r="U120" s="76">
        <v>25</v>
      </c>
      <c r="V120" s="76">
        <v>0</v>
      </c>
      <c r="W120" s="76">
        <v>2</v>
      </c>
      <c r="X120" s="76">
        <v>27</v>
      </c>
      <c r="Y120" s="76">
        <v>25</v>
      </c>
      <c r="Z120" s="76">
        <v>0</v>
      </c>
      <c r="AA120" s="76">
        <v>2</v>
      </c>
      <c r="AB120" s="76">
        <v>27</v>
      </c>
      <c r="AC120" s="76">
        <v>26</v>
      </c>
      <c r="AD120" s="76">
        <v>0</v>
      </c>
      <c r="AE120" s="76">
        <v>2</v>
      </c>
      <c r="AF120" s="76">
        <v>28</v>
      </c>
      <c r="AG120" s="76">
        <v>27</v>
      </c>
      <c r="AH120" s="76">
        <v>0</v>
      </c>
      <c r="AI120" s="76">
        <v>2</v>
      </c>
      <c r="AJ120" s="76">
        <v>29</v>
      </c>
      <c r="AK120" s="76">
        <v>28</v>
      </c>
      <c r="AL120" s="76">
        <v>0</v>
      </c>
      <c r="AM120" s="76">
        <v>2</v>
      </c>
      <c r="AN120" s="76">
        <v>30</v>
      </c>
      <c r="AO120" s="76">
        <v>28</v>
      </c>
      <c r="AP120" s="76">
        <v>0</v>
      </c>
      <c r="AQ120" s="76">
        <v>2</v>
      </c>
      <c r="AR120" s="76">
        <v>30</v>
      </c>
      <c r="AS120" s="76">
        <v>28</v>
      </c>
      <c r="AT120" s="76">
        <v>0</v>
      </c>
      <c r="AU120" s="76">
        <v>2</v>
      </c>
      <c r="AV120" s="76">
        <v>30</v>
      </c>
      <c r="AW120" s="76">
        <v>28</v>
      </c>
      <c r="AX120" s="76">
        <v>0</v>
      </c>
      <c r="AY120" s="76">
        <v>2</v>
      </c>
      <c r="AZ120" s="76">
        <v>30</v>
      </c>
      <c r="BA120" s="176"/>
      <c r="BB120" s="178"/>
      <c r="BC120" s="178"/>
    </row>
    <row r="121" spans="1:57" s="54" customFormat="1" ht="32.450000000000003" customHeight="1">
      <c r="A121" s="206"/>
      <c r="B121" s="204"/>
      <c r="C121" s="74" t="s">
        <v>158</v>
      </c>
      <c r="D121" s="103" t="s">
        <v>273</v>
      </c>
      <c r="E121" s="204" t="s">
        <v>42</v>
      </c>
      <c r="F121" s="204"/>
      <c r="G121" s="204"/>
      <c r="H121" s="204"/>
      <c r="I121" s="204" t="s">
        <v>43</v>
      </c>
      <c r="J121" s="204"/>
      <c r="K121" s="204"/>
      <c r="L121" s="204"/>
      <c r="M121" s="204" t="s">
        <v>44</v>
      </c>
      <c r="N121" s="204"/>
      <c r="O121" s="204"/>
      <c r="P121" s="204"/>
      <c r="Q121" s="204" t="s">
        <v>45</v>
      </c>
      <c r="R121" s="204"/>
      <c r="S121" s="204"/>
      <c r="T121" s="204"/>
      <c r="U121" s="204" t="s">
        <v>46</v>
      </c>
      <c r="V121" s="204"/>
      <c r="W121" s="204"/>
      <c r="X121" s="204"/>
      <c r="Y121" s="204" t="s">
        <v>47</v>
      </c>
      <c r="Z121" s="204"/>
      <c r="AA121" s="204"/>
      <c r="AB121" s="204"/>
      <c r="AC121" s="204" t="s">
        <v>48</v>
      </c>
      <c r="AD121" s="204"/>
      <c r="AE121" s="204"/>
      <c r="AF121" s="204"/>
      <c r="AG121" s="204" t="s">
        <v>49</v>
      </c>
      <c r="AH121" s="204"/>
      <c r="AI121" s="204"/>
      <c r="AJ121" s="204"/>
      <c r="AK121" s="204" t="s">
        <v>50</v>
      </c>
      <c r="AL121" s="204"/>
      <c r="AM121" s="204"/>
      <c r="AN121" s="204"/>
      <c r="AO121" s="204" t="s">
        <v>51</v>
      </c>
      <c r="AP121" s="204"/>
      <c r="AQ121" s="204"/>
      <c r="AR121" s="204"/>
      <c r="AS121" s="204" t="s">
        <v>52</v>
      </c>
      <c r="AT121" s="204"/>
      <c r="AU121" s="204"/>
      <c r="AV121" s="204"/>
      <c r="AW121" s="204" t="s">
        <v>53</v>
      </c>
      <c r="AX121" s="204"/>
      <c r="AY121" s="204"/>
      <c r="AZ121" s="204"/>
      <c r="BA121" s="176"/>
      <c r="BB121" s="178"/>
      <c r="BC121" s="178"/>
    </row>
    <row r="122" spans="1:57" s="54" customFormat="1" ht="32.450000000000003" customHeight="1">
      <c r="A122" s="204"/>
      <c r="B122" s="204"/>
      <c r="C122" s="74" t="s">
        <v>160</v>
      </c>
      <c r="D122" s="133" t="s">
        <v>274</v>
      </c>
      <c r="E122" s="74" t="s">
        <v>36</v>
      </c>
      <c r="F122" s="74" t="s">
        <v>37</v>
      </c>
      <c r="G122" s="74" t="s">
        <v>38</v>
      </c>
      <c r="H122" s="74" t="s">
        <v>39</v>
      </c>
      <c r="I122" s="74" t="s">
        <v>36</v>
      </c>
      <c r="J122" s="74" t="s">
        <v>37</v>
      </c>
      <c r="K122" s="74" t="s">
        <v>38</v>
      </c>
      <c r="L122" s="74" t="s">
        <v>39</v>
      </c>
      <c r="M122" s="74" t="s">
        <v>36</v>
      </c>
      <c r="N122" s="74" t="s">
        <v>37</v>
      </c>
      <c r="O122" s="74" t="s">
        <v>38</v>
      </c>
      <c r="P122" s="74" t="s">
        <v>39</v>
      </c>
      <c r="Q122" s="74" t="s">
        <v>36</v>
      </c>
      <c r="R122" s="74" t="s">
        <v>37</v>
      </c>
      <c r="S122" s="74" t="s">
        <v>38</v>
      </c>
      <c r="T122" s="74" t="s">
        <v>39</v>
      </c>
      <c r="U122" s="74" t="s">
        <v>36</v>
      </c>
      <c r="V122" s="74" t="s">
        <v>37</v>
      </c>
      <c r="W122" s="74" t="s">
        <v>38</v>
      </c>
      <c r="X122" s="74" t="s">
        <v>39</v>
      </c>
      <c r="Y122" s="74" t="s">
        <v>36</v>
      </c>
      <c r="Z122" s="74" t="s">
        <v>37</v>
      </c>
      <c r="AA122" s="74" t="s">
        <v>38</v>
      </c>
      <c r="AB122" s="74" t="s">
        <v>39</v>
      </c>
      <c r="AC122" s="74" t="s">
        <v>36</v>
      </c>
      <c r="AD122" s="74" t="s">
        <v>37</v>
      </c>
      <c r="AE122" s="74" t="s">
        <v>38</v>
      </c>
      <c r="AF122" s="74" t="s">
        <v>39</v>
      </c>
      <c r="AG122" s="74" t="s">
        <v>36</v>
      </c>
      <c r="AH122" s="74" t="s">
        <v>37</v>
      </c>
      <c r="AI122" s="74" t="s">
        <v>38</v>
      </c>
      <c r="AJ122" s="74" t="s">
        <v>39</v>
      </c>
      <c r="AK122" s="74" t="s">
        <v>36</v>
      </c>
      <c r="AL122" s="74" t="s">
        <v>37</v>
      </c>
      <c r="AM122" s="74" t="s">
        <v>38</v>
      </c>
      <c r="AN122" s="74" t="s">
        <v>39</v>
      </c>
      <c r="AO122" s="74" t="s">
        <v>36</v>
      </c>
      <c r="AP122" s="74" t="s">
        <v>37</v>
      </c>
      <c r="AQ122" s="74" t="s">
        <v>38</v>
      </c>
      <c r="AR122" s="74" t="s">
        <v>39</v>
      </c>
      <c r="AS122" s="74" t="s">
        <v>36</v>
      </c>
      <c r="AT122" s="74" t="s">
        <v>37</v>
      </c>
      <c r="AU122" s="74" t="s">
        <v>38</v>
      </c>
      <c r="AV122" s="74" t="s">
        <v>39</v>
      </c>
      <c r="AW122" s="74" t="s">
        <v>36</v>
      </c>
      <c r="AX122" s="74" t="s">
        <v>37</v>
      </c>
      <c r="AY122" s="74" t="s">
        <v>38</v>
      </c>
      <c r="AZ122" s="74" t="s">
        <v>39</v>
      </c>
      <c r="BA122" s="176"/>
      <c r="BB122" s="178"/>
      <c r="BC122" s="178"/>
    </row>
    <row r="123" spans="1:57" s="54" customFormat="1" ht="32.450000000000003" customHeight="1">
      <c r="A123" s="204"/>
      <c r="B123" s="204"/>
      <c r="C123" s="74" t="s">
        <v>54</v>
      </c>
      <c r="D123" s="133" t="s">
        <v>198</v>
      </c>
      <c r="E123" s="169">
        <f>0.01*E120/2</f>
        <v>0.13</v>
      </c>
      <c r="F123" s="169">
        <f>0.015*F120/2</f>
        <v>0</v>
      </c>
      <c r="G123" s="169">
        <f>0.02*G120/2</f>
        <v>0.02</v>
      </c>
      <c r="H123" s="169">
        <f>E123+F123+G123</f>
        <v>0.15</v>
      </c>
      <c r="I123" s="169">
        <f>0.01*I120/2</f>
        <v>0.12</v>
      </c>
      <c r="J123" s="169">
        <f>0.015*J120/2</f>
        <v>0</v>
      </c>
      <c r="K123" s="169">
        <f>0.02*K120/2</f>
        <v>0.02</v>
      </c>
      <c r="L123" s="169">
        <f>I123+J123+K123</f>
        <v>0.14000000000000001</v>
      </c>
      <c r="M123" s="169">
        <f>0.01*M120/2</f>
        <v>0.13</v>
      </c>
      <c r="N123" s="169">
        <f>0.015*N120/2</f>
        <v>0</v>
      </c>
      <c r="O123" s="169">
        <f>0.02*O120/2</f>
        <v>0.02</v>
      </c>
      <c r="P123" s="169">
        <f>M123+N123+O123</f>
        <v>0.15</v>
      </c>
      <c r="Q123" s="169">
        <f>0.01*Q120/2</f>
        <v>0.13</v>
      </c>
      <c r="R123" s="169">
        <f>0.015*R120/2</f>
        <v>0</v>
      </c>
      <c r="S123" s="169">
        <f>0.02*S120/2</f>
        <v>0.02</v>
      </c>
      <c r="T123" s="169">
        <f>Q123+R123+S123</f>
        <v>0.15</v>
      </c>
      <c r="U123" s="169">
        <f>0.01*U120/2</f>
        <v>0.13</v>
      </c>
      <c r="V123" s="169">
        <f>0.015*V120/2</f>
        <v>0</v>
      </c>
      <c r="W123" s="169">
        <f>0.02*W120/2</f>
        <v>0.02</v>
      </c>
      <c r="X123" s="169">
        <f>U123+V123+W123</f>
        <v>0.15</v>
      </c>
      <c r="Y123" s="169">
        <f>0.01*Y120/2</f>
        <v>0.13</v>
      </c>
      <c r="Z123" s="169">
        <f>0.015*Z120/2</f>
        <v>0</v>
      </c>
      <c r="AA123" s="169">
        <f>0.02*AA120/2</f>
        <v>0.02</v>
      </c>
      <c r="AB123" s="169">
        <f>Y123+Z123+AA123</f>
        <v>0.15</v>
      </c>
      <c r="AC123" s="169">
        <f>0.01*AC120/2</f>
        <v>0.13</v>
      </c>
      <c r="AD123" s="169">
        <f>0.015*AD120/2</f>
        <v>0</v>
      </c>
      <c r="AE123" s="169">
        <f>0.02*AE120/2</f>
        <v>0.02</v>
      </c>
      <c r="AF123" s="169">
        <f>AC123+AD123+AE123</f>
        <v>0.15</v>
      </c>
      <c r="AG123" s="169">
        <f>0.01*AG120/2</f>
        <v>0.14000000000000001</v>
      </c>
      <c r="AH123" s="169">
        <f>0.015*AH120/2</f>
        <v>0</v>
      </c>
      <c r="AI123" s="169">
        <f>0.02*AI120/2</f>
        <v>0.02</v>
      </c>
      <c r="AJ123" s="169">
        <f>AG123+AH123+AI123</f>
        <v>0.16</v>
      </c>
      <c r="AK123" s="169">
        <f>0.01*AK120/2</f>
        <v>0.14000000000000001</v>
      </c>
      <c r="AL123" s="169">
        <f>0.015*AL120/2</f>
        <v>0</v>
      </c>
      <c r="AM123" s="169">
        <f>0.02*AM120/2</f>
        <v>0.02</v>
      </c>
      <c r="AN123" s="169">
        <f>AK123+AL123+AM123</f>
        <v>0.16</v>
      </c>
      <c r="AO123" s="169">
        <f>0.01*AO120/2</f>
        <v>0.14000000000000001</v>
      </c>
      <c r="AP123" s="169">
        <f>0.015*AP120/2</f>
        <v>0</v>
      </c>
      <c r="AQ123" s="169">
        <f>0.02*AQ120/2</f>
        <v>0.02</v>
      </c>
      <c r="AR123" s="169">
        <f>AO123+AP123+AQ123</f>
        <v>0.16</v>
      </c>
      <c r="AS123" s="169">
        <f>0.01*AS120/2</f>
        <v>0.14000000000000001</v>
      </c>
      <c r="AT123" s="169">
        <f>0.015*AT120/2</f>
        <v>0</v>
      </c>
      <c r="AU123" s="169">
        <f>0.02*AU120/2</f>
        <v>0.02</v>
      </c>
      <c r="AV123" s="169">
        <f>AS123+AT123+AU123</f>
        <v>0.16</v>
      </c>
      <c r="AW123" s="169">
        <f>0.01*AW120/2</f>
        <v>0.14000000000000001</v>
      </c>
      <c r="AX123" s="169">
        <f>0.015*AX120/2</f>
        <v>0</v>
      </c>
      <c r="AY123" s="169">
        <f>0.02*AY120/2</f>
        <v>0.02</v>
      </c>
      <c r="AZ123" s="169">
        <f>AW123+AX123+AY123</f>
        <v>0.16</v>
      </c>
      <c r="BA123" s="177"/>
      <c r="BB123" s="178"/>
      <c r="BC123" s="178"/>
    </row>
    <row r="124" spans="1:57" s="54" customFormat="1" ht="32.450000000000003" customHeight="1">
      <c r="A124" s="74" t="s">
        <v>2</v>
      </c>
      <c r="B124" s="74" t="s">
        <v>3</v>
      </c>
      <c r="C124" s="74" t="s">
        <v>7</v>
      </c>
      <c r="D124" s="135" t="s">
        <v>233</v>
      </c>
      <c r="E124" s="204" t="s">
        <v>13</v>
      </c>
      <c r="F124" s="204"/>
      <c r="G124" s="204"/>
      <c r="H124" s="204"/>
      <c r="I124" s="204" t="s">
        <v>14</v>
      </c>
      <c r="J124" s="204"/>
      <c r="K124" s="204"/>
      <c r="L124" s="204"/>
      <c r="M124" s="204" t="s">
        <v>15</v>
      </c>
      <c r="N124" s="204"/>
      <c r="O124" s="204"/>
      <c r="P124" s="204"/>
      <c r="Q124" s="204" t="s">
        <v>16</v>
      </c>
      <c r="R124" s="204"/>
      <c r="S124" s="204"/>
      <c r="T124" s="204"/>
      <c r="U124" s="204" t="s">
        <v>17</v>
      </c>
      <c r="V124" s="204"/>
      <c r="W124" s="204"/>
      <c r="X124" s="204"/>
      <c r="Y124" s="204" t="s">
        <v>18</v>
      </c>
      <c r="Z124" s="204"/>
      <c r="AA124" s="204"/>
      <c r="AB124" s="204"/>
      <c r="AC124" s="204" t="s">
        <v>19</v>
      </c>
      <c r="AD124" s="204"/>
      <c r="AE124" s="204"/>
      <c r="AF124" s="204"/>
      <c r="AG124" s="205" t="s">
        <v>20</v>
      </c>
      <c r="AH124" s="205"/>
      <c r="AI124" s="205"/>
      <c r="AJ124" s="205"/>
      <c r="AK124" s="204" t="s">
        <v>21</v>
      </c>
      <c r="AL124" s="204"/>
      <c r="AM124" s="204"/>
      <c r="AN124" s="204"/>
      <c r="AO124" s="204" t="s">
        <v>22</v>
      </c>
      <c r="AP124" s="204"/>
      <c r="AQ124" s="204"/>
      <c r="AR124" s="204"/>
      <c r="AS124" s="204" t="s">
        <v>23</v>
      </c>
      <c r="AT124" s="204"/>
      <c r="AU124" s="204"/>
      <c r="AV124" s="204"/>
      <c r="AW124" s="204" t="s">
        <v>24</v>
      </c>
      <c r="AX124" s="204"/>
      <c r="AY124" s="204"/>
      <c r="AZ124" s="204"/>
      <c r="BA124" s="74" t="s">
        <v>25</v>
      </c>
      <c r="BB124" s="74" t="s">
        <v>9</v>
      </c>
      <c r="BC124" s="74" t="s">
        <v>10</v>
      </c>
    </row>
    <row r="125" spans="1:57" s="54" customFormat="1" ht="32.450000000000003" customHeight="1">
      <c r="A125" s="204" t="s">
        <v>293</v>
      </c>
      <c r="B125" s="204" t="s">
        <v>214</v>
      </c>
      <c r="C125" s="74" t="s">
        <v>8</v>
      </c>
      <c r="D125" s="136" t="s">
        <v>234</v>
      </c>
      <c r="E125" s="74" t="s">
        <v>36</v>
      </c>
      <c r="F125" s="74" t="s">
        <v>37</v>
      </c>
      <c r="G125" s="74" t="s">
        <v>38</v>
      </c>
      <c r="H125" s="74" t="s">
        <v>39</v>
      </c>
      <c r="I125" s="74" t="s">
        <v>36</v>
      </c>
      <c r="J125" s="74" t="s">
        <v>37</v>
      </c>
      <c r="K125" s="74" t="s">
        <v>38</v>
      </c>
      <c r="L125" s="74" t="s">
        <v>39</v>
      </c>
      <c r="M125" s="74" t="s">
        <v>36</v>
      </c>
      <c r="N125" s="74" t="s">
        <v>37</v>
      </c>
      <c r="O125" s="74" t="s">
        <v>38</v>
      </c>
      <c r="P125" s="74" t="s">
        <v>39</v>
      </c>
      <c r="Q125" s="74" t="s">
        <v>36</v>
      </c>
      <c r="R125" s="74" t="s">
        <v>37</v>
      </c>
      <c r="S125" s="74" t="s">
        <v>38</v>
      </c>
      <c r="T125" s="74" t="s">
        <v>39</v>
      </c>
      <c r="U125" s="74" t="s">
        <v>36</v>
      </c>
      <c r="V125" s="74" t="s">
        <v>37</v>
      </c>
      <c r="W125" s="74" t="s">
        <v>38</v>
      </c>
      <c r="X125" s="74" t="s">
        <v>39</v>
      </c>
      <c r="Y125" s="74" t="s">
        <v>36</v>
      </c>
      <c r="Z125" s="74" t="s">
        <v>37</v>
      </c>
      <c r="AA125" s="74" t="s">
        <v>38</v>
      </c>
      <c r="AB125" s="74" t="s">
        <v>39</v>
      </c>
      <c r="AC125" s="74" t="s">
        <v>36</v>
      </c>
      <c r="AD125" s="74" t="s">
        <v>37</v>
      </c>
      <c r="AE125" s="74" t="s">
        <v>38</v>
      </c>
      <c r="AF125" s="74" t="s">
        <v>39</v>
      </c>
      <c r="AG125" s="74" t="s">
        <v>36</v>
      </c>
      <c r="AH125" s="74" t="s">
        <v>37</v>
      </c>
      <c r="AI125" s="74" t="s">
        <v>38</v>
      </c>
      <c r="AJ125" s="74" t="s">
        <v>39</v>
      </c>
      <c r="AK125" s="74" t="s">
        <v>36</v>
      </c>
      <c r="AL125" s="74" t="s">
        <v>37</v>
      </c>
      <c r="AM125" s="74" t="s">
        <v>38</v>
      </c>
      <c r="AN125" s="74" t="s">
        <v>39</v>
      </c>
      <c r="AO125" s="74" t="s">
        <v>36</v>
      </c>
      <c r="AP125" s="74" t="s">
        <v>37</v>
      </c>
      <c r="AQ125" s="74" t="s">
        <v>38</v>
      </c>
      <c r="AR125" s="74" t="s">
        <v>39</v>
      </c>
      <c r="AS125" s="74" t="s">
        <v>36</v>
      </c>
      <c r="AT125" s="74" t="s">
        <v>37</v>
      </c>
      <c r="AU125" s="74" t="s">
        <v>38</v>
      </c>
      <c r="AV125" s="74" t="s">
        <v>39</v>
      </c>
      <c r="AW125" s="74" t="s">
        <v>36</v>
      </c>
      <c r="AX125" s="74" t="s">
        <v>37</v>
      </c>
      <c r="AY125" s="74" t="s">
        <v>38</v>
      </c>
      <c r="AZ125" s="74" t="s">
        <v>39</v>
      </c>
      <c r="BA125" s="175">
        <f>H126+L126+P126+T126+X126+AB126+AF126+AJ126+AN126+AR126+AV126+AZ126</f>
        <v>597</v>
      </c>
      <c r="BB125" s="178">
        <f>BC125*2</f>
        <v>6.39</v>
      </c>
      <c r="BC125" s="178">
        <f>H129+L129+P129+T129+X129+AB129+AF129+AJ129+AN129+AR129+AV129+AZ129</f>
        <v>3.1949999999999998</v>
      </c>
    </row>
    <row r="126" spans="1:57" s="54" customFormat="1" ht="32.450000000000003" customHeight="1">
      <c r="A126" s="204"/>
      <c r="B126" s="204"/>
      <c r="C126" s="75" t="s">
        <v>40</v>
      </c>
      <c r="D126" s="132" t="s">
        <v>235</v>
      </c>
      <c r="E126" s="73">
        <v>51</v>
      </c>
      <c r="F126" s="73">
        <v>0</v>
      </c>
      <c r="G126" s="73">
        <v>1</v>
      </c>
      <c r="H126" s="73">
        <v>52</v>
      </c>
      <c r="I126" s="73">
        <v>38</v>
      </c>
      <c r="J126" s="73">
        <v>0</v>
      </c>
      <c r="K126" s="73">
        <v>1</v>
      </c>
      <c r="L126" s="73">
        <v>39</v>
      </c>
      <c r="M126" s="73">
        <v>37</v>
      </c>
      <c r="N126" s="73">
        <v>0</v>
      </c>
      <c r="O126" s="73">
        <v>1</v>
      </c>
      <c r="P126" s="73">
        <v>38</v>
      </c>
      <c r="Q126" s="73">
        <v>41</v>
      </c>
      <c r="R126" s="73">
        <v>0</v>
      </c>
      <c r="S126" s="73">
        <v>1</v>
      </c>
      <c r="T126" s="73">
        <v>42</v>
      </c>
      <c r="U126" s="73">
        <v>41</v>
      </c>
      <c r="V126" s="73">
        <v>0</v>
      </c>
      <c r="W126" s="73">
        <v>1</v>
      </c>
      <c r="X126" s="73">
        <v>42</v>
      </c>
      <c r="Y126" s="73">
        <v>45</v>
      </c>
      <c r="Z126" s="73">
        <v>0</v>
      </c>
      <c r="AA126" s="73">
        <v>1</v>
      </c>
      <c r="AB126" s="73">
        <v>46</v>
      </c>
      <c r="AC126" s="73">
        <v>51</v>
      </c>
      <c r="AD126" s="73">
        <v>0</v>
      </c>
      <c r="AE126" s="73">
        <v>1</v>
      </c>
      <c r="AF126" s="73">
        <v>52</v>
      </c>
      <c r="AG126" s="73">
        <f>50+25</f>
        <v>75</v>
      </c>
      <c r="AH126" s="73">
        <v>0</v>
      </c>
      <c r="AI126" s="73">
        <v>1</v>
      </c>
      <c r="AJ126" s="73">
        <v>51</v>
      </c>
      <c r="AK126" s="73">
        <v>55</v>
      </c>
      <c r="AL126" s="73">
        <v>0</v>
      </c>
      <c r="AM126" s="73">
        <v>0</v>
      </c>
      <c r="AN126" s="73">
        <v>55</v>
      </c>
      <c r="AO126" s="73">
        <v>57</v>
      </c>
      <c r="AP126" s="73">
        <v>0</v>
      </c>
      <c r="AQ126" s="73">
        <v>0</v>
      </c>
      <c r="AR126" s="73">
        <v>57</v>
      </c>
      <c r="AS126" s="73">
        <v>61</v>
      </c>
      <c r="AT126" s="73">
        <v>0</v>
      </c>
      <c r="AU126" s="73">
        <v>0</v>
      </c>
      <c r="AV126" s="73">
        <v>61</v>
      </c>
      <c r="AW126" s="73">
        <f>62</f>
        <v>62</v>
      </c>
      <c r="AX126" s="73">
        <v>0</v>
      </c>
      <c r="AY126" s="73">
        <v>0</v>
      </c>
      <c r="AZ126" s="73">
        <v>62</v>
      </c>
      <c r="BA126" s="176"/>
      <c r="BB126" s="178"/>
      <c r="BC126" s="178"/>
      <c r="BD126" s="165" t="s">
        <v>345</v>
      </c>
      <c r="BE126" s="166">
        <f>BB125-BD126</f>
        <v>0.25</v>
      </c>
    </row>
    <row r="127" spans="1:57" s="54" customFormat="1" ht="32.450000000000003" customHeight="1">
      <c r="A127" s="206"/>
      <c r="B127" s="204"/>
      <c r="C127" s="74" t="s">
        <v>158</v>
      </c>
      <c r="D127" s="103" t="s">
        <v>236</v>
      </c>
      <c r="E127" s="204" t="s">
        <v>42</v>
      </c>
      <c r="F127" s="204"/>
      <c r="G127" s="204"/>
      <c r="H127" s="204"/>
      <c r="I127" s="204" t="s">
        <v>43</v>
      </c>
      <c r="J127" s="204"/>
      <c r="K127" s="204"/>
      <c r="L127" s="204"/>
      <c r="M127" s="204" t="s">
        <v>44</v>
      </c>
      <c r="N127" s="204"/>
      <c r="O127" s="204"/>
      <c r="P127" s="204"/>
      <c r="Q127" s="204" t="s">
        <v>45</v>
      </c>
      <c r="R127" s="204"/>
      <c r="S127" s="204"/>
      <c r="T127" s="204"/>
      <c r="U127" s="204" t="s">
        <v>46</v>
      </c>
      <c r="V127" s="204"/>
      <c r="W127" s="204"/>
      <c r="X127" s="204"/>
      <c r="Y127" s="204" t="s">
        <v>47</v>
      </c>
      <c r="Z127" s="204"/>
      <c r="AA127" s="204"/>
      <c r="AB127" s="204"/>
      <c r="AC127" s="204" t="s">
        <v>48</v>
      </c>
      <c r="AD127" s="204"/>
      <c r="AE127" s="204"/>
      <c r="AF127" s="204"/>
      <c r="AG127" s="204" t="s">
        <v>49</v>
      </c>
      <c r="AH127" s="204"/>
      <c r="AI127" s="204"/>
      <c r="AJ127" s="204"/>
      <c r="AK127" s="204" t="s">
        <v>50</v>
      </c>
      <c r="AL127" s="204"/>
      <c r="AM127" s="204"/>
      <c r="AN127" s="204"/>
      <c r="AO127" s="204" t="s">
        <v>51</v>
      </c>
      <c r="AP127" s="204"/>
      <c r="AQ127" s="204"/>
      <c r="AR127" s="204"/>
      <c r="AS127" s="204" t="s">
        <v>52</v>
      </c>
      <c r="AT127" s="204"/>
      <c r="AU127" s="204"/>
      <c r="AV127" s="204"/>
      <c r="AW127" s="204" t="s">
        <v>53</v>
      </c>
      <c r="AX127" s="204"/>
      <c r="AY127" s="204"/>
      <c r="AZ127" s="204"/>
      <c r="BA127" s="176"/>
      <c r="BB127" s="178"/>
      <c r="BC127" s="178"/>
    </row>
    <row r="128" spans="1:57" s="54" customFormat="1" ht="32.450000000000003" customHeight="1">
      <c r="A128" s="204"/>
      <c r="B128" s="204"/>
      <c r="C128" s="74" t="s">
        <v>160</v>
      </c>
      <c r="D128" s="133" t="s">
        <v>237</v>
      </c>
      <c r="E128" s="74" t="s">
        <v>36</v>
      </c>
      <c r="F128" s="74" t="s">
        <v>37</v>
      </c>
      <c r="G128" s="74" t="s">
        <v>38</v>
      </c>
      <c r="H128" s="74" t="s">
        <v>39</v>
      </c>
      <c r="I128" s="74" t="s">
        <v>36</v>
      </c>
      <c r="J128" s="74" t="s">
        <v>37</v>
      </c>
      <c r="K128" s="74" t="s">
        <v>38</v>
      </c>
      <c r="L128" s="74" t="s">
        <v>39</v>
      </c>
      <c r="M128" s="74" t="s">
        <v>36</v>
      </c>
      <c r="N128" s="74" t="s">
        <v>37</v>
      </c>
      <c r="O128" s="74" t="s">
        <v>38</v>
      </c>
      <c r="P128" s="74" t="s">
        <v>39</v>
      </c>
      <c r="Q128" s="74" t="s">
        <v>36</v>
      </c>
      <c r="R128" s="74" t="s">
        <v>37</v>
      </c>
      <c r="S128" s="74" t="s">
        <v>38</v>
      </c>
      <c r="T128" s="74" t="s">
        <v>39</v>
      </c>
      <c r="U128" s="74" t="s">
        <v>36</v>
      </c>
      <c r="V128" s="74" t="s">
        <v>37</v>
      </c>
      <c r="W128" s="74" t="s">
        <v>38</v>
      </c>
      <c r="X128" s="74" t="s">
        <v>39</v>
      </c>
      <c r="Y128" s="74" t="s">
        <v>36</v>
      </c>
      <c r="Z128" s="74" t="s">
        <v>37</v>
      </c>
      <c r="AA128" s="74" t="s">
        <v>38</v>
      </c>
      <c r="AB128" s="74" t="s">
        <v>39</v>
      </c>
      <c r="AC128" s="74" t="s">
        <v>36</v>
      </c>
      <c r="AD128" s="74" t="s">
        <v>37</v>
      </c>
      <c r="AE128" s="74" t="s">
        <v>38</v>
      </c>
      <c r="AF128" s="74" t="s">
        <v>39</v>
      </c>
      <c r="AG128" s="74" t="s">
        <v>36</v>
      </c>
      <c r="AH128" s="74" t="s">
        <v>37</v>
      </c>
      <c r="AI128" s="74" t="s">
        <v>38</v>
      </c>
      <c r="AJ128" s="74" t="s">
        <v>39</v>
      </c>
      <c r="AK128" s="74" t="s">
        <v>36</v>
      </c>
      <c r="AL128" s="74" t="s">
        <v>37</v>
      </c>
      <c r="AM128" s="74" t="s">
        <v>38</v>
      </c>
      <c r="AN128" s="74" t="s">
        <v>39</v>
      </c>
      <c r="AO128" s="74" t="s">
        <v>36</v>
      </c>
      <c r="AP128" s="74" t="s">
        <v>37</v>
      </c>
      <c r="AQ128" s="74" t="s">
        <v>38</v>
      </c>
      <c r="AR128" s="74" t="s">
        <v>39</v>
      </c>
      <c r="AS128" s="74" t="s">
        <v>36</v>
      </c>
      <c r="AT128" s="74" t="s">
        <v>37</v>
      </c>
      <c r="AU128" s="74" t="s">
        <v>38</v>
      </c>
      <c r="AV128" s="74" t="s">
        <v>39</v>
      </c>
      <c r="AW128" s="74" t="s">
        <v>36</v>
      </c>
      <c r="AX128" s="74" t="s">
        <v>37</v>
      </c>
      <c r="AY128" s="74" t="s">
        <v>38</v>
      </c>
      <c r="AZ128" s="74" t="s">
        <v>39</v>
      </c>
      <c r="BA128" s="176"/>
      <c r="BB128" s="178"/>
      <c r="BC128" s="178"/>
    </row>
    <row r="129" spans="1:256" s="54" customFormat="1" ht="32.450000000000003" customHeight="1">
      <c r="A129" s="204"/>
      <c r="B129" s="204"/>
      <c r="C129" s="74" t="s">
        <v>54</v>
      </c>
      <c r="D129" s="133" t="s">
        <v>238</v>
      </c>
      <c r="E129" s="169">
        <f>0.01*E126/2</f>
        <v>0.26</v>
      </c>
      <c r="F129" s="169">
        <f>0.015*F126/2</f>
        <v>0</v>
      </c>
      <c r="G129" s="169">
        <f>0.02*G126/2</f>
        <v>0.01</v>
      </c>
      <c r="H129" s="169">
        <f>E129+F129+G129</f>
        <v>0.27</v>
      </c>
      <c r="I129" s="169">
        <f>0.01*I126/2</f>
        <v>0.19</v>
      </c>
      <c r="J129" s="169">
        <f>0.015*J126/2</f>
        <v>0</v>
      </c>
      <c r="K129" s="169">
        <f>0.02*K126/2</f>
        <v>0.01</v>
      </c>
      <c r="L129" s="169">
        <f>I129+J129+K129</f>
        <v>0.2</v>
      </c>
      <c r="M129" s="169">
        <f>0.01*M126/2</f>
        <v>0.19</v>
      </c>
      <c r="N129" s="169">
        <f>0.015*N126/2</f>
        <v>0</v>
      </c>
      <c r="O129" s="169">
        <f>0.02*O126/2</f>
        <v>0.01</v>
      </c>
      <c r="P129" s="169">
        <f>M129+N129+O129</f>
        <v>0.2</v>
      </c>
      <c r="Q129" s="169">
        <f>0.01*Q126/2</f>
        <v>0.21</v>
      </c>
      <c r="R129" s="169">
        <f>0.015*R126/2</f>
        <v>0</v>
      </c>
      <c r="S129" s="169">
        <f>0.02*S126/2</f>
        <v>0.01</v>
      </c>
      <c r="T129" s="169">
        <f>Q129+R129+S129</f>
        <v>0.22</v>
      </c>
      <c r="U129" s="169">
        <f>0.01*U126/2</f>
        <v>0.21</v>
      </c>
      <c r="V129" s="169">
        <f>0.015*V126/2</f>
        <v>0</v>
      </c>
      <c r="W129" s="169">
        <f>0.02*W126/2</f>
        <v>0.01</v>
      </c>
      <c r="X129" s="169">
        <f>U129+V129+W129</f>
        <v>0.22</v>
      </c>
      <c r="Y129" s="169">
        <f>0.01*Y126/2</f>
        <v>0.23</v>
      </c>
      <c r="Z129" s="169">
        <f>0.015*Z126/2</f>
        <v>0</v>
      </c>
      <c r="AA129" s="169">
        <f>0.02*AA126/2</f>
        <v>0.01</v>
      </c>
      <c r="AB129" s="169">
        <f>Y129+Z129+AA129</f>
        <v>0.24</v>
      </c>
      <c r="AC129" s="169">
        <f>0.01*AC126/2</f>
        <v>0.26</v>
      </c>
      <c r="AD129" s="169">
        <f>0.015*AD126/2</f>
        <v>0</v>
      </c>
      <c r="AE129" s="169">
        <f>0.02*AE126/2</f>
        <v>0.01</v>
      </c>
      <c r="AF129" s="169">
        <f>AC129+AD129+AE129</f>
        <v>0.27</v>
      </c>
      <c r="AG129" s="169">
        <f>0.01*AG126/2</f>
        <v>0.375</v>
      </c>
      <c r="AH129" s="169">
        <f>0.015*AH126/2</f>
        <v>0</v>
      </c>
      <c r="AI129" s="169">
        <f>0.02*AI126/2</f>
        <v>0.01</v>
      </c>
      <c r="AJ129" s="169">
        <f>AG129+AH129+AI129</f>
        <v>0.38500000000000001</v>
      </c>
      <c r="AK129" s="169">
        <f>0.01*AK126/2</f>
        <v>0.28000000000000003</v>
      </c>
      <c r="AL129" s="169">
        <f>0.015*AL126/2</f>
        <v>0</v>
      </c>
      <c r="AM129" s="169">
        <f>0.02*AM126/2</f>
        <v>0</v>
      </c>
      <c r="AN129" s="169">
        <f>AK129+AL129+AM129</f>
        <v>0.28000000000000003</v>
      </c>
      <c r="AO129" s="169">
        <f>0.01*AO126/2</f>
        <v>0.28999999999999998</v>
      </c>
      <c r="AP129" s="169">
        <f>0.015*AP126/2</f>
        <v>0</v>
      </c>
      <c r="AQ129" s="169">
        <f>0.02*AQ126/2</f>
        <v>0</v>
      </c>
      <c r="AR129" s="169">
        <f>AO129+AP129+AQ129</f>
        <v>0.28999999999999998</v>
      </c>
      <c r="AS129" s="169">
        <f>0.01*AS126/2</f>
        <v>0.31</v>
      </c>
      <c r="AT129" s="169">
        <f>0.015*AT126/2</f>
        <v>0</v>
      </c>
      <c r="AU129" s="169">
        <f>0.02*AU126/2</f>
        <v>0</v>
      </c>
      <c r="AV129" s="169">
        <f>AS129+AT129+AU129</f>
        <v>0.31</v>
      </c>
      <c r="AW129" s="169">
        <f>0.01*AW126/2</f>
        <v>0.31</v>
      </c>
      <c r="AX129" s="169">
        <f>0.015*AX126/2</f>
        <v>0</v>
      </c>
      <c r="AY129" s="169">
        <f>0.02*AY126/2</f>
        <v>0</v>
      </c>
      <c r="AZ129" s="169">
        <f>AW129+AX129+AY129</f>
        <v>0.31</v>
      </c>
      <c r="BA129" s="177"/>
      <c r="BB129" s="178"/>
      <c r="BC129" s="178"/>
    </row>
    <row r="130" spans="1:256" ht="32.450000000000003" customHeight="1">
      <c r="A130" s="78" t="s">
        <v>2</v>
      </c>
      <c r="B130" s="78" t="s">
        <v>3</v>
      </c>
      <c r="C130" s="78" t="s">
        <v>7</v>
      </c>
      <c r="D130" s="160" t="s">
        <v>239</v>
      </c>
      <c r="E130" s="207" t="s">
        <v>13</v>
      </c>
      <c r="F130" s="207"/>
      <c r="G130" s="207"/>
      <c r="H130" s="207"/>
      <c r="I130" s="207" t="s">
        <v>14</v>
      </c>
      <c r="J130" s="207"/>
      <c r="K130" s="207"/>
      <c r="L130" s="207"/>
      <c r="M130" s="207" t="s">
        <v>15</v>
      </c>
      <c r="N130" s="207"/>
      <c r="O130" s="207"/>
      <c r="P130" s="207"/>
      <c r="Q130" s="207" t="s">
        <v>16</v>
      </c>
      <c r="R130" s="207"/>
      <c r="S130" s="207"/>
      <c r="T130" s="207"/>
      <c r="U130" s="207" t="s">
        <v>17</v>
      </c>
      <c r="V130" s="207"/>
      <c r="W130" s="207"/>
      <c r="X130" s="207"/>
      <c r="Y130" s="207" t="s">
        <v>18</v>
      </c>
      <c r="Z130" s="207"/>
      <c r="AA130" s="207"/>
      <c r="AB130" s="207"/>
      <c r="AC130" s="207" t="s">
        <v>19</v>
      </c>
      <c r="AD130" s="207"/>
      <c r="AE130" s="207"/>
      <c r="AF130" s="207"/>
      <c r="AG130" s="205" t="s">
        <v>20</v>
      </c>
      <c r="AH130" s="205"/>
      <c r="AI130" s="205"/>
      <c r="AJ130" s="205"/>
      <c r="AK130" s="207" t="s">
        <v>21</v>
      </c>
      <c r="AL130" s="207"/>
      <c r="AM130" s="207"/>
      <c r="AN130" s="207"/>
      <c r="AO130" s="207" t="s">
        <v>22</v>
      </c>
      <c r="AP130" s="207"/>
      <c r="AQ130" s="207"/>
      <c r="AR130" s="207"/>
      <c r="AS130" s="207" t="s">
        <v>23</v>
      </c>
      <c r="AT130" s="207"/>
      <c r="AU130" s="207"/>
      <c r="AV130" s="207"/>
      <c r="AW130" s="207" t="s">
        <v>24</v>
      </c>
      <c r="AX130" s="207"/>
      <c r="AY130" s="207"/>
      <c r="AZ130" s="207"/>
      <c r="BA130" s="78" t="s">
        <v>25</v>
      </c>
      <c r="BB130" s="78" t="s">
        <v>9</v>
      </c>
      <c r="BC130" s="78" t="s">
        <v>10</v>
      </c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spans="1:256" ht="32.450000000000003" customHeight="1">
      <c r="A131" s="207" t="s">
        <v>294</v>
      </c>
      <c r="B131" s="207"/>
      <c r="C131" s="78" t="s">
        <v>8</v>
      </c>
      <c r="D131" s="102" t="s">
        <v>240</v>
      </c>
      <c r="E131" s="78" t="s">
        <v>36</v>
      </c>
      <c r="F131" s="78" t="s">
        <v>37</v>
      </c>
      <c r="G131" s="78" t="s">
        <v>38</v>
      </c>
      <c r="H131" s="78" t="s">
        <v>39</v>
      </c>
      <c r="I131" s="78" t="s">
        <v>36</v>
      </c>
      <c r="J131" s="78" t="s">
        <v>37</v>
      </c>
      <c r="K131" s="78" t="s">
        <v>38</v>
      </c>
      <c r="L131" s="78" t="s">
        <v>39</v>
      </c>
      <c r="M131" s="78" t="s">
        <v>36</v>
      </c>
      <c r="N131" s="78" t="s">
        <v>37</v>
      </c>
      <c r="O131" s="78" t="s">
        <v>38</v>
      </c>
      <c r="P131" s="78" t="s">
        <v>39</v>
      </c>
      <c r="Q131" s="78" t="s">
        <v>36</v>
      </c>
      <c r="R131" s="78" t="s">
        <v>37</v>
      </c>
      <c r="S131" s="78" t="s">
        <v>38</v>
      </c>
      <c r="T131" s="78" t="s">
        <v>39</v>
      </c>
      <c r="U131" s="78" t="s">
        <v>36</v>
      </c>
      <c r="V131" s="78" t="s">
        <v>37</v>
      </c>
      <c r="W131" s="78" t="s">
        <v>38</v>
      </c>
      <c r="X131" s="78" t="s">
        <v>39</v>
      </c>
      <c r="Y131" s="78" t="s">
        <v>36</v>
      </c>
      <c r="Z131" s="78" t="s">
        <v>37</v>
      </c>
      <c r="AA131" s="78" t="s">
        <v>38</v>
      </c>
      <c r="AB131" s="78" t="s">
        <v>39</v>
      </c>
      <c r="AC131" s="78" t="s">
        <v>36</v>
      </c>
      <c r="AD131" s="78" t="s">
        <v>37</v>
      </c>
      <c r="AE131" s="78" t="s">
        <v>38</v>
      </c>
      <c r="AF131" s="78" t="s">
        <v>39</v>
      </c>
      <c r="AG131" s="78" t="s">
        <v>36</v>
      </c>
      <c r="AH131" s="78" t="s">
        <v>37</v>
      </c>
      <c r="AI131" s="78" t="s">
        <v>38</v>
      </c>
      <c r="AJ131" s="78" t="s">
        <v>39</v>
      </c>
      <c r="AK131" s="78" t="s">
        <v>36</v>
      </c>
      <c r="AL131" s="78" t="s">
        <v>37</v>
      </c>
      <c r="AM131" s="78" t="s">
        <v>38</v>
      </c>
      <c r="AN131" s="78" t="s">
        <v>39</v>
      </c>
      <c r="AO131" s="78" t="s">
        <v>36</v>
      </c>
      <c r="AP131" s="78" t="s">
        <v>37</v>
      </c>
      <c r="AQ131" s="78" t="s">
        <v>38</v>
      </c>
      <c r="AR131" s="78" t="s">
        <v>39</v>
      </c>
      <c r="AS131" s="78" t="s">
        <v>36</v>
      </c>
      <c r="AT131" s="78" t="s">
        <v>37</v>
      </c>
      <c r="AU131" s="78" t="s">
        <v>38</v>
      </c>
      <c r="AV131" s="78" t="s">
        <v>39</v>
      </c>
      <c r="AW131" s="78" t="s">
        <v>36</v>
      </c>
      <c r="AX131" s="78" t="s">
        <v>37</v>
      </c>
      <c r="AY131" s="78" t="s">
        <v>38</v>
      </c>
      <c r="AZ131" s="78" t="s">
        <v>39</v>
      </c>
      <c r="BA131" s="175">
        <f>H132+L132+P132+T132+X132+AB132+AF132+AJ132+AN132+AR132+AV132+AZ132</f>
        <v>192</v>
      </c>
      <c r="BB131" s="178">
        <f>BC131*2</f>
        <v>3.1760000000000002</v>
      </c>
      <c r="BC131" s="178">
        <f>H135+L135+P135+T135+X135+AB135+AF135+AJ135+AN135+AR135+AV135+AZ135</f>
        <v>1.5880000000000001</v>
      </c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</row>
    <row r="132" spans="1:256" ht="32.450000000000003" customHeight="1">
      <c r="A132" s="207"/>
      <c r="B132" s="207"/>
      <c r="C132" s="78" t="s">
        <v>40</v>
      </c>
      <c r="D132" s="141" t="s">
        <v>241</v>
      </c>
      <c r="E132" s="81">
        <v>10</v>
      </c>
      <c r="F132" s="81">
        <v>0</v>
      </c>
      <c r="G132" s="81">
        <v>0</v>
      </c>
      <c r="H132" s="81">
        <v>10</v>
      </c>
      <c r="I132" s="81">
        <v>10</v>
      </c>
      <c r="J132" s="81">
        <v>0</v>
      </c>
      <c r="K132" s="81">
        <v>0</v>
      </c>
      <c r="L132" s="81">
        <v>10</v>
      </c>
      <c r="M132" s="81">
        <v>11</v>
      </c>
      <c r="N132" s="81">
        <v>0</v>
      </c>
      <c r="O132" s="81">
        <v>0</v>
      </c>
      <c r="P132" s="81">
        <v>11</v>
      </c>
      <c r="Q132" s="81">
        <v>14</v>
      </c>
      <c r="R132" s="81">
        <v>0</v>
      </c>
      <c r="S132" s="81">
        <v>0</v>
      </c>
      <c r="T132" s="81">
        <v>14</v>
      </c>
      <c r="U132" s="81">
        <v>17</v>
      </c>
      <c r="V132" s="81">
        <v>0</v>
      </c>
      <c r="W132" s="81">
        <v>0</v>
      </c>
      <c r="X132" s="81">
        <v>17</v>
      </c>
      <c r="Y132" s="81">
        <v>17</v>
      </c>
      <c r="Z132" s="81">
        <v>0</v>
      </c>
      <c r="AA132" s="81">
        <v>0</v>
      </c>
      <c r="AB132" s="81">
        <v>17</v>
      </c>
      <c r="AC132" s="81">
        <v>18</v>
      </c>
      <c r="AD132" s="81">
        <v>0</v>
      </c>
      <c r="AE132" s="81">
        <v>0</v>
      </c>
      <c r="AF132" s="81">
        <v>18</v>
      </c>
      <c r="AG132" s="81">
        <v>19</v>
      </c>
      <c r="AH132" s="81">
        <v>0</v>
      </c>
      <c r="AI132" s="81">
        <v>0</v>
      </c>
      <c r="AJ132" s="81">
        <v>19</v>
      </c>
      <c r="AK132" s="170">
        <v>19</v>
      </c>
      <c r="AL132" s="170">
        <v>0</v>
      </c>
      <c r="AM132" s="170">
        <v>0</v>
      </c>
      <c r="AN132" s="170">
        <v>19</v>
      </c>
      <c r="AO132" s="170">
        <v>19</v>
      </c>
      <c r="AP132" s="170">
        <v>0</v>
      </c>
      <c r="AQ132" s="170">
        <v>0</v>
      </c>
      <c r="AR132" s="170">
        <v>19</v>
      </c>
      <c r="AS132" s="170">
        <v>19</v>
      </c>
      <c r="AT132" s="170">
        <v>0</v>
      </c>
      <c r="AU132" s="170">
        <v>0</v>
      </c>
      <c r="AV132" s="170">
        <v>19</v>
      </c>
      <c r="AW132" s="170">
        <v>19</v>
      </c>
      <c r="AX132" s="170">
        <v>0</v>
      </c>
      <c r="AY132" s="170">
        <v>0</v>
      </c>
      <c r="AZ132" s="170">
        <v>19</v>
      </c>
      <c r="BA132" s="176"/>
      <c r="BB132" s="178"/>
      <c r="BC132" s="178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spans="1:256" ht="32.450000000000003" customHeight="1">
      <c r="A133" s="212"/>
      <c r="B133" s="207"/>
      <c r="C133" s="78" t="s">
        <v>158</v>
      </c>
      <c r="D133" s="103" t="s">
        <v>242</v>
      </c>
      <c r="E133" s="207" t="s">
        <v>42</v>
      </c>
      <c r="F133" s="207"/>
      <c r="G133" s="207"/>
      <c r="H133" s="207"/>
      <c r="I133" s="207" t="s">
        <v>43</v>
      </c>
      <c r="J133" s="207"/>
      <c r="K133" s="207"/>
      <c r="L133" s="207"/>
      <c r="M133" s="207" t="s">
        <v>44</v>
      </c>
      <c r="N133" s="207"/>
      <c r="O133" s="207"/>
      <c r="P133" s="207"/>
      <c r="Q133" s="207" t="s">
        <v>45</v>
      </c>
      <c r="R133" s="207"/>
      <c r="S133" s="207"/>
      <c r="T133" s="207"/>
      <c r="U133" s="207" t="s">
        <v>46</v>
      </c>
      <c r="V133" s="207"/>
      <c r="W133" s="207"/>
      <c r="X133" s="207"/>
      <c r="Y133" s="207" t="s">
        <v>47</v>
      </c>
      <c r="Z133" s="207"/>
      <c r="AA133" s="207"/>
      <c r="AB133" s="207"/>
      <c r="AC133" s="207" t="s">
        <v>48</v>
      </c>
      <c r="AD133" s="207"/>
      <c r="AE133" s="207"/>
      <c r="AF133" s="207"/>
      <c r="AG133" s="207" t="s">
        <v>49</v>
      </c>
      <c r="AH133" s="207"/>
      <c r="AI133" s="207"/>
      <c r="AJ133" s="207"/>
      <c r="AK133" s="207" t="s">
        <v>50</v>
      </c>
      <c r="AL133" s="207"/>
      <c r="AM133" s="207"/>
      <c r="AN133" s="207"/>
      <c r="AO133" s="207" t="s">
        <v>51</v>
      </c>
      <c r="AP133" s="207"/>
      <c r="AQ133" s="207"/>
      <c r="AR133" s="207"/>
      <c r="AS133" s="207" t="s">
        <v>52</v>
      </c>
      <c r="AT133" s="207"/>
      <c r="AU133" s="207"/>
      <c r="AV133" s="207"/>
      <c r="AW133" s="207" t="s">
        <v>53</v>
      </c>
      <c r="AX133" s="207"/>
      <c r="AY133" s="207"/>
      <c r="AZ133" s="207"/>
      <c r="BA133" s="176"/>
      <c r="BB133" s="178"/>
      <c r="BC133" s="178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spans="1:256" ht="32.450000000000003" customHeight="1">
      <c r="A134" s="207"/>
      <c r="B134" s="207"/>
      <c r="C134" s="78" t="s">
        <v>160</v>
      </c>
      <c r="D134" s="142" t="s">
        <v>210</v>
      </c>
      <c r="E134" s="78" t="s">
        <v>36</v>
      </c>
      <c r="F134" s="78" t="s">
        <v>37</v>
      </c>
      <c r="G134" s="78" t="s">
        <v>38</v>
      </c>
      <c r="H134" s="78" t="s">
        <v>39</v>
      </c>
      <c r="I134" s="78" t="s">
        <v>36</v>
      </c>
      <c r="J134" s="78" t="s">
        <v>37</v>
      </c>
      <c r="K134" s="78" t="s">
        <v>38</v>
      </c>
      <c r="L134" s="78" t="s">
        <v>39</v>
      </c>
      <c r="M134" s="78" t="s">
        <v>36</v>
      </c>
      <c r="N134" s="78" t="s">
        <v>37</v>
      </c>
      <c r="O134" s="78" t="s">
        <v>38</v>
      </c>
      <c r="P134" s="78" t="s">
        <v>39</v>
      </c>
      <c r="Q134" s="78" t="s">
        <v>36</v>
      </c>
      <c r="R134" s="78" t="s">
        <v>37</v>
      </c>
      <c r="S134" s="78" t="s">
        <v>38</v>
      </c>
      <c r="T134" s="78" t="s">
        <v>39</v>
      </c>
      <c r="U134" s="78" t="s">
        <v>36</v>
      </c>
      <c r="V134" s="78" t="s">
        <v>37</v>
      </c>
      <c r="W134" s="78" t="s">
        <v>38</v>
      </c>
      <c r="X134" s="78" t="s">
        <v>39</v>
      </c>
      <c r="Y134" s="78" t="s">
        <v>36</v>
      </c>
      <c r="Z134" s="78" t="s">
        <v>37</v>
      </c>
      <c r="AA134" s="78" t="s">
        <v>38</v>
      </c>
      <c r="AB134" s="78" t="s">
        <v>39</v>
      </c>
      <c r="AC134" s="78" t="s">
        <v>36</v>
      </c>
      <c r="AD134" s="78" t="s">
        <v>37</v>
      </c>
      <c r="AE134" s="78" t="s">
        <v>38</v>
      </c>
      <c r="AF134" s="78" t="s">
        <v>39</v>
      </c>
      <c r="AG134" s="78" t="s">
        <v>36</v>
      </c>
      <c r="AH134" s="78" t="s">
        <v>37</v>
      </c>
      <c r="AI134" s="78" t="s">
        <v>38</v>
      </c>
      <c r="AJ134" s="78" t="s">
        <v>39</v>
      </c>
      <c r="AK134" s="78" t="s">
        <v>36</v>
      </c>
      <c r="AL134" s="78" t="s">
        <v>37</v>
      </c>
      <c r="AM134" s="78" t="s">
        <v>38</v>
      </c>
      <c r="AN134" s="78" t="s">
        <v>39</v>
      </c>
      <c r="AO134" s="78" t="s">
        <v>36</v>
      </c>
      <c r="AP134" s="78" t="s">
        <v>37</v>
      </c>
      <c r="AQ134" s="78" t="s">
        <v>38</v>
      </c>
      <c r="AR134" s="78" t="s">
        <v>39</v>
      </c>
      <c r="AS134" s="78" t="s">
        <v>36</v>
      </c>
      <c r="AT134" s="78" t="s">
        <v>37</v>
      </c>
      <c r="AU134" s="78" t="s">
        <v>38</v>
      </c>
      <c r="AV134" s="78" t="s">
        <v>39</v>
      </c>
      <c r="AW134" s="78" t="s">
        <v>36</v>
      </c>
      <c r="AX134" s="78" t="s">
        <v>37</v>
      </c>
      <c r="AY134" s="78" t="s">
        <v>38</v>
      </c>
      <c r="AZ134" s="78" t="s">
        <v>39</v>
      </c>
      <c r="BA134" s="176"/>
      <c r="BB134" s="178"/>
      <c r="BC134" s="178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  <c r="IR134" s="56"/>
      <c r="IS134" s="56"/>
      <c r="IT134" s="56"/>
      <c r="IU134" s="56"/>
      <c r="IV134" s="56"/>
    </row>
    <row r="135" spans="1:256" ht="32.450000000000003" customHeight="1">
      <c r="A135" s="207"/>
      <c r="B135" s="207"/>
      <c r="C135" s="78" t="s">
        <v>54</v>
      </c>
      <c r="D135" s="142" t="s">
        <v>243</v>
      </c>
      <c r="E135" s="169">
        <f>0.01*E132/2</f>
        <v>0.05</v>
      </c>
      <c r="F135" s="169">
        <f>0.015*F132/2</f>
        <v>0</v>
      </c>
      <c r="G135" s="169">
        <f>0.02*G132/2</f>
        <v>0</v>
      </c>
      <c r="H135" s="169">
        <f>E135+F135+G135</f>
        <v>0.05</v>
      </c>
      <c r="I135" s="169">
        <f>0.01*I132/2</f>
        <v>0.05</v>
      </c>
      <c r="J135" s="169">
        <f>0.015*J132/2</f>
        <v>0</v>
      </c>
      <c r="K135" s="169">
        <f>0.02*K132/2</f>
        <v>0</v>
      </c>
      <c r="L135" s="169">
        <f>I135+J135+K135</f>
        <v>0.05</v>
      </c>
      <c r="M135" s="169">
        <f>0.01*M132/2</f>
        <v>0.06</v>
      </c>
      <c r="N135" s="169">
        <f>0.015*N132/2</f>
        <v>0</v>
      </c>
      <c r="O135" s="169">
        <f>0.02*O132/2</f>
        <v>0</v>
      </c>
      <c r="P135" s="169">
        <f>M135+N135+O135</f>
        <v>0.06</v>
      </c>
      <c r="Q135" s="169">
        <f>0.01*Q132/2</f>
        <v>7.0000000000000007E-2</v>
      </c>
      <c r="R135" s="169">
        <f>0.015*R132/2</f>
        <v>0</v>
      </c>
      <c r="S135" s="169">
        <f>0.02*S132/2</f>
        <v>0</v>
      </c>
      <c r="T135" s="169">
        <f>Q135+R135+S135</f>
        <v>7.0000000000000007E-2</v>
      </c>
      <c r="U135" s="169">
        <f>0.01*U132/2</f>
        <v>0.09</v>
      </c>
      <c r="V135" s="169">
        <f>0.015*V132/2</f>
        <v>0</v>
      </c>
      <c r="W135" s="169">
        <f>0.02*W132/2</f>
        <v>0</v>
      </c>
      <c r="X135" s="169">
        <f>U135+V135+W135</f>
        <v>0.09</v>
      </c>
      <c r="Y135" s="169">
        <f>0.01*Y132/2</f>
        <v>0.09</v>
      </c>
      <c r="Z135" s="169">
        <f>0.015*Z132/2</f>
        <v>0</v>
      </c>
      <c r="AA135" s="169">
        <f>0.02*AA132/2</f>
        <v>0</v>
      </c>
      <c r="AB135" s="169">
        <f>Y135+Z135+AA135</f>
        <v>0.09</v>
      </c>
      <c r="AC135" s="169">
        <f>0.01*AC132/2</f>
        <v>0.09</v>
      </c>
      <c r="AD135" s="169">
        <f>0.015*AD132/2</f>
        <v>0</v>
      </c>
      <c r="AE135" s="169">
        <f>0.02*AE132/2</f>
        <v>0</v>
      </c>
      <c r="AF135" s="169">
        <f>AC135+AD135+AE135</f>
        <v>0.09</v>
      </c>
      <c r="AG135" s="169">
        <f>0.01*AG132/2</f>
        <v>0.1</v>
      </c>
      <c r="AH135" s="169">
        <f>0.015*AH132/2</f>
        <v>0</v>
      </c>
      <c r="AI135" s="169">
        <f>0.02*AI132/2</f>
        <v>0</v>
      </c>
      <c r="AJ135" s="169">
        <f>AG135+AH135+AI135</f>
        <v>0.1</v>
      </c>
      <c r="AK135" s="168">
        <f>0.026*AK132/2</f>
        <v>0.247</v>
      </c>
      <c r="AL135" s="168">
        <f>0.026*AL132/2</f>
        <v>0</v>
      </c>
      <c r="AM135" s="168">
        <f>0.026*AM132/2</f>
        <v>0</v>
      </c>
      <c r="AN135" s="168">
        <f>AK135+AL135+AM135</f>
        <v>0.247</v>
      </c>
      <c r="AO135" s="168">
        <f>0.026*AO132/2</f>
        <v>0.247</v>
      </c>
      <c r="AP135" s="168">
        <f>0.026*AP132/2</f>
        <v>0</v>
      </c>
      <c r="AQ135" s="168">
        <f>0.026*AQ132/2</f>
        <v>0</v>
      </c>
      <c r="AR135" s="168">
        <f>AO135+AP135+AQ135</f>
        <v>0.247</v>
      </c>
      <c r="AS135" s="168">
        <f>0.026*AS132/2</f>
        <v>0.247</v>
      </c>
      <c r="AT135" s="168">
        <f>0.026*AT132/2</f>
        <v>0</v>
      </c>
      <c r="AU135" s="168">
        <f>0.026*AU132/2</f>
        <v>0</v>
      </c>
      <c r="AV135" s="168">
        <f>AS135+AT135+AU135</f>
        <v>0.247</v>
      </c>
      <c r="AW135" s="168">
        <f>0.026*AW132/2</f>
        <v>0.247</v>
      </c>
      <c r="AX135" s="168">
        <f>0.026*AX132/2</f>
        <v>0</v>
      </c>
      <c r="AY135" s="168">
        <f>0.026*AY132/2</f>
        <v>0</v>
      </c>
      <c r="AZ135" s="168">
        <f>AW135+AX135+AY135</f>
        <v>0.247</v>
      </c>
      <c r="BA135" s="177"/>
      <c r="BB135" s="178"/>
      <c r="BC135" s="178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spans="1:256" s="54" customFormat="1" ht="32.450000000000003" customHeight="1">
      <c r="A136" s="74" t="s">
        <v>2</v>
      </c>
      <c r="B136" s="74" t="s">
        <v>3</v>
      </c>
      <c r="C136" s="74" t="s">
        <v>7</v>
      </c>
      <c r="D136" s="135" t="s">
        <v>244</v>
      </c>
      <c r="E136" s="204" t="s">
        <v>13</v>
      </c>
      <c r="F136" s="204"/>
      <c r="G136" s="204"/>
      <c r="H136" s="204"/>
      <c r="I136" s="204" t="s">
        <v>14</v>
      </c>
      <c r="J136" s="204"/>
      <c r="K136" s="204"/>
      <c r="L136" s="204"/>
      <c r="M136" s="204" t="s">
        <v>15</v>
      </c>
      <c r="N136" s="204"/>
      <c r="O136" s="204"/>
      <c r="P136" s="204"/>
      <c r="Q136" s="204" t="s">
        <v>16</v>
      </c>
      <c r="R136" s="204"/>
      <c r="S136" s="204"/>
      <c r="T136" s="204"/>
      <c r="U136" s="204" t="s">
        <v>17</v>
      </c>
      <c r="V136" s="204"/>
      <c r="W136" s="204"/>
      <c r="X136" s="204"/>
      <c r="Y136" s="204" t="s">
        <v>18</v>
      </c>
      <c r="Z136" s="204"/>
      <c r="AA136" s="204"/>
      <c r="AB136" s="204"/>
      <c r="AC136" s="204" t="s">
        <v>19</v>
      </c>
      <c r="AD136" s="204"/>
      <c r="AE136" s="204"/>
      <c r="AF136" s="204"/>
      <c r="AG136" s="205" t="s">
        <v>20</v>
      </c>
      <c r="AH136" s="205"/>
      <c r="AI136" s="205"/>
      <c r="AJ136" s="205"/>
      <c r="AK136" s="204" t="s">
        <v>21</v>
      </c>
      <c r="AL136" s="204"/>
      <c r="AM136" s="204"/>
      <c r="AN136" s="204"/>
      <c r="AO136" s="204" t="s">
        <v>22</v>
      </c>
      <c r="AP136" s="204"/>
      <c r="AQ136" s="204"/>
      <c r="AR136" s="204"/>
      <c r="AS136" s="204" t="s">
        <v>23</v>
      </c>
      <c r="AT136" s="204"/>
      <c r="AU136" s="204"/>
      <c r="AV136" s="204"/>
      <c r="AW136" s="204" t="s">
        <v>24</v>
      </c>
      <c r="AX136" s="204"/>
      <c r="AY136" s="204"/>
      <c r="AZ136" s="204"/>
      <c r="BA136" s="74" t="s">
        <v>25</v>
      </c>
      <c r="BB136" s="74" t="s">
        <v>9</v>
      </c>
      <c r="BC136" s="74" t="s">
        <v>10</v>
      </c>
    </row>
    <row r="137" spans="1:256" s="54" customFormat="1" ht="32.450000000000003" customHeight="1">
      <c r="A137" s="204" t="s">
        <v>300</v>
      </c>
      <c r="B137" s="204"/>
      <c r="C137" s="74" t="s">
        <v>8</v>
      </c>
      <c r="D137" s="136" t="s">
        <v>245</v>
      </c>
      <c r="E137" s="74" t="s">
        <v>36</v>
      </c>
      <c r="F137" s="74" t="s">
        <v>37</v>
      </c>
      <c r="G137" s="74" t="s">
        <v>38</v>
      </c>
      <c r="H137" s="74" t="s">
        <v>39</v>
      </c>
      <c r="I137" s="74" t="s">
        <v>36</v>
      </c>
      <c r="J137" s="74" t="s">
        <v>37</v>
      </c>
      <c r="K137" s="74" t="s">
        <v>38</v>
      </c>
      <c r="L137" s="74" t="s">
        <v>39</v>
      </c>
      <c r="M137" s="74" t="s">
        <v>36</v>
      </c>
      <c r="N137" s="74" t="s">
        <v>37</v>
      </c>
      <c r="O137" s="74" t="s">
        <v>38</v>
      </c>
      <c r="P137" s="74" t="s">
        <v>39</v>
      </c>
      <c r="Q137" s="74" t="s">
        <v>36</v>
      </c>
      <c r="R137" s="74" t="s">
        <v>37</v>
      </c>
      <c r="S137" s="74" t="s">
        <v>38</v>
      </c>
      <c r="T137" s="74" t="s">
        <v>39</v>
      </c>
      <c r="U137" s="74" t="s">
        <v>36</v>
      </c>
      <c r="V137" s="74" t="s">
        <v>37</v>
      </c>
      <c r="W137" s="74" t="s">
        <v>38</v>
      </c>
      <c r="X137" s="74" t="s">
        <v>39</v>
      </c>
      <c r="Y137" s="74" t="s">
        <v>36</v>
      </c>
      <c r="Z137" s="74" t="s">
        <v>37</v>
      </c>
      <c r="AA137" s="74" t="s">
        <v>38</v>
      </c>
      <c r="AB137" s="74" t="s">
        <v>39</v>
      </c>
      <c r="AC137" s="74" t="s">
        <v>36</v>
      </c>
      <c r="AD137" s="74" t="s">
        <v>37</v>
      </c>
      <c r="AE137" s="74" t="s">
        <v>38</v>
      </c>
      <c r="AF137" s="74" t="s">
        <v>39</v>
      </c>
      <c r="AG137" s="74" t="s">
        <v>36</v>
      </c>
      <c r="AH137" s="74" t="s">
        <v>37</v>
      </c>
      <c r="AI137" s="74" t="s">
        <v>38</v>
      </c>
      <c r="AJ137" s="74" t="s">
        <v>39</v>
      </c>
      <c r="AK137" s="74" t="s">
        <v>36</v>
      </c>
      <c r="AL137" s="74" t="s">
        <v>37</v>
      </c>
      <c r="AM137" s="74" t="s">
        <v>38</v>
      </c>
      <c r="AN137" s="74" t="s">
        <v>39</v>
      </c>
      <c r="AO137" s="74" t="s">
        <v>36</v>
      </c>
      <c r="AP137" s="74" t="s">
        <v>37</v>
      </c>
      <c r="AQ137" s="74" t="s">
        <v>38</v>
      </c>
      <c r="AR137" s="74" t="s">
        <v>39</v>
      </c>
      <c r="AS137" s="74" t="s">
        <v>36</v>
      </c>
      <c r="AT137" s="74" t="s">
        <v>37</v>
      </c>
      <c r="AU137" s="74" t="s">
        <v>38</v>
      </c>
      <c r="AV137" s="74" t="s">
        <v>39</v>
      </c>
      <c r="AW137" s="74" t="s">
        <v>36</v>
      </c>
      <c r="AX137" s="74" t="s">
        <v>37</v>
      </c>
      <c r="AY137" s="74" t="s">
        <v>38</v>
      </c>
      <c r="AZ137" s="74" t="s">
        <v>39</v>
      </c>
      <c r="BA137" s="175">
        <f>H138+L138+P138+T138+X138+AB138+AF138+AJ138+AN138+AR138+AV138+AZ138</f>
        <v>252</v>
      </c>
      <c r="BB137" s="178">
        <f>BC137*2</f>
        <v>2.88</v>
      </c>
      <c r="BC137" s="178">
        <f>H141+L141+P141+T141+X141+AB141+AF141+AJ141+AN141+AR141+AV141+AZ141</f>
        <v>1.44</v>
      </c>
    </row>
    <row r="138" spans="1:256" s="54" customFormat="1" ht="32.450000000000003" customHeight="1">
      <c r="A138" s="204"/>
      <c r="B138" s="204"/>
      <c r="C138" s="75" t="s">
        <v>40</v>
      </c>
      <c r="D138" s="132" t="s">
        <v>246</v>
      </c>
      <c r="E138" s="76">
        <v>14</v>
      </c>
      <c r="F138" s="76">
        <v>7</v>
      </c>
      <c r="G138" s="76">
        <v>0</v>
      </c>
      <c r="H138" s="76">
        <v>21</v>
      </c>
      <c r="I138" s="76">
        <v>14</v>
      </c>
      <c r="J138" s="76">
        <v>7</v>
      </c>
      <c r="K138" s="76">
        <v>0</v>
      </c>
      <c r="L138" s="76">
        <v>21</v>
      </c>
      <c r="M138" s="76">
        <v>14</v>
      </c>
      <c r="N138" s="76">
        <v>7</v>
      </c>
      <c r="O138" s="76">
        <v>0</v>
      </c>
      <c r="P138" s="76">
        <v>21</v>
      </c>
      <c r="Q138" s="76">
        <v>14</v>
      </c>
      <c r="R138" s="76">
        <v>7</v>
      </c>
      <c r="S138" s="76">
        <v>0</v>
      </c>
      <c r="T138" s="76">
        <v>21</v>
      </c>
      <c r="U138" s="76">
        <v>14</v>
      </c>
      <c r="V138" s="76">
        <v>7</v>
      </c>
      <c r="W138" s="76">
        <v>0</v>
      </c>
      <c r="X138" s="76">
        <v>21</v>
      </c>
      <c r="Y138" s="76">
        <v>14</v>
      </c>
      <c r="Z138" s="76">
        <v>7</v>
      </c>
      <c r="AA138" s="76">
        <v>0</v>
      </c>
      <c r="AB138" s="76">
        <v>21</v>
      </c>
      <c r="AC138" s="76">
        <v>14</v>
      </c>
      <c r="AD138" s="76">
        <v>7</v>
      </c>
      <c r="AE138" s="76">
        <v>0</v>
      </c>
      <c r="AF138" s="76">
        <v>21</v>
      </c>
      <c r="AG138" s="76">
        <v>14</v>
      </c>
      <c r="AH138" s="76">
        <v>7</v>
      </c>
      <c r="AI138" s="76">
        <v>0</v>
      </c>
      <c r="AJ138" s="76">
        <v>21</v>
      </c>
      <c r="AK138" s="76">
        <v>14</v>
      </c>
      <c r="AL138" s="76">
        <v>7</v>
      </c>
      <c r="AM138" s="76">
        <v>0</v>
      </c>
      <c r="AN138" s="76">
        <v>21</v>
      </c>
      <c r="AO138" s="76">
        <v>14</v>
      </c>
      <c r="AP138" s="76">
        <v>7</v>
      </c>
      <c r="AQ138" s="76">
        <v>0</v>
      </c>
      <c r="AR138" s="76">
        <v>21</v>
      </c>
      <c r="AS138" s="76">
        <v>14</v>
      </c>
      <c r="AT138" s="76">
        <v>7</v>
      </c>
      <c r="AU138" s="76">
        <v>0</v>
      </c>
      <c r="AV138" s="76">
        <v>21</v>
      </c>
      <c r="AW138" s="76">
        <v>14</v>
      </c>
      <c r="AX138" s="76">
        <v>7</v>
      </c>
      <c r="AY138" s="76">
        <v>0</v>
      </c>
      <c r="AZ138" s="76">
        <v>21</v>
      </c>
      <c r="BA138" s="176"/>
      <c r="BB138" s="178"/>
      <c r="BC138" s="178"/>
    </row>
    <row r="139" spans="1:256" s="54" customFormat="1" ht="32.450000000000003" customHeight="1">
      <c r="A139" s="206"/>
      <c r="B139" s="204"/>
      <c r="C139" s="74" t="s">
        <v>158</v>
      </c>
      <c r="D139" s="103" t="s">
        <v>247</v>
      </c>
      <c r="E139" s="204" t="s">
        <v>42</v>
      </c>
      <c r="F139" s="204"/>
      <c r="G139" s="204"/>
      <c r="H139" s="204"/>
      <c r="I139" s="204" t="s">
        <v>43</v>
      </c>
      <c r="J139" s="204"/>
      <c r="K139" s="204"/>
      <c r="L139" s="204"/>
      <c r="M139" s="204" t="s">
        <v>44</v>
      </c>
      <c r="N139" s="204"/>
      <c r="O139" s="204"/>
      <c r="P139" s="204"/>
      <c r="Q139" s="204" t="s">
        <v>45</v>
      </c>
      <c r="R139" s="204"/>
      <c r="S139" s="204"/>
      <c r="T139" s="204"/>
      <c r="U139" s="204" t="s">
        <v>46</v>
      </c>
      <c r="V139" s="204"/>
      <c r="W139" s="204"/>
      <c r="X139" s="204"/>
      <c r="Y139" s="204" t="s">
        <v>47</v>
      </c>
      <c r="Z139" s="204"/>
      <c r="AA139" s="204"/>
      <c r="AB139" s="204"/>
      <c r="AC139" s="204" t="s">
        <v>48</v>
      </c>
      <c r="AD139" s="204"/>
      <c r="AE139" s="204"/>
      <c r="AF139" s="204"/>
      <c r="AG139" s="204" t="s">
        <v>49</v>
      </c>
      <c r="AH139" s="204"/>
      <c r="AI139" s="204"/>
      <c r="AJ139" s="204"/>
      <c r="AK139" s="204" t="s">
        <v>50</v>
      </c>
      <c r="AL139" s="204"/>
      <c r="AM139" s="204"/>
      <c r="AN139" s="204"/>
      <c r="AO139" s="204" t="s">
        <v>51</v>
      </c>
      <c r="AP139" s="204"/>
      <c r="AQ139" s="204"/>
      <c r="AR139" s="204"/>
      <c r="AS139" s="204" t="s">
        <v>52</v>
      </c>
      <c r="AT139" s="204"/>
      <c r="AU139" s="204"/>
      <c r="AV139" s="204"/>
      <c r="AW139" s="204" t="s">
        <v>53</v>
      </c>
      <c r="AX139" s="204"/>
      <c r="AY139" s="204"/>
      <c r="AZ139" s="204"/>
      <c r="BA139" s="176"/>
      <c r="BB139" s="178"/>
      <c r="BC139" s="178"/>
    </row>
    <row r="140" spans="1:256" s="54" customFormat="1" ht="32.450000000000003" customHeight="1">
      <c r="A140" s="204"/>
      <c r="B140" s="204"/>
      <c r="C140" s="74" t="s">
        <v>160</v>
      </c>
      <c r="D140" s="133" t="s">
        <v>248</v>
      </c>
      <c r="E140" s="74" t="s">
        <v>36</v>
      </c>
      <c r="F140" s="74" t="s">
        <v>37</v>
      </c>
      <c r="G140" s="74" t="s">
        <v>38</v>
      </c>
      <c r="H140" s="74" t="s">
        <v>39</v>
      </c>
      <c r="I140" s="74" t="s">
        <v>36</v>
      </c>
      <c r="J140" s="74" t="s">
        <v>37</v>
      </c>
      <c r="K140" s="74" t="s">
        <v>38</v>
      </c>
      <c r="L140" s="74" t="s">
        <v>39</v>
      </c>
      <c r="M140" s="74" t="s">
        <v>36</v>
      </c>
      <c r="N140" s="74" t="s">
        <v>37</v>
      </c>
      <c r="O140" s="74" t="s">
        <v>38</v>
      </c>
      <c r="P140" s="74" t="s">
        <v>39</v>
      </c>
      <c r="Q140" s="74" t="s">
        <v>36</v>
      </c>
      <c r="R140" s="74" t="s">
        <v>37</v>
      </c>
      <c r="S140" s="74" t="s">
        <v>38</v>
      </c>
      <c r="T140" s="74" t="s">
        <v>39</v>
      </c>
      <c r="U140" s="74" t="s">
        <v>36</v>
      </c>
      <c r="V140" s="74" t="s">
        <v>37</v>
      </c>
      <c r="W140" s="74" t="s">
        <v>38</v>
      </c>
      <c r="X140" s="74" t="s">
        <v>39</v>
      </c>
      <c r="Y140" s="74" t="s">
        <v>36</v>
      </c>
      <c r="Z140" s="74" t="s">
        <v>37</v>
      </c>
      <c r="AA140" s="74" t="s">
        <v>38</v>
      </c>
      <c r="AB140" s="74" t="s">
        <v>39</v>
      </c>
      <c r="AC140" s="74" t="s">
        <v>36</v>
      </c>
      <c r="AD140" s="74" t="s">
        <v>37</v>
      </c>
      <c r="AE140" s="74" t="s">
        <v>38</v>
      </c>
      <c r="AF140" s="74" t="s">
        <v>39</v>
      </c>
      <c r="AG140" s="74" t="s">
        <v>36</v>
      </c>
      <c r="AH140" s="74" t="s">
        <v>37</v>
      </c>
      <c r="AI140" s="74" t="s">
        <v>38</v>
      </c>
      <c r="AJ140" s="74" t="s">
        <v>39</v>
      </c>
      <c r="AK140" s="74" t="s">
        <v>36</v>
      </c>
      <c r="AL140" s="74" t="s">
        <v>37</v>
      </c>
      <c r="AM140" s="74" t="s">
        <v>38</v>
      </c>
      <c r="AN140" s="74" t="s">
        <v>39</v>
      </c>
      <c r="AO140" s="74" t="s">
        <v>36</v>
      </c>
      <c r="AP140" s="74" t="s">
        <v>37</v>
      </c>
      <c r="AQ140" s="74" t="s">
        <v>38</v>
      </c>
      <c r="AR140" s="74" t="s">
        <v>39</v>
      </c>
      <c r="AS140" s="74" t="s">
        <v>36</v>
      </c>
      <c r="AT140" s="74" t="s">
        <v>37</v>
      </c>
      <c r="AU140" s="74" t="s">
        <v>38</v>
      </c>
      <c r="AV140" s="74" t="s">
        <v>39</v>
      </c>
      <c r="AW140" s="74" t="s">
        <v>36</v>
      </c>
      <c r="AX140" s="74" t="s">
        <v>37</v>
      </c>
      <c r="AY140" s="74" t="s">
        <v>38</v>
      </c>
      <c r="AZ140" s="74" t="s">
        <v>39</v>
      </c>
      <c r="BA140" s="176"/>
      <c r="BB140" s="178"/>
      <c r="BC140" s="178"/>
    </row>
    <row r="141" spans="1:256" s="54" customFormat="1" ht="32.450000000000003" customHeight="1">
      <c r="A141" s="204"/>
      <c r="B141" s="204"/>
      <c r="C141" s="74" t="s">
        <v>54</v>
      </c>
      <c r="D141" s="133" t="s">
        <v>220</v>
      </c>
      <c r="E141" s="169">
        <f>0.01*E138/2</f>
        <v>7.0000000000000007E-2</v>
      </c>
      <c r="F141" s="169">
        <f>0.015*F138/2</f>
        <v>0.05</v>
      </c>
      <c r="G141" s="169">
        <f>0.02*G138/2</f>
        <v>0</v>
      </c>
      <c r="H141" s="169">
        <f>E141+F141+G141</f>
        <v>0.12</v>
      </c>
      <c r="I141" s="169">
        <f>0.01*I138/2</f>
        <v>7.0000000000000007E-2</v>
      </c>
      <c r="J141" s="169">
        <f>0.015*J138/2</f>
        <v>0.05</v>
      </c>
      <c r="K141" s="169">
        <f>0.02*K138/2</f>
        <v>0</v>
      </c>
      <c r="L141" s="169">
        <f>I141+J141+K141</f>
        <v>0.12</v>
      </c>
      <c r="M141" s="169">
        <f>0.01*M138/2</f>
        <v>7.0000000000000007E-2</v>
      </c>
      <c r="N141" s="169">
        <f>0.015*N138/2</f>
        <v>0.05</v>
      </c>
      <c r="O141" s="169">
        <f>0.02*O138/2</f>
        <v>0</v>
      </c>
      <c r="P141" s="169">
        <f>M141+N141+O141</f>
        <v>0.12</v>
      </c>
      <c r="Q141" s="169">
        <f>0.01*Q138/2</f>
        <v>7.0000000000000007E-2</v>
      </c>
      <c r="R141" s="169">
        <f>0.015*R138/2</f>
        <v>0.05</v>
      </c>
      <c r="S141" s="169">
        <f>0.02*S138/2</f>
        <v>0</v>
      </c>
      <c r="T141" s="169">
        <f>Q141+R141+S141</f>
        <v>0.12</v>
      </c>
      <c r="U141" s="169">
        <f>0.01*U138/2</f>
        <v>7.0000000000000007E-2</v>
      </c>
      <c r="V141" s="169">
        <f>0.015*V138/2</f>
        <v>0.05</v>
      </c>
      <c r="W141" s="169">
        <f>0.02*W138/2</f>
        <v>0</v>
      </c>
      <c r="X141" s="169">
        <f>U141+V141+W141</f>
        <v>0.12</v>
      </c>
      <c r="Y141" s="169">
        <f>0.01*Y138/2</f>
        <v>7.0000000000000007E-2</v>
      </c>
      <c r="Z141" s="169">
        <f>0.015*Z138/2</f>
        <v>0.05</v>
      </c>
      <c r="AA141" s="169">
        <f>0.02*AA138/2</f>
        <v>0</v>
      </c>
      <c r="AB141" s="169">
        <f>Y141+Z141+AA141</f>
        <v>0.12</v>
      </c>
      <c r="AC141" s="169">
        <f>0.01*AC138/2</f>
        <v>7.0000000000000007E-2</v>
      </c>
      <c r="AD141" s="169">
        <f>0.015*AD138/2</f>
        <v>0.05</v>
      </c>
      <c r="AE141" s="169">
        <f>0.02*AE138/2</f>
        <v>0</v>
      </c>
      <c r="AF141" s="169">
        <f>AC141+AD141+AE141</f>
        <v>0.12</v>
      </c>
      <c r="AG141" s="169">
        <f>0.01*AG138/2</f>
        <v>7.0000000000000007E-2</v>
      </c>
      <c r="AH141" s="169">
        <f>0.015*AH138/2</f>
        <v>0.05</v>
      </c>
      <c r="AI141" s="169">
        <f>0.02*AI138/2</f>
        <v>0</v>
      </c>
      <c r="AJ141" s="169">
        <f>AG141+AH141+AI141</f>
        <v>0.12</v>
      </c>
      <c r="AK141" s="169">
        <f>0.01*AK138/2</f>
        <v>7.0000000000000007E-2</v>
      </c>
      <c r="AL141" s="169">
        <f>0.015*AL138/2</f>
        <v>0.05</v>
      </c>
      <c r="AM141" s="169">
        <f>0.02*AM138/2</f>
        <v>0</v>
      </c>
      <c r="AN141" s="169">
        <f>AK141+AL141+AM141</f>
        <v>0.12</v>
      </c>
      <c r="AO141" s="169">
        <f>0.01*AO138/2</f>
        <v>7.0000000000000007E-2</v>
      </c>
      <c r="AP141" s="169">
        <f>0.015*AP138/2</f>
        <v>0.05</v>
      </c>
      <c r="AQ141" s="169">
        <f>0.02*AQ138/2</f>
        <v>0</v>
      </c>
      <c r="AR141" s="169">
        <f>AO141+AP141+AQ141</f>
        <v>0.12</v>
      </c>
      <c r="AS141" s="169">
        <f>0.01*AS138/2</f>
        <v>7.0000000000000007E-2</v>
      </c>
      <c r="AT141" s="169">
        <f>0.015*AT138/2</f>
        <v>0.05</v>
      </c>
      <c r="AU141" s="169">
        <f>0.02*AU138/2</f>
        <v>0</v>
      </c>
      <c r="AV141" s="169">
        <f>AS141+AT141+AU141</f>
        <v>0.12</v>
      </c>
      <c r="AW141" s="169">
        <f>0.01*AW138/2</f>
        <v>7.0000000000000007E-2</v>
      </c>
      <c r="AX141" s="169">
        <f>0.015*AX138/2</f>
        <v>0.05</v>
      </c>
      <c r="AY141" s="169">
        <f>0.02*AY138/2</f>
        <v>0</v>
      </c>
      <c r="AZ141" s="169">
        <f>AW141+AX141+AY141</f>
        <v>0.12</v>
      </c>
      <c r="BA141" s="177"/>
      <c r="BB141" s="178"/>
      <c r="BC141" s="178"/>
    </row>
    <row r="142" spans="1:256" s="54" customFormat="1" ht="32.450000000000003" customHeight="1">
      <c r="A142" s="74" t="s">
        <v>2</v>
      </c>
      <c r="B142" s="74" t="s">
        <v>3</v>
      </c>
      <c r="C142" s="74" t="s">
        <v>7</v>
      </c>
      <c r="D142" s="135" t="s">
        <v>249</v>
      </c>
      <c r="E142" s="204" t="s">
        <v>13</v>
      </c>
      <c r="F142" s="204"/>
      <c r="G142" s="204"/>
      <c r="H142" s="204"/>
      <c r="I142" s="204" t="s">
        <v>14</v>
      </c>
      <c r="J142" s="204"/>
      <c r="K142" s="204"/>
      <c r="L142" s="204"/>
      <c r="M142" s="204" t="s">
        <v>15</v>
      </c>
      <c r="N142" s="204"/>
      <c r="O142" s="204"/>
      <c r="P142" s="204"/>
      <c r="Q142" s="204" t="s">
        <v>16</v>
      </c>
      <c r="R142" s="204"/>
      <c r="S142" s="204"/>
      <c r="T142" s="204"/>
      <c r="U142" s="204" t="s">
        <v>17</v>
      </c>
      <c r="V142" s="204"/>
      <c r="W142" s="204"/>
      <c r="X142" s="204"/>
      <c r="Y142" s="204" t="s">
        <v>18</v>
      </c>
      <c r="Z142" s="204"/>
      <c r="AA142" s="204"/>
      <c r="AB142" s="204"/>
      <c r="AC142" s="204" t="s">
        <v>19</v>
      </c>
      <c r="AD142" s="204"/>
      <c r="AE142" s="204"/>
      <c r="AF142" s="204"/>
      <c r="AG142" s="205" t="s">
        <v>20</v>
      </c>
      <c r="AH142" s="205"/>
      <c r="AI142" s="205"/>
      <c r="AJ142" s="205"/>
      <c r="AK142" s="204" t="s">
        <v>21</v>
      </c>
      <c r="AL142" s="204"/>
      <c r="AM142" s="204"/>
      <c r="AN142" s="204"/>
      <c r="AO142" s="204" t="s">
        <v>22</v>
      </c>
      <c r="AP142" s="204"/>
      <c r="AQ142" s="204"/>
      <c r="AR142" s="204"/>
      <c r="AS142" s="204" t="s">
        <v>23</v>
      </c>
      <c r="AT142" s="204"/>
      <c r="AU142" s="204"/>
      <c r="AV142" s="204"/>
      <c r="AW142" s="204" t="s">
        <v>24</v>
      </c>
      <c r="AX142" s="204"/>
      <c r="AY142" s="204"/>
      <c r="AZ142" s="204"/>
      <c r="BA142" s="74" t="s">
        <v>25</v>
      </c>
      <c r="BB142" s="74" t="s">
        <v>9</v>
      </c>
      <c r="BC142" s="74" t="s">
        <v>10</v>
      </c>
    </row>
    <row r="143" spans="1:256" s="54" customFormat="1" ht="32.450000000000003" customHeight="1">
      <c r="A143" s="204" t="s">
        <v>301</v>
      </c>
      <c r="B143" s="204" t="s">
        <v>5</v>
      </c>
      <c r="C143" s="74" t="s">
        <v>8</v>
      </c>
      <c r="D143" s="136" t="s">
        <v>148</v>
      </c>
      <c r="E143" s="74" t="s">
        <v>36</v>
      </c>
      <c r="F143" s="74" t="s">
        <v>37</v>
      </c>
      <c r="G143" s="74" t="s">
        <v>38</v>
      </c>
      <c r="H143" s="74" t="s">
        <v>39</v>
      </c>
      <c r="I143" s="74" t="s">
        <v>36</v>
      </c>
      <c r="J143" s="74" t="s">
        <v>37</v>
      </c>
      <c r="K143" s="74" t="s">
        <v>38</v>
      </c>
      <c r="L143" s="74" t="s">
        <v>39</v>
      </c>
      <c r="M143" s="74" t="s">
        <v>36</v>
      </c>
      <c r="N143" s="74" t="s">
        <v>37</v>
      </c>
      <c r="O143" s="74" t="s">
        <v>38</v>
      </c>
      <c r="P143" s="74" t="s">
        <v>39</v>
      </c>
      <c r="Q143" s="74" t="s">
        <v>36</v>
      </c>
      <c r="R143" s="74" t="s">
        <v>37</v>
      </c>
      <c r="S143" s="74" t="s">
        <v>38</v>
      </c>
      <c r="T143" s="74" t="s">
        <v>39</v>
      </c>
      <c r="U143" s="74" t="s">
        <v>36</v>
      </c>
      <c r="V143" s="74" t="s">
        <v>37</v>
      </c>
      <c r="W143" s="74" t="s">
        <v>38</v>
      </c>
      <c r="X143" s="74" t="s">
        <v>39</v>
      </c>
      <c r="Y143" s="74" t="s">
        <v>36</v>
      </c>
      <c r="Z143" s="74" t="s">
        <v>37</v>
      </c>
      <c r="AA143" s="74" t="s">
        <v>38</v>
      </c>
      <c r="AB143" s="74" t="s">
        <v>39</v>
      </c>
      <c r="AC143" s="74" t="s">
        <v>36</v>
      </c>
      <c r="AD143" s="74" t="s">
        <v>37</v>
      </c>
      <c r="AE143" s="74" t="s">
        <v>38</v>
      </c>
      <c r="AF143" s="74" t="s">
        <v>39</v>
      </c>
      <c r="AG143" s="74" t="s">
        <v>36</v>
      </c>
      <c r="AH143" s="74" t="s">
        <v>37</v>
      </c>
      <c r="AI143" s="74" t="s">
        <v>38</v>
      </c>
      <c r="AJ143" s="74" t="s">
        <v>39</v>
      </c>
      <c r="AK143" s="74" t="s">
        <v>36</v>
      </c>
      <c r="AL143" s="74" t="s">
        <v>37</v>
      </c>
      <c r="AM143" s="74" t="s">
        <v>38</v>
      </c>
      <c r="AN143" s="74" t="s">
        <v>39</v>
      </c>
      <c r="AO143" s="74" t="s">
        <v>36</v>
      </c>
      <c r="AP143" s="74" t="s">
        <v>37</v>
      </c>
      <c r="AQ143" s="74" t="s">
        <v>38</v>
      </c>
      <c r="AR143" s="74" t="s">
        <v>39</v>
      </c>
      <c r="AS143" s="74" t="s">
        <v>36</v>
      </c>
      <c r="AT143" s="74" t="s">
        <v>37</v>
      </c>
      <c r="AU143" s="74" t="s">
        <v>38</v>
      </c>
      <c r="AV143" s="74" t="s">
        <v>39</v>
      </c>
      <c r="AW143" s="74" t="s">
        <v>36</v>
      </c>
      <c r="AX143" s="74" t="s">
        <v>37</v>
      </c>
      <c r="AY143" s="74" t="s">
        <v>38</v>
      </c>
      <c r="AZ143" s="74" t="s">
        <v>39</v>
      </c>
      <c r="BA143" s="175">
        <f>H144+L144+P144+T144+X144+AB144+AF144+AJ144+AN144+AR144+AV144+AZ144</f>
        <v>625</v>
      </c>
      <c r="BB143" s="178">
        <f>BC143*2</f>
        <v>6.8849999999999998</v>
      </c>
      <c r="BC143" s="178">
        <f>H147+L147+P147+T147+X147+AB147+AF147+AJ147+AN147+AR147+AV147+AZ147</f>
        <v>3.4424999999999999</v>
      </c>
    </row>
    <row r="144" spans="1:256" s="54" customFormat="1" ht="32.450000000000003" customHeight="1">
      <c r="A144" s="204"/>
      <c r="B144" s="204"/>
      <c r="C144" s="75" t="s">
        <v>40</v>
      </c>
      <c r="D144" s="132" t="s">
        <v>275</v>
      </c>
      <c r="E144" s="76">
        <v>35</v>
      </c>
      <c r="F144" s="76">
        <v>3</v>
      </c>
      <c r="G144" s="76">
        <v>4</v>
      </c>
      <c r="H144" s="76">
        <v>42</v>
      </c>
      <c r="I144" s="76">
        <v>36</v>
      </c>
      <c r="J144" s="76">
        <v>3</v>
      </c>
      <c r="K144" s="76">
        <v>4</v>
      </c>
      <c r="L144" s="76">
        <v>43</v>
      </c>
      <c r="M144" s="76">
        <v>42</v>
      </c>
      <c r="N144" s="76">
        <v>3</v>
      </c>
      <c r="O144" s="76">
        <v>4</v>
      </c>
      <c r="P144" s="76">
        <v>49</v>
      </c>
      <c r="Q144" s="76">
        <v>39</v>
      </c>
      <c r="R144" s="76">
        <v>2</v>
      </c>
      <c r="S144" s="76">
        <v>4</v>
      </c>
      <c r="T144" s="76">
        <v>45</v>
      </c>
      <c r="U144" s="76">
        <v>40</v>
      </c>
      <c r="V144" s="76">
        <v>2</v>
      </c>
      <c r="W144" s="76">
        <v>4</v>
      </c>
      <c r="X144" s="76">
        <v>46</v>
      </c>
      <c r="Y144" s="76">
        <v>42</v>
      </c>
      <c r="Z144" s="76">
        <v>2</v>
      </c>
      <c r="AA144" s="76">
        <v>4</v>
      </c>
      <c r="AB144" s="76">
        <v>48</v>
      </c>
      <c r="AC144" s="76">
        <v>49</v>
      </c>
      <c r="AD144" s="76">
        <v>2</v>
      </c>
      <c r="AE144" s="76">
        <v>4</v>
      </c>
      <c r="AF144" s="76">
        <v>55</v>
      </c>
      <c r="AG144" s="76">
        <v>53</v>
      </c>
      <c r="AH144" s="76">
        <v>2</v>
      </c>
      <c r="AI144" s="76">
        <v>4</v>
      </c>
      <c r="AJ144" s="76">
        <v>59</v>
      </c>
      <c r="AK144" s="76">
        <v>51</v>
      </c>
      <c r="AL144" s="76">
        <v>2</v>
      </c>
      <c r="AM144" s="76">
        <v>4</v>
      </c>
      <c r="AN144" s="76">
        <v>57</v>
      </c>
      <c r="AO144" s="76">
        <v>51</v>
      </c>
      <c r="AP144" s="76">
        <v>2</v>
      </c>
      <c r="AQ144" s="76">
        <v>4</v>
      </c>
      <c r="AR144" s="76">
        <v>57</v>
      </c>
      <c r="AS144" s="76">
        <v>53</v>
      </c>
      <c r="AT144" s="76">
        <v>2</v>
      </c>
      <c r="AU144" s="76">
        <v>5</v>
      </c>
      <c r="AV144" s="76">
        <v>60</v>
      </c>
      <c r="AW144" s="76">
        <v>57</v>
      </c>
      <c r="AX144" s="76">
        <v>2</v>
      </c>
      <c r="AY144" s="76">
        <v>5</v>
      </c>
      <c r="AZ144" s="76">
        <v>64</v>
      </c>
      <c r="BA144" s="176"/>
      <c r="BB144" s="178"/>
      <c r="BC144" s="178"/>
    </row>
    <row r="145" spans="1:256" s="54" customFormat="1" ht="32.450000000000003" customHeight="1">
      <c r="A145" s="206"/>
      <c r="B145" s="204"/>
      <c r="C145" s="74" t="s">
        <v>158</v>
      </c>
      <c r="D145" s="103" t="s">
        <v>276</v>
      </c>
      <c r="E145" s="204" t="s">
        <v>42</v>
      </c>
      <c r="F145" s="204"/>
      <c r="G145" s="204"/>
      <c r="H145" s="204"/>
      <c r="I145" s="204" t="s">
        <v>43</v>
      </c>
      <c r="J145" s="204"/>
      <c r="K145" s="204"/>
      <c r="L145" s="204"/>
      <c r="M145" s="204" t="s">
        <v>44</v>
      </c>
      <c r="N145" s="204"/>
      <c r="O145" s="204"/>
      <c r="P145" s="204"/>
      <c r="Q145" s="204" t="s">
        <v>45</v>
      </c>
      <c r="R145" s="204"/>
      <c r="S145" s="204"/>
      <c r="T145" s="204"/>
      <c r="U145" s="204" t="s">
        <v>46</v>
      </c>
      <c r="V145" s="204"/>
      <c r="W145" s="204"/>
      <c r="X145" s="204"/>
      <c r="Y145" s="204" t="s">
        <v>47</v>
      </c>
      <c r="Z145" s="204"/>
      <c r="AA145" s="204"/>
      <c r="AB145" s="204"/>
      <c r="AC145" s="204" t="s">
        <v>48</v>
      </c>
      <c r="AD145" s="204"/>
      <c r="AE145" s="204"/>
      <c r="AF145" s="204"/>
      <c r="AG145" s="204" t="s">
        <v>49</v>
      </c>
      <c r="AH145" s="204"/>
      <c r="AI145" s="204"/>
      <c r="AJ145" s="204"/>
      <c r="AK145" s="204" t="s">
        <v>50</v>
      </c>
      <c r="AL145" s="204"/>
      <c r="AM145" s="204"/>
      <c r="AN145" s="204"/>
      <c r="AO145" s="204" t="s">
        <v>51</v>
      </c>
      <c r="AP145" s="204"/>
      <c r="AQ145" s="204"/>
      <c r="AR145" s="204"/>
      <c r="AS145" s="204" t="s">
        <v>52</v>
      </c>
      <c r="AT145" s="204"/>
      <c r="AU145" s="204"/>
      <c r="AV145" s="204"/>
      <c r="AW145" s="204" t="s">
        <v>53</v>
      </c>
      <c r="AX145" s="204"/>
      <c r="AY145" s="204"/>
      <c r="AZ145" s="204"/>
      <c r="BA145" s="176"/>
      <c r="BB145" s="178"/>
      <c r="BC145" s="178"/>
    </row>
    <row r="146" spans="1:256" s="54" customFormat="1" ht="36.6" customHeight="1">
      <c r="A146" s="204"/>
      <c r="B146" s="204"/>
      <c r="C146" s="74" t="s">
        <v>160</v>
      </c>
      <c r="D146" s="143">
        <v>4326.3500000000004</v>
      </c>
      <c r="E146" s="74" t="s">
        <v>36</v>
      </c>
      <c r="F146" s="74" t="s">
        <v>37</v>
      </c>
      <c r="G146" s="74" t="s">
        <v>38</v>
      </c>
      <c r="H146" s="74" t="s">
        <v>39</v>
      </c>
      <c r="I146" s="74" t="s">
        <v>36</v>
      </c>
      <c r="J146" s="74" t="s">
        <v>37</v>
      </c>
      <c r="K146" s="74" t="s">
        <v>38</v>
      </c>
      <c r="L146" s="74" t="s">
        <v>39</v>
      </c>
      <c r="M146" s="74" t="s">
        <v>36</v>
      </c>
      <c r="N146" s="74" t="s">
        <v>37</v>
      </c>
      <c r="O146" s="74" t="s">
        <v>38</v>
      </c>
      <c r="P146" s="74" t="s">
        <v>39</v>
      </c>
      <c r="Q146" s="74" t="s">
        <v>36</v>
      </c>
      <c r="R146" s="74" t="s">
        <v>37</v>
      </c>
      <c r="S146" s="74" t="s">
        <v>38</v>
      </c>
      <c r="T146" s="74" t="s">
        <v>39</v>
      </c>
      <c r="U146" s="74" t="s">
        <v>36</v>
      </c>
      <c r="V146" s="74" t="s">
        <v>37</v>
      </c>
      <c r="W146" s="74" t="s">
        <v>38</v>
      </c>
      <c r="X146" s="74" t="s">
        <v>39</v>
      </c>
      <c r="Y146" s="74" t="s">
        <v>36</v>
      </c>
      <c r="Z146" s="74" t="s">
        <v>37</v>
      </c>
      <c r="AA146" s="74" t="s">
        <v>38</v>
      </c>
      <c r="AB146" s="74" t="s">
        <v>39</v>
      </c>
      <c r="AC146" s="74" t="s">
        <v>36</v>
      </c>
      <c r="AD146" s="74" t="s">
        <v>37</v>
      </c>
      <c r="AE146" s="74" t="s">
        <v>38</v>
      </c>
      <c r="AF146" s="74" t="s">
        <v>39</v>
      </c>
      <c r="AG146" s="74" t="s">
        <v>36</v>
      </c>
      <c r="AH146" s="74" t="s">
        <v>37</v>
      </c>
      <c r="AI146" s="74" t="s">
        <v>38</v>
      </c>
      <c r="AJ146" s="74" t="s">
        <v>39</v>
      </c>
      <c r="AK146" s="74" t="s">
        <v>36</v>
      </c>
      <c r="AL146" s="74" t="s">
        <v>37</v>
      </c>
      <c r="AM146" s="74" t="s">
        <v>38</v>
      </c>
      <c r="AN146" s="74" t="s">
        <v>39</v>
      </c>
      <c r="AO146" s="74" t="s">
        <v>36</v>
      </c>
      <c r="AP146" s="74" t="s">
        <v>37</v>
      </c>
      <c r="AQ146" s="74" t="s">
        <v>38</v>
      </c>
      <c r="AR146" s="74" t="s">
        <v>39</v>
      </c>
      <c r="AS146" s="74" t="s">
        <v>36</v>
      </c>
      <c r="AT146" s="74" t="s">
        <v>37</v>
      </c>
      <c r="AU146" s="74" t="s">
        <v>38</v>
      </c>
      <c r="AV146" s="74" t="s">
        <v>39</v>
      </c>
      <c r="AW146" s="74" t="s">
        <v>36</v>
      </c>
      <c r="AX146" s="74" t="s">
        <v>37</v>
      </c>
      <c r="AY146" s="74" t="s">
        <v>38</v>
      </c>
      <c r="AZ146" s="74" t="s">
        <v>39</v>
      </c>
      <c r="BA146" s="176"/>
      <c r="BB146" s="178"/>
      <c r="BC146" s="178"/>
    </row>
    <row r="147" spans="1:256" s="54" customFormat="1" ht="32.450000000000003" customHeight="1">
      <c r="A147" s="204"/>
      <c r="B147" s="204"/>
      <c r="C147" s="74" t="s">
        <v>54</v>
      </c>
      <c r="D147" s="138">
        <v>137</v>
      </c>
      <c r="E147" s="53">
        <f>0.01*E144/2</f>
        <v>0.17499999999999999</v>
      </c>
      <c r="F147" s="53">
        <f>0.015*F144/2</f>
        <v>2.2499999999999999E-2</v>
      </c>
      <c r="G147" s="53">
        <f>0.02*G144/2</f>
        <v>0.04</v>
      </c>
      <c r="H147" s="53">
        <f>E147+F147+G147</f>
        <v>0.23749999999999999</v>
      </c>
      <c r="I147" s="53">
        <f>0.01*I144/2</f>
        <v>0.18</v>
      </c>
      <c r="J147" s="53">
        <f>0.015*J144/2</f>
        <v>2.2499999999999999E-2</v>
      </c>
      <c r="K147" s="53">
        <f>0.02*K144/2</f>
        <v>0.04</v>
      </c>
      <c r="L147" s="53">
        <f>I147+J147+K147</f>
        <v>0.24249999999999999</v>
      </c>
      <c r="M147" s="53">
        <f>0.01*M144/2</f>
        <v>0.21</v>
      </c>
      <c r="N147" s="53">
        <f>0.015*N144/2</f>
        <v>2.2499999999999999E-2</v>
      </c>
      <c r="O147" s="53">
        <f>0.02*O144/2</f>
        <v>0.04</v>
      </c>
      <c r="P147" s="53">
        <f>M147+N147+O147</f>
        <v>0.27250000000000002</v>
      </c>
      <c r="Q147" s="53">
        <f>0.01*Q144/2</f>
        <v>0.19500000000000001</v>
      </c>
      <c r="R147" s="53">
        <f>0.015*R144/2</f>
        <v>1.4999999999999999E-2</v>
      </c>
      <c r="S147" s="53">
        <f>0.02*S144/2</f>
        <v>0.04</v>
      </c>
      <c r="T147" s="53">
        <f>Q147+R147+S147</f>
        <v>0.25</v>
      </c>
      <c r="U147" s="53">
        <f>0.01*U144/2</f>
        <v>0.2</v>
      </c>
      <c r="V147" s="53">
        <f>0.015*V144/2</f>
        <v>1.4999999999999999E-2</v>
      </c>
      <c r="W147" s="53">
        <f>0.02*W144/2</f>
        <v>0.04</v>
      </c>
      <c r="X147" s="53">
        <f>U147+V147+W147</f>
        <v>0.255</v>
      </c>
      <c r="Y147" s="53">
        <f>0.01*Y144/2</f>
        <v>0.21</v>
      </c>
      <c r="Z147" s="53">
        <f>0.015*Z144/2</f>
        <v>1.4999999999999999E-2</v>
      </c>
      <c r="AA147" s="53">
        <f>0.02*AA144/2</f>
        <v>0.04</v>
      </c>
      <c r="AB147" s="53">
        <f>Y147+Z147+AA147</f>
        <v>0.26500000000000001</v>
      </c>
      <c r="AC147" s="53">
        <f>0.01*AC144/2</f>
        <v>0.245</v>
      </c>
      <c r="AD147" s="53">
        <f>0.015*AD144/2</f>
        <v>1.4999999999999999E-2</v>
      </c>
      <c r="AE147" s="53">
        <f>0.02*AE144/2</f>
        <v>0.04</v>
      </c>
      <c r="AF147" s="53">
        <f>AC147+AD147+AE147</f>
        <v>0.3</v>
      </c>
      <c r="AG147" s="53">
        <f>0.01*AG144/2</f>
        <v>0.26500000000000001</v>
      </c>
      <c r="AH147" s="53">
        <f>0.015*AH144/2</f>
        <v>1.4999999999999999E-2</v>
      </c>
      <c r="AI147" s="53">
        <f>0.02*AI144/2</f>
        <v>0.04</v>
      </c>
      <c r="AJ147" s="53">
        <f>AG147+AH147+AI147</f>
        <v>0.32</v>
      </c>
      <c r="AK147" s="53">
        <f>0.01*AK144/2</f>
        <v>0.255</v>
      </c>
      <c r="AL147" s="53">
        <f>0.015*AL144/2</f>
        <v>1.4999999999999999E-2</v>
      </c>
      <c r="AM147" s="53">
        <f>0.02*AM144/2</f>
        <v>0.04</v>
      </c>
      <c r="AN147" s="53">
        <f>AK147+AL147+AM147</f>
        <v>0.31</v>
      </c>
      <c r="AO147" s="53">
        <f>0.01*AO144/2</f>
        <v>0.255</v>
      </c>
      <c r="AP147" s="53">
        <f>0.015*AP144/2</f>
        <v>1.4999999999999999E-2</v>
      </c>
      <c r="AQ147" s="53">
        <f>0.02*AQ144/2</f>
        <v>0.04</v>
      </c>
      <c r="AR147" s="53">
        <f>AO147+AP147+AQ147</f>
        <v>0.31</v>
      </c>
      <c r="AS147" s="53">
        <f>0.01*AS144/2</f>
        <v>0.26500000000000001</v>
      </c>
      <c r="AT147" s="53">
        <f>0.015*AT144/2</f>
        <v>1.4999999999999999E-2</v>
      </c>
      <c r="AU147" s="53">
        <f>0.02*AU144/2</f>
        <v>0.05</v>
      </c>
      <c r="AV147" s="53">
        <f>AS147+AT147+AU147</f>
        <v>0.33</v>
      </c>
      <c r="AW147" s="53">
        <f>0.01*AW144/2</f>
        <v>0.28499999999999998</v>
      </c>
      <c r="AX147" s="53">
        <f>0.015*AX144/2</f>
        <v>1.4999999999999999E-2</v>
      </c>
      <c r="AY147" s="53">
        <f>0.02*AY144/2</f>
        <v>0.05</v>
      </c>
      <c r="AZ147" s="53">
        <f>AW147+AX147+AY147</f>
        <v>0.35</v>
      </c>
      <c r="BA147" s="177"/>
      <c r="BB147" s="178"/>
      <c r="BC147" s="178"/>
    </row>
    <row r="148" spans="1:256" ht="32.450000000000003" customHeight="1">
      <c r="A148" s="78" t="s">
        <v>2</v>
      </c>
      <c r="B148" s="78" t="s">
        <v>3</v>
      </c>
      <c r="C148" s="78" t="s">
        <v>7</v>
      </c>
      <c r="D148" s="102" t="s">
        <v>250</v>
      </c>
      <c r="E148" s="207" t="s">
        <v>13</v>
      </c>
      <c r="F148" s="207"/>
      <c r="G148" s="207"/>
      <c r="H148" s="207"/>
      <c r="I148" s="207" t="s">
        <v>14</v>
      </c>
      <c r="J148" s="207"/>
      <c r="K148" s="207"/>
      <c r="L148" s="207"/>
      <c r="M148" s="207" t="s">
        <v>15</v>
      </c>
      <c r="N148" s="207"/>
      <c r="O148" s="207"/>
      <c r="P148" s="207"/>
      <c r="Q148" s="207" t="s">
        <v>16</v>
      </c>
      <c r="R148" s="207"/>
      <c r="S148" s="207"/>
      <c r="T148" s="207"/>
      <c r="U148" s="207" t="s">
        <v>17</v>
      </c>
      <c r="V148" s="207"/>
      <c r="W148" s="207"/>
      <c r="X148" s="207"/>
      <c r="Y148" s="207" t="s">
        <v>18</v>
      </c>
      <c r="Z148" s="207"/>
      <c r="AA148" s="207"/>
      <c r="AB148" s="207"/>
      <c r="AC148" s="207" t="s">
        <v>19</v>
      </c>
      <c r="AD148" s="207"/>
      <c r="AE148" s="207"/>
      <c r="AF148" s="207"/>
      <c r="AG148" s="205" t="s">
        <v>20</v>
      </c>
      <c r="AH148" s="205"/>
      <c r="AI148" s="205"/>
      <c r="AJ148" s="205"/>
      <c r="AK148" s="207" t="s">
        <v>21</v>
      </c>
      <c r="AL148" s="207"/>
      <c r="AM148" s="207"/>
      <c r="AN148" s="207"/>
      <c r="AO148" s="207" t="s">
        <v>22</v>
      </c>
      <c r="AP148" s="207"/>
      <c r="AQ148" s="207"/>
      <c r="AR148" s="207"/>
      <c r="AS148" s="207" t="s">
        <v>23</v>
      </c>
      <c r="AT148" s="207"/>
      <c r="AU148" s="207"/>
      <c r="AV148" s="207"/>
      <c r="AW148" s="207" t="s">
        <v>24</v>
      </c>
      <c r="AX148" s="207"/>
      <c r="AY148" s="207"/>
      <c r="AZ148" s="207"/>
      <c r="BA148" s="78" t="s">
        <v>25</v>
      </c>
      <c r="BB148" s="78" t="s">
        <v>9</v>
      </c>
      <c r="BC148" s="78" t="s">
        <v>10</v>
      </c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</row>
    <row r="149" spans="1:256" ht="32.450000000000003" customHeight="1">
      <c r="A149" s="207" t="s">
        <v>302</v>
      </c>
      <c r="B149" s="207"/>
      <c r="C149" s="78" t="s">
        <v>8</v>
      </c>
      <c r="D149" s="104" t="s">
        <v>251</v>
      </c>
      <c r="E149" s="78" t="s">
        <v>36</v>
      </c>
      <c r="F149" s="78" t="s">
        <v>37</v>
      </c>
      <c r="G149" s="78" t="s">
        <v>38</v>
      </c>
      <c r="H149" s="78" t="s">
        <v>39</v>
      </c>
      <c r="I149" s="78" t="s">
        <v>36</v>
      </c>
      <c r="J149" s="78" t="s">
        <v>37</v>
      </c>
      <c r="K149" s="78" t="s">
        <v>38</v>
      </c>
      <c r="L149" s="78" t="s">
        <v>39</v>
      </c>
      <c r="M149" s="78" t="s">
        <v>36</v>
      </c>
      <c r="N149" s="78" t="s">
        <v>37</v>
      </c>
      <c r="O149" s="78" t="s">
        <v>38</v>
      </c>
      <c r="P149" s="78" t="s">
        <v>39</v>
      </c>
      <c r="Q149" s="78" t="s">
        <v>36</v>
      </c>
      <c r="R149" s="78" t="s">
        <v>37</v>
      </c>
      <c r="S149" s="78" t="s">
        <v>38</v>
      </c>
      <c r="T149" s="78" t="s">
        <v>39</v>
      </c>
      <c r="U149" s="78" t="s">
        <v>36</v>
      </c>
      <c r="V149" s="78" t="s">
        <v>37</v>
      </c>
      <c r="W149" s="78" t="s">
        <v>38</v>
      </c>
      <c r="X149" s="78" t="s">
        <v>39</v>
      </c>
      <c r="Y149" s="78" t="s">
        <v>36</v>
      </c>
      <c r="Z149" s="78" t="s">
        <v>37</v>
      </c>
      <c r="AA149" s="78" t="s">
        <v>38</v>
      </c>
      <c r="AB149" s="78" t="s">
        <v>39</v>
      </c>
      <c r="AC149" s="78" t="s">
        <v>36</v>
      </c>
      <c r="AD149" s="78" t="s">
        <v>37</v>
      </c>
      <c r="AE149" s="78" t="s">
        <v>38</v>
      </c>
      <c r="AF149" s="78" t="s">
        <v>39</v>
      </c>
      <c r="AG149" s="78" t="s">
        <v>36</v>
      </c>
      <c r="AH149" s="78" t="s">
        <v>37</v>
      </c>
      <c r="AI149" s="78" t="s">
        <v>38</v>
      </c>
      <c r="AJ149" s="78" t="s">
        <v>39</v>
      </c>
      <c r="AK149" s="78" t="s">
        <v>36</v>
      </c>
      <c r="AL149" s="78" t="s">
        <v>37</v>
      </c>
      <c r="AM149" s="78" t="s">
        <v>38</v>
      </c>
      <c r="AN149" s="78" t="s">
        <v>39</v>
      </c>
      <c r="AO149" s="78" t="s">
        <v>36</v>
      </c>
      <c r="AP149" s="78" t="s">
        <v>37</v>
      </c>
      <c r="AQ149" s="78" t="s">
        <v>38</v>
      </c>
      <c r="AR149" s="78" t="s">
        <v>39</v>
      </c>
      <c r="AS149" s="78" t="s">
        <v>36</v>
      </c>
      <c r="AT149" s="78" t="s">
        <v>37</v>
      </c>
      <c r="AU149" s="78" t="s">
        <v>38</v>
      </c>
      <c r="AV149" s="78" t="s">
        <v>39</v>
      </c>
      <c r="AW149" s="78" t="s">
        <v>36</v>
      </c>
      <c r="AX149" s="78" t="s">
        <v>37</v>
      </c>
      <c r="AY149" s="78" t="s">
        <v>38</v>
      </c>
      <c r="AZ149" s="78" t="s">
        <v>39</v>
      </c>
      <c r="BA149" s="175">
        <f>H150+L150+P150+T150+X150+AB150+AF150+AJ150+AN150+AR150+AV150+AZ150</f>
        <v>339</v>
      </c>
      <c r="BB149" s="178">
        <f>BC149*2</f>
        <v>5.56</v>
      </c>
      <c r="BC149" s="178">
        <f>H153+L153+P153+T153+X153+AB153+AF153+AJ153+AN153+AR153+AV153+AZ153</f>
        <v>2.78</v>
      </c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</row>
    <row r="150" spans="1:256" ht="32.450000000000003" customHeight="1">
      <c r="A150" s="207"/>
      <c r="B150" s="207"/>
      <c r="C150" s="82" t="s">
        <v>40</v>
      </c>
      <c r="D150" s="132" t="s">
        <v>277</v>
      </c>
      <c r="E150" s="80">
        <v>5</v>
      </c>
      <c r="F150" s="80">
        <v>11</v>
      </c>
      <c r="G150" s="80">
        <v>13</v>
      </c>
      <c r="H150" s="80">
        <v>29</v>
      </c>
      <c r="I150" s="80">
        <v>5</v>
      </c>
      <c r="J150" s="80">
        <v>12</v>
      </c>
      <c r="K150" s="80">
        <v>13</v>
      </c>
      <c r="L150" s="80">
        <v>30</v>
      </c>
      <c r="M150" s="80">
        <v>5</v>
      </c>
      <c r="N150" s="80">
        <v>12</v>
      </c>
      <c r="O150" s="80">
        <v>12</v>
      </c>
      <c r="P150" s="80">
        <v>29</v>
      </c>
      <c r="Q150" s="80">
        <v>5</v>
      </c>
      <c r="R150" s="80">
        <v>12</v>
      </c>
      <c r="S150" s="80">
        <v>12</v>
      </c>
      <c r="T150" s="80">
        <v>29</v>
      </c>
      <c r="U150" s="80">
        <v>5</v>
      </c>
      <c r="V150" s="80">
        <v>11</v>
      </c>
      <c r="W150" s="80">
        <v>11</v>
      </c>
      <c r="X150" s="80">
        <v>27</v>
      </c>
      <c r="Y150" s="80">
        <v>5</v>
      </c>
      <c r="Z150" s="80">
        <v>11</v>
      </c>
      <c r="AA150" s="80">
        <v>11</v>
      </c>
      <c r="AB150" s="80">
        <v>27</v>
      </c>
      <c r="AC150" s="80">
        <v>5</v>
      </c>
      <c r="AD150" s="80">
        <v>11</v>
      </c>
      <c r="AE150" s="80">
        <v>11</v>
      </c>
      <c r="AF150" s="80">
        <v>27</v>
      </c>
      <c r="AG150" s="80">
        <v>4</v>
      </c>
      <c r="AH150" s="80">
        <v>11</v>
      </c>
      <c r="AI150" s="80">
        <v>11</v>
      </c>
      <c r="AJ150" s="80">
        <v>26</v>
      </c>
      <c r="AK150" s="80">
        <v>4</v>
      </c>
      <c r="AL150" s="80">
        <v>11</v>
      </c>
      <c r="AM150" s="80">
        <v>11</v>
      </c>
      <c r="AN150" s="80">
        <v>26</v>
      </c>
      <c r="AO150" s="80">
        <v>4</v>
      </c>
      <c r="AP150" s="80">
        <v>13</v>
      </c>
      <c r="AQ150" s="80">
        <v>12</v>
      </c>
      <c r="AR150" s="80">
        <v>29</v>
      </c>
      <c r="AS150" s="80">
        <v>5</v>
      </c>
      <c r="AT150" s="80">
        <v>13</v>
      </c>
      <c r="AU150" s="80">
        <v>11</v>
      </c>
      <c r="AV150" s="80">
        <v>29</v>
      </c>
      <c r="AW150" s="80">
        <f>6</f>
        <v>6</v>
      </c>
      <c r="AX150" s="80">
        <v>13</v>
      </c>
      <c r="AY150" s="80">
        <f>12</f>
        <v>12</v>
      </c>
      <c r="AZ150" s="80">
        <v>31</v>
      </c>
      <c r="BA150" s="176"/>
      <c r="BB150" s="178"/>
      <c r="BC150" s="178"/>
      <c r="BD150" s="56" t="s">
        <v>346</v>
      </c>
      <c r="BE150" s="155">
        <f>BB149-BD150</f>
        <v>-1.4</v>
      </c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</row>
    <row r="151" spans="1:256" ht="32.450000000000003" customHeight="1">
      <c r="A151" s="212"/>
      <c r="B151" s="207"/>
      <c r="C151" s="78" t="s">
        <v>158</v>
      </c>
      <c r="D151" s="103" t="s">
        <v>278</v>
      </c>
      <c r="E151" s="207" t="s">
        <v>42</v>
      </c>
      <c r="F151" s="207"/>
      <c r="G151" s="207"/>
      <c r="H151" s="207"/>
      <c r="I151" s="207" t="s">
        <v>43</v>
      </c>
      <c r="J151" s="207"/>
      <c r="K151" s="207"/>
      <c r="L151" s="207"/>
      <c r="M151" s="207" t="s">
        <v>44</v>
      </c>
      <c r="N151" s="207"/>
      <c r="O151" s="207"/>
      <c r="P151" s="207"/>
      <c r="Q151" s="207" t="s">
        <v>45</v>
      </c>
      <c r="R151" s="207"/>
      <c r="S151" s="207"/>
      <c r="T151" s="207"/>
      <c r="U151" s="207" t="s">
        <v>46</v>
      </c>
      <c r="V151" s="207"/>
      <c r="W151" s="207"/>
      <c r="X151" s="207"/>
      <c r="Y151" s="207" t="s">
        <v>47</v>
      </c>
      <c r="Z151" s="207"/>
      <c r="AA151" s="207"/>
      <c r="AB151" s="207"/>
      <c r="AC151" s="207" t="s">
        <v>48</v>
      </c>
      <c r="AD151" s="207"/>
      <c r="AE151" s="207"/>
      <c r="AF151" s="207"/>
      <c r="AG151" s="207" t="s">
        <v>49</v>
      </c>
      <c r="AH151" s="207"/>
      <c r="AI151" s="207"/>
      <c r="AJ151" s="207"/>
      <c r="AK151" s="207" t="s">
        <v>50</v>
      </c>
      <c r="AL151" s="207"/>
      <c r="AM151" s="207"/>
      <c r="AN151" s="207"/>
      <c r="AO151" s="207" t="s">
        <v>51</v>
      </c>
      <c r="AP151" s="207"/>
      <c r="AQ151" s="207"/>
      <c r="AR151" s="207"/>
      <c r="AS151" s="207" t="s">
        <v>52</v>
      </c>
      <c r="AT151" s="207"/>
      <c r="AU151" s="207"/>
      <c r="AV151" s="207"/>
      <c r="AW151" s="207" t="s">
        <v>53</v>
      </c>
      <c r="AX151" s="207"/>
      <c r="AY151" s="207"/>
      <c r="AZ151" s="207"/>
      <c r="BA151" s="176"/>
      <c r="BB151" s="178"/>
      <c r="BC151" s="178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</row>
    <row r="152" spans="1:256" ht="32.450000000000003" customHeight="1">
      <c r="A152" s="207"/>
      <c r="B152" s="207"/>
      <c r="C152" s="78" t="s">
        <v>160</v>
      </c>
      <c r="D152" s="142" t="s">
        <v>224</v>
      </c>
      <c r="E152" s="78" t="s">
        <v>36</v>
      </c>
      <c r="F152" s="78" t="s">
        <v>37</v>
      </c>
      <c r="G152" s="78" t="s">
        <v>38</v>
      </c>
      <c r="H152" s="78" t="s">
        <v>39</v>
      </c>
      <c r="I152" s="78" t="s">
        <v>36</v>
      </c>
      <c r="J152" s="78" t="s">
        <v>37</v>
      </c>
      <c r="K152" s="78" t="s">
        <v>38</v>
      </c>
      <c r="L152" s="78" t="s">
        <v>39</v>
      </c>
      <c r="M152" s="78" t="s">
        <v>36</v>
      </c>
      <c r="N152" s="78" t="s">
        <v>37</v>
      </c>
      <c r="O152" s="78" t="s">
        <v>38</v>
      </c>
      <c r="P152" s="78" t="s">
        <v>39</v>
      </c>
      <c r="Q152" s="78" t="s">
        <v>36</v>
      </c>
      <c r="R152" s="78" t="s">
        <v>37</v>
      </c>
      <c r="S152" s="78" t="s">
        <v>38</v>
      </c>
      <c r="T152" s="78" t="s">
        <v>39</v>
      </c>
      <c r="U152" s="78" t="s">
        <v>36</v>
      </c>
      <c r="V152" s="78" t="s">
        <v>37</v>
      </c>
      <c r="W152" s="78" t="s">
        <v>38</v>
      </c>
      <c r="X152" s="78" t="s">
        <v>39</v>
      </c>
      <c r="Y152" s="78" t="s">
        <v>36</v>
      </c>
      <c r="Z152" s="78" t="s">
        <v>37</v>
      </c>
      <c r="AA152" s="78" t="s">
        <v>38</v>
      </c>
      <c r="AB152" s="78" t="s">
        <v>39</v>
      </c>
      <c r="AC152" s="78" t="s">
        <v>36</v>
      </c>
      <c r="AD152" s="78" t="s">
        <v>37</v>
      </c>
      <c r="AE152" s="78" t="s">
        <v>38</v>
      </c>
      <c r="AF152" s="78" t="s">
        <v>39</v>
      </c>
      <c r="AG152" s="78" t="s">
        <v>36</v>
      </c>
      <c r="AH152" s="78" t="s">
        <v>37</v>
      </c>
      <c r="AI152" s="78" t="s">
        <v>38</v>
      </c>
      <c r="AJ152" s="78" t="s">
        <v>39</v>
      </c>
      <c r="AK152" s="78" t="s">
        <v>36</v>
      </c>
      <c r="AL152" s="78" t="s">
        <v>37</v>
      </c>
      <c r="AM152" s="78" t="s">
        <v>38</v>
      </c>
      <c r="AN152" s="78" t="s">
        <v>39</v>
      </c>
      <c r="AO152" s="78" t="s">
        <v>36</v>
      </c>
      <c r="AP152" s="78" t="s">
        <v>37</v>
      </c>
      <c r="AQ152" s="78" t="s">
        <v>38</v>
      </c>
      <c r="AR152" s="78" t="s">
        <v>39</v>
      </c>
      <c r="AS152" s="78" t="s">
        <v>36</v>
      </c>
      <c r="AT152" s="78" t="s">
        <v>37</v>
      </c>
      <c r="AU152" s="78" t="s">
        <v>38</v>
      </c>
      <c r="AV152" s="78" t="s">
        <v>39</v>
      </c>
      <c r="AW152" s="78" t="s">
        <v>36</v>
      </c>
      <c r="AX152" s="78" t="s">
        <v>37</v>
      </c>
      <c r="AY152" s="78" t="s">
        <v>38</v>
      </c>
      <c r="AZ152" s="78" t="s">
        <v>39</v>
      </c>
      <c r="BA152" s="176"/>
      <c r="BB152" s="178"/>
      <c r="BC152" s="178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</row>
    <row r="153" spans="1:256" ht="32.450000000000003" customHeight="1">
      <c r="A153" s="207"/>
      <c r="B153" s="207"/>
      <c r="C153" s="78" t="s">
        <v>54</v>
      </c>
      <c r="D153" s="144">
        <v>47</v>
      </c>
      <c r="E153" s="169">
        <f>0.01*E150/2</f>
        <v>0.03</v>
      </c>
      <c r="F153" s="169">
        <f>0.015*F150/2</f>
        <v>0.08</v>
      </c>
      <c r="G153" s="169">
        <f>0.02*G150/2</f>
        <v>0.13</v>
      </c>
      <c r="H153" s="169">
        <f>E153+F153+G153</f>
        <v>0.24</v>
      </c>
      <c r="I153" s="169">
        <f>0.01*I150/2</f>
        <v>0.03</v>
      </c>
      <c r="J153" s="169">
        <f>0.015*J150/2</f>
        <v>0.09</v>
      </c>
      <c r="K153" s="169">
        <f>0.02*K150/2</f>
        <v>0.13</v>
      </c>
      <c r="L153" s="169">
        <f>I153+J153+K153</f>
        <v>0.25</v>
      </c>
      <c r="M153" s="169">
        <f>0.01*M150/2</f>
        <v>0.03</v>
      </c>
      <c r="N153" s="169">
        <f>0.015*N150/2</f>
        <v>0.09</v>
      </c>
      <c r="O153" s="169">
        <f>0.02*O150/2</f>
        <v>0.12</v>
      </c>
      <c r="P153" s="169">
        <f>M153+N153+O153</f>
        <v>0.24</v>
      </c>
      <c r="Q153" s="169">
        <f>0.01*Q150/2</f>
        <v>0.03</v>
      </c>
      <c r="R153" s="169">
        <f>0.015*R150/2</f>
        <v>0.09</v>
      </c>
      <c r="S153" s="169">
        <f>0.02*S150/2</f>
        <v>0.12</v>
      </c>
      <c r="T153" s="169">
        <f>Q153+R153+S153</f>
        <v>0.24</v>
      </c>
      <c r="U153" s="169">
        <f>0.01*U150/2</f>
        <v>0.03</v>
      </c>
      <c r="V153" s="169">
        <f>0.015*V150/2</f>
        <v>0.08</v>
      </c>
      <c r="W153" s="169">
        <f>0.02*W150/2</f>
        <v>0.11</v>
      </c>
      <c r="X153" s="169">
        <f>U153+V153+W153</f>
        <v>0.22</v>
      </c>
      <c r="Y153" s="169">
        <f>0.01*Y150/2</f>
        <v>0.03</v>
      </c>
      <c r="Z153" s="169">
        <f>0.015*Z150/2</f>
        <v>0.08</v>
      </c>
      <c r="AA153" s="169">
        <f>0.02*AA150/2</f>
        <v>0.11</v>
      </c>
      <c r="AB153" s="169">
        <f>Y153+Z153+AA153</f>
        <v>0.22</v>
      </c>
      <c r="AC153" s="169">
        <f>0.01*AC150/2</f>
        <v>0.03</v>
      </c>
      <c r="AD153" s="169">
        <f>0.015*AD150/2</f>
        <v>0.08</v>
      </c>
      <c r="AE153" s="169">
        <f>0.02*AE150/2</f>
        <v>0.11</v>
      </c>
      <c r="AF153" s="169">
        <f>AC153+AD153+AE153</f>
        <v>0.22</v>
      </c>
      <c r="AG153" s="169">
        <f>0.01*AG150/2</f>
        <v>0.02</v>
      </c>
      <c r="AH153" s="169">
        <f>0.015*AH150/2</f>
        <v>0.08</v>
      </c>
      <c r="AI153" s="169">
        <f>0.02*AI150/2</f>
        <v>0.11</v>
      </c>
      <c r="AJ153" s="169">
        <f>AG153+AH153+AI153</f>
        <v>0.21</v>
      </c>
      <c r="AK153" s="169">
        <f>0.01*AK150/2</f>
        <v>0.02</v>
      </c>
      <c r="AL153" s="169">
        <f>0.015*AL150/2</f>
        <v>0.08</v>
      </c>
      <c r="AM153" s="169">
        <f>0.02*AM150/2</f>
        <v>0.11</v>
      </c>
      <c r="AN153" s="169">
        <f>AK153+AL153+AM153</f>
        <v>0.21</v>
      </c>
      <c r="AO153" s="169">
        <f>0.01*AO150/2</f>
        <v>0.02</v>
      </c>
      <c r="AP153" s="169">
        <f>0.015*AP150/2</f>
        <v>0.1</v>
      </c>
      <c r="AQ153" s="169">
        <f>0.02*AQ150/2</f>
        <v>0.12</v>
      </c>
      <c r="AR153" s="169">
        <f>AO153+AP153+AQ153</f>
        <v>0.24</v>
      </c>
      <c r="AS153" s="169">
        <f>0.01*AS150/2</f>
        <v>0.03</v>
      </c>
      <c r="AT153" s="169">
        <f>0.015*AT150/2</f>
        <v>0.1</v>
      </c>
      <c r="AU153" s="169">
        <f>0.02*AU150/2</f>
        <v>0.11</v>
      </c>
      <c r="AV153" s="169">
        <f>AS153+AT153+AU153</f>
        <v>0.24</v>
      </c>
      <c r="AW153" s="169">
        <f>0.01*AW150/2</f>
        <v>0.03</v>
      </c>
      <c r="AX153" s="169">
        <f>0.015*AX150/2</f>
        <v>0.1</v>
      </c>
      <c r="AY153" s="169">
        <f>0.02*AY150/2</f>
        <v>0.12</v>
      </c>
      <c r="AZ153" s="169">
        <f>AW153+AX153+AY153</f>
        <v>0.25</v>
      </c>
      <c r="BA153" s="177"/>
      <c r="BB153" s="178"/>
      <c r="BC153" s="178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</row>
    <row r="154" spans="1:256" s="57" customFormat="1" ht="32.450000000000003" customHeight="1">
      <c r="A154" s="58" t="s">
        <v>2</v>
      </c>
      <c r="B154" s="58" t="s">
        <v>3</v>
      </c>
      <c r="C154" s="58" t="s">
        <v>7</v>
      </c>
      <c r="D154" s="110" t="s">
        <v>252</v>
      </c>
      <c r="E154" s="173" t="s">
        <v>13</v>
      </c>
      <c r="F154" s="173"/>
      <c r="G154" s="173"/>
      <c r="H154" s="173"/>
      <c r="I154" s="173" t="s">
        <v>14</v>
      </c>
      <c r="J154" s="173"/>
      <c r="K154" s="173"/>
      <c r="L154" s="173"/>
      <c r="M154" s="173" t="s">
        <v>15</v>
      </c>
      <c r="N154" s="173"/>
      <c r="O154" s="173"/>
      <c r="P154" s="173"/>
      <c r="Q154" s="173" t="s">
        <v>16</v>
      </c>
      <c r="R154" s="173"/>
      <c r="S154" s="173"/>
      <c r="T154" s="173"/>
      <c r="U154" s="173" t="s">
        <v>17</v>
      </c>
      <c r="V154" s="173"/>
      <c r="W154" s="173"/>
      <c r="X154" s="173"/>
      <c r="Y154" s="173" t="s">
        <v>18</v>
      </c>
      <c r="Z154" s="173"/>
      <c r="AA154" s="173"/>
      <c r="AB154" s="173"/>
      <c r="AC154" s="173" t="s">
        <v>19</v>
      </c>
      <c r="AD154" s="173"/>
      <c r="AE154" s="173"/>
      <c r="AF154" s="173"/>
      <c r="AG154" s="183" t="s">
        <v>20</v>
      </c>
      <c r="AH154" s="183"/>
      <c r="AI154" s="183"/>
      <c r="AJ154" s="183"/>
      <c r="AK154" s="173" t="s">
        <v>21</v>
      </c>
      <c r="AL154" s="173"/>
      <c r="AM154" s="173"/>
      <c r="AN154" s="173"/>
      <c r="AO154" s="173" t="s">
        <v>22</v>
      </c>
      <c r="AP154" s="173"/>
      <c r="AQ154" s="173"/>
      <c r="AR154" s="173"/>
      <c r="AS154" s="173" t="s">
        <v>23</v>
      </c>
      <c r="AT154" s="173"/>
      <c r="AU154" s="173"/>
      <c r="AV154" s="173"/>
      <c r="AW154" s="173" t="s">
        <v>24</v>
      </c>
      <c r="AX154" s="173"/>
      <c r="AY154" s="173"/>
      <c r="AZ154" s="173"/>
      <c r="BA154" s="58" t="s">
        <v>25</v>
      </c>
      <c r="BB154" s="58" t="s">
        <v>9</v>
      </c>
      <c r="BC154" s="58" t="s">
        <v>10</v>
      </c>
    </row>
    <row r="155" spans="1:256" s="57" customFormat="1" ht="32.450000000000003" customHeight="1">
      <c r="A155" s="88" t="s">
        <v>2</v>
      </c>
      <c r="B155" s="88" t="s">
        <v>3</v>
      </c>
      <c r="C155" s="88" t="s">
        <v>7</v>
      </c>
      <c r="D155" s="135" t="s">
        <v>255</v>
      </c>
      <c r="E155" s="204" t="s">
        <v>13</v>
      </c>
      <c r="F155" s="204"/>
      <c r="G155" s="204"/>
      <c r="H155" s="204"/>
      <c r="I155" s="204" t="s">
        <v>14</v>
      </c>
      <c r="J155" s="204"/>
      <c r="K155" s="204"/>
      <c r="L155" s="204"/>
      <c r="M155" s="204" t="s">
        <v>15</v>
      </c>
      <c r="N155" s="204"/>
      <c r="O155" s="204"/>
      <c r="P155" s="204"/>
      <c r="Q155" s="204" t="s">
        <v>16</v>
      </c>
      <c r="R155" s="204"/>
      <c r="S155" s="204"/>
      <c r="T155" s="204"/>
      <c r="U155" s="204" t="s">
        <v>17</v>
      </c>
      <c r="V155" s="204"/>
      <c r="W155" s="204"/>
      <c r="X155" s="204"/>
      <c r="Y155" s="204" t="s">
        <v>18</v>
      </c>
      <c r="Z155" s="204"/>
      <c r="AA155" s="204"/>
      <c r="AB155" s="204"/>
      <c r="AC155" s="204" t="s">
        <v>19</v>
      </c>
      <c r="AD155" s="204"/>
      <c r="AE155" s="204"/>
      <c r="AF155" s="204"/>
      <c r="AG155" s="205" t="s">
        <v>20</v>
      </c>
      <c r="AH155" s="205"/>
      <c r="AI155" s="205"/>
      <c r="AJ155" s="205"/>
      <c r="AK155" s="204" t="s">
        <v>21</v>
      </c>
      <c r="AL155" s="204"/>
      <c r="AM155" s="204"/>
      <c r="AN155" s="204"/>
      <c r="AO155" s="204" t="s">
        <v>22</v>
      </c>
      <c r="AP155" s="204"/>
      <c r="AQ155" s="204"/>
      <c r="AR155" s="204"/>
      <c r="AS155" s="204" t="s">
        <v>23</v>
      </c>
      <c r="AT155" s="204"/>
      <c r="AU155" s="204"/>
      <c r="AV155" s="204"/>
      <c r="AW155" s="204" t="s">
        <v>24</v>
      </c>
      <c r="AX155" s="204"/>
      <c r="AY155" s="204"/>
      <c r="AZ155" s="204"/>
      <c r="BA155" s="88" t="s">
        <v>25</v>
      </c>
      <c r="BB155" s="88" t="s">
        <v>9</v>
      </c>
      <c r="BC155" s="88" t="s">
        <v>10</v>
      </c>
    </row>
    <row r="156" spans="1:256" s="57" customFormat="1" ht="32.450000000000003" customHeight="1">
      <c r="A156" s="204" t="s">
        <v>295</v>
      </c>
      <c r="B156" s="204" t="s">
        <v>5</v>
      </c>
      <c r="C156" s="88" t="s">
        <v>8</v>
      </c>
      <c r="D156" s="136" t="s">
        <v>256</v>
      </c>
      <c r="E156" s="88" t="s">
        <v>36</v>
      </c>
      <c r="F156" s="88" t="s">
        <v>37</v>
      </c>
      <c r="G156" s="88" t="s">
        <v>38</v>
      </c>
      <c r="H156" s="88" t="s">
        <v>39</v>
      </c>
      <c r="I156" s="88" t="s">
        <v>36</v>
      </c>
      <c r="J156" s="88" t="s">
        <v>37</v>
      </c>
      <c r="K156" s="88" t="s">
        <v>38</v>
      </c>
      <c r="L156" s="88" t="s">
        <v>39</v>
      </c>
      <c r="M156" s="88" t="s">
        <v>36</v>
      </c>
      <c r="N156" s="88" t="s">
        <v>37</v>
      </c>
      <c r="O156" s="88" t="s">
        <v>38</v>
      </c>
      <c r="P156" s="88" t="s">
        <v>39</v>
      </c>
      <c r="Q156" s="88" t="s">
        <v>36</v>
      </c>
      <c r="R156" s="88" t="s">
        <v>37</v>
      </c>
      <c r="S156" s="88" t="s">
        <v>38</v>
      </c>
      <c r="T156" s="88" t="s">
        <v>39</v>
      </c>
      <c r="U156" s="88" t="s">
        <v>36</v>
      </c>
      <c r="V156" s="88" t="s">
        <v>37</v>
      </c>
      <c r="W156" s="88" t="s">
        <v>38</v>
      </c>
      <c r="X156" s="88" t="s">
        <v>39</v>
      </c>
      <c r="Y156" s="88" t="s">
        <v>36</v>
      </c>
      <c r="Z156" s="88" t="s">
        <v>37</v>
      </c>
      <c r="AA156" s="88" t="s">
        <v>38</v>
      </c>
      <c r="AB156" s="88" t="s">
        <v>39</v>
      </c>
      <c r="AC156" s="88" t="s">
        <v>36</v>
      </c>
      <c r="AD156" s="88" t="s">
        <v>37</v>
      </c>
      <c r="AE156" s="88" t="s">
        <v>38</v>
      </c>
      <c r="AF156" s="88" t="s">
        <v>39</v>
      </c>
      <c r="AG156" s="88" t="s">
        <v>36</v>
      </c>
      <c r="AH156" s="88" t="s">
        <v>37</v>
      </c>
      <c r="AI156" s="88" t="s">
        <v>38</v>
      </c>
      <c r="AJ156" s="88" t="s">
        <v>39</v>
      </c>
      <c r="AK156" s="88" t="s">
        <v>36</v>
      </c>
      <c r="AL156" s="88" t="s">
        <v>37</v>
      </c>
      <c r="AM156" s="88" t="s">
        <v>38</v>
      </c>
      <c r="AN156" s="88" t="s">
        <v>39</v>
      </c>
      <c r="AO156" s="88" t="s">
        <v>36</v>
      </c>
      <c r="AP156" s="88" t="s">
        <v>37</v>
      </c>
      <c r="AQ156" s="88" t="s">
        <v>38</v>
      </c>
      <c r="AR156" s="88" t="s">
        <v>39</v>
      </c>
      <c r="AS156" s="88" t="s">
        <v>36</v>
      </c>
      <c r="AT156" s="88" t="s">
        <v>37</v>
      </c>
      <c r="AU156" s="88" t="s">
        <v>38</v>
      </c>
      <c r="AV156" s="88" t="s">
        <v>39</v>
      </c>
      <c r="AW156" s="88" t="s">
        <v>36</v>
      </c>
      <c r="AX156" s="88" t="s">
        <v>37</v>
      </c>
      <c r="AY156" s="88" t="s">
        <v>38</v>
      </c>
      <c r="AZ156" s="88" t="s">
        <v>39</v>
      </c>
      <c r="BA156" s="175">
        <f>H157+L157+P157+T157+X157+AB157+AF157+AJ157+AN157+AR157+AV157+AZ157</f>
        <v>535</v>
      </c>
      <c r="BB156" s="178">
        <f>BC156*2</f>
        <v>8.44</v>
      </c>
      <c r="BC156" s="178">
        <f>H160+L160+P160+T160+X160+AB160+AF160+AJ160+AN160+AR160+AV160+AZ160</f>
        <v>4.22</v>
      </c>
    </row>
    <row r="157" spans="1:256" s="57" customFormat="1" ht="32.450000000000003" customHeight="1">
      <c r="A157" s="204"/>
      <c r="B157" s="204"/>
      <c r="C157" s="75" t="s">
        <v>40</v>
      </c>
      <c r="D157" s="145" t="s">
        <v>257</v>
      </c>
      <c r="E157" s="86">
        <v>25</v>
      </c>
      <c r="F157" s="86">
        <v>4</v>
      </c>
      <c r="G157" s="86">
        <v>14</v>
      </c>
      <c r="H157" s="86">
        <v>43</v>
      </c>
      <c r="I157" s="86">
        <v>25</v>
      </c>
      <c r="J157" s="86">
        <v>4</v>
      </c>
      <c r="K157" s="86">
        <v>14</v>
      </c>
      <c r="L157" s="86">
        <v>43</v>
      </c>
      <c r="M157" s="86">
        <v>25</v>
      </c>
      <c r="N157" s="86">
        <v>4</v>
      </c>
      <c r="O157" s="86">
        <v>15</v>
      </c>
      <c r="P157" s="86">
        <v>44</v>
      </c>
      <c r="Q157" s="86">
        <v>25</v>
      </c>
      <c r="R157" s="86">
        <v>4</v>
      </c>
      <c r="S157" s="86">
        <v>16</v>
      </c>
      <c r="T157" s="86">
        <v>45</v>
      </c>
      <c r="U157" s="86">
        <v>25</v>
      </c>
      <c r="V157" s="86">
        <v>4</v>
      </c>
      <c r="W157" s="86">
        <v>16</v>
      </c>
      <c r="X157" s="86">
        <v>45</v>
      </c>
      <c r="Y157" s="86">
        <v>25</v>
      </c>
      <c r="Z157" s="86">
        <v>4</v>
      </c>
      <c r="AA157" s="86">
        <v>16</v>
      </c>
      <c r="AB157" s="86">
        <v>45</v>
      </c>
      <c r="AC157" s="86">
        <v>25</v>
      </c>
      <c r="AD157" s="86">
        <v>4</v>
      </c>
      <c r="AE157" s="86">
        <v>16</v>
      </c>
      <c r="AF157" s="86">
        <v>45</v>
      </c>
      <c r="AG157" s="86">
        <v>25</v>
      </c>
      <c r="AH157" s="86">
        <v>4</v>
      </c>
      <c r="AI157" s="86">
        <v>16</v>
      </c>
      <c r="AJ157" s="86">
        <v>45</v>
      </c>
      <c r="AK157" s="86">
        <v>25</v>
      </c>
      <c r="AL157" s="86">
        <v>4</v>
      </c>
      <c r="AM157" s="86">
        <v>16</v>
      </c>
      <c r="AN157" s="86">
        <v>45</v>
      </c>
      <c r="AO157" s="86">
        <v>25</v>
      </c>
      <c r="AP157" s="86">
        <v>4</v>
      </c>
      <c r="AQ157" s="86">
        <v>16</v>
      </c>
      <c r="AR157" s="86">
        <v>45</v>
      </c>
      <c r="AS157" s="86">
        <v>25</v>
      </c>
      <c r="AT157" s="86">
        <v>4</v>
      </c>
      <c r="AU157" s="86">
        <v>16</v>
      </c>
      <c r="AV157" s="86">
        <v>45</v>
      </c>
      <c r="AW157" s="86">
        <v>25</v>
      </c>
      <c r="AX157" s="86">
        <v>4</v>
      </c>
      <c r="AY157" s="86">
        <f>16+43</f>
        <v>59</v>
      </c>
      <c r="AZ157" s="86">
        <v>45</v>
      </c>
      <c r="BA157" s="176"/>
      <c r="BB157" s="178"/>
      <c r="BC157" s="178"/>
      <c r="BD157" s="57">
        <v>7.46</v>
      </c>
      <c r="BE157" s="156">
        <f>BB156-BD157</f>
        <v>0.98</v>
      </c>
    </row>
    <row r="158" spans="1:256" s="57" customFormat="1" ht="32.450000000000003" customHeight="1">
      <c r="A158" s="206"/>
      <c r="B158" s="204"/>
      <c r="C158" s="88" t="s">
        <v>158</v>
      </c>
      <c r="D158" s="103" t="s">
        <v>159</v>
      </c>
      <c r="E158" s="204" t="s">
        <v>42</v>
      </c>
      <c r="F158" s="204"/>
      <c r="G158" s="204"/>
      <c r="H158" s="204"/>
      <c r="I158" s="204" t="s">
        <v>43</v>
      </c>
      <c r="J158" s="204"/>
      <c r="K158" s="204"/>
      <c r="L158" s="204"/>
      <c r="M158" s="204" t="s">
        <v>44</v>
      </c>
      <c r="N158" s="204"/>
      <c r="O158" s="204"/>
      <c r="P158" s="204"/>
      <c r="Q158" s="204" t="s">
        <v>45</v>
      </c>
      <c r="R158" s="204"/>
      <c r="S158" s="204"/>
      <c r="T158" s="204"/>
      <c r="U158" s="204" t="s">
        <v>46</v>
      </c>
      <c r="V158" s="204"/>
      <c r="W158" s="204"/>
      <c r="X158" s="204"/>
      <c r="Y158" s="204" t="s">
        <v>47</v>
      </c>
      <c r="Z158" s="204"/>
      <c r="AA158" s="204"/>
      <c r="AB158" s="204"/>
      <c r="AC158" s="204" t="s">
        <v>48</v>
      </c>
      <c r="AD158" s="204"/>
      <c r="AE158" s="204"/>
      <c r="AF158" s="204"/>
      <c r="AG158" s="204" t="s">
        <v>49</v>
      </c>
      <c r="AH158" s="204"/>
      <c r="AI158" s="204"/>
      <c r="AJ158" s="204"/>
      <c r="AK158" s="204" t="s">
        <v>50</v>
      </c>
      <c r="AL158" s="204"/>
      <c r="AM158" s="204"/>
      <c r="AN158" s="204"/>
      <c r="AO158" s="204" t="s">
        <v>51</v>
      </c>
      <c r="AP158" s="204"/>
      <c r="AQ158" s="204"/>
      <c r="AR158" s="204"/>
      <c r="AS158" s="204" t="s">
        <v>52</v>
      </c>
      <c r="AT158" s="204"/>
      <c r="AU158" s="204"/>
      <c r="AV158" s="204"/>
      <c r="AW158" s="204" t="s">
        <v>53</v>
      </c>
      <c r="AX158" s="204"/>
      <c r="AY158" s="204"/>
      <c r="AZ158" s="204"/>
      <c r="BA158" s="176"/>
      <c r="BB158" s="178"/>
      <c r="BC158" s="178"/>
    </row>
    <row r="159" spans="1:256" s="57" customFormat="1" ht="32.450000000000003" customHeight="1">
      <c r="A159" s="204"/>
      <c r="B159" s="204"/>
      <c r="C159" s="88" t="s">
        <v>160</v>
      </c>
      <c r="D159" s="133" t="s">
        <v>166</v>
      </c>
      <c r="E159" s="88" t="s">
        <v>36</v>
      </c>
      <c r="F159" s="88" t="s">
        <v>37</v>
      </c>
      <c r="G159" s="88" t="s">
        <v>38</v>
      </c>
      <c r="H159" s="88" t="s">
        <v>39</v>
      </c>
      <c r="I159" s="88" t="s">
        <v>36</v>
      </c>
      <c r="J159" s="88" t="s">
        <v>37</v>
      </c>
      <c r="K159" s="88" t="s">
        <v>38</v>
      </c>
      <c r="L159" s="88" t="s">
        <v>39</v>
      </c>
      <c r="M159" s="88" t="s">
        <v>36</v>
      </c>
      <c r="N159" s="88" t="s">
        <v>37</v>
      </c>
      <c r="O159" s="88" t="s">
        <v>38</v>
      </c>
      <c r="P159" s="88" t="s">
        <v>39</v>
      </c>
      <c r="Q159" s="88" t="s">
        <v>36</v>
      </c>
      <c r="R159" s="88" t="s">
        <v>37</v>
      </c>
      <c r="S159" s="88" t="s">
        <v>38</v>
      </c>
      <c r="T159" s="88" t="s">
        <v>39</v>
      </c>
      <c r="U159" s="88" t="s">
        <v>36</v>
      </c>
      <c r="V159" s="88" t="s">
        <v>37</v>
      </c>
      <c r="W159" s="88" t="s">
        <v>38</v>
      </c>
      <c r="X159" s="88" t="s">
        <v>39</v>
      </c>
      <c r="Y159" s="88" t="s">
        <v>36</v>
      </c>
      <c r="Z159" s="88" t="s">
        <v>37</v>
      </c>
      <c r="AA159" s="88" t="s">
        <v>38</v>
      </c>
      <c r="AB159" s="88" t="s">
        <v>39</v>
      </c>
      <c r="AC159" s="88" t="s">
        <v>36</v>
      </c>
      <c r="AD159" s="88" t="s">
        <v>37</v>
      </c>
      <c r="AE159" s="88" t="s">
        <v>38</v>
      </c>
      <c r="AF159" s="88" t="s">
        <v>39</v>
      </c>
      <c r="AG159" s="88" t="s">
        <v>36</v>
      </c>
      <c r="AH159" s="88" t="s">
        <v>37</v>
      </c>
      <c r="AI159" s="88" t="s">
        <v>38</v>
      </c>
      <c r="AJ159" s="88" t="s">
        <v>39</v>
      </c>
      <c r="AK159" s="88" t="s">
        <v>36</v>
      </c>
      <c r="AL159" s="88" t="s">
        <v>37</v>
      </c>
      <c r="AM159" s="88" t="s">
        <v>38</v>
      </c>
      <c r="AN159" s="88" t="s">
        <v>39</v>
      </c>
      <c r="AO159" s="88" t="s">
        <v>36</v>
      </c>
      <c r="AP159" s="88" t="s">
        <v>37</v>
      </c>
      <c r="AQ159" s="88" t="s">
        <v>38</v>
      </c>
      <c r="AR159" s="88" t="s">
        <v>39</v>
      </c>
      <c r="AS159" s="88" t="s">
        <v>36</v>
      </c>
      <c r="AT159" s="88" t="s">
        <v>37</v>
      </c>
      <c r="AU159" s="88" t="s">
        <v>38</v>
      </c>
      <c r="AV159" s="88" t="s">
        <v>39</v>
      </c>
      <c r="AW159" s="88" t="s">
        <v>36</v>
      </c>
      <c r="AX159" s="88" t="s">
        <v>37</v>
      </c>
      <c r="AY159" s="88" t="s">
        <v>38</v>
      </c>
      <c r="AZ159" s="88" t="s">
        <v>39</v>
      </c>
      <c r="BA159" s="176"/>
      <c r="BB159" s="178"/>
      <c r="BC159" s="178"/>
    </row>
    <row r="160" spans="1:256" s="57" customFormat="1" ht="32.450000000000003" customHeight="1">
      <c r="A160" s="204"/>
      <c r="B160" s="204"/>
      <c r="C160" s="88" t="s">
        <v>54</v>
      </c>
      <c r="D160" s="133" t="s">
        <v>258</v>
      </c>
      <c r="E160" s="169">
        <f>0.01*E157/2</f>
        <v>0.13</v>
      </c>
      <c r="F160" s="169">
        <f>0.015*F157/2</f>
        <v>0.03</v>
      </c>
      <c r="G160" s="169">
        <f>0.02*G157/2</f>
        <v>0.14000000000000001</v>
      </c>
      <c r="H160" s="169">
        <f>E160+F160+G160</f>
        <v>0.3</v>
      </c>
      <c r="I160" s="169">
        <f>0.01*I157/2</f>
        <v>0.13</v>
      </c>
      <c r="J160" s="169">
        <f>0.015*J157/2</f>
        <v>0.03</v>
      </c>
      <c r="K160" s="169">
        <f>0.02*K157/2</f>
        <v>0.14000000000000001</v>
      </c>
      <c r="L160" s="169">
        <f>I160+J160+K160</f>
        <v>0.3</v>
      </c>
      <c r="M160" s="169">
        <f>0.01*M157/2</f>
        <v>0.13</v>
      </c>
      <c r="N160" s="169">
        <f>0.015*N157/2</f>
        <v>0.03</v>
      </c>
      <c r="O160" s="169">
        <f>0.02*O157/2</f>
        <v>0.15</v>
      </c>
      <c r="P160" s="169">
        <f>M160+N160+O160</f>
        <v>0.31</v>
      </c>
      <c r="Q160" s="169">
        <f>0.01*Q157/2</f>
        <v>0.13</v>
      </c>
      <c r="R160" s="169">
        <f>0.015*R157/2</f>
        <v>0.03</v>
      </c>
      <c r="S160" s="169">
        <f>0.02*S157/2</f>
        <v>0.16</v>
      </c>
      <c r="T160" s="169">
        <f>Q160+R160+S160</f>
        <v>0.32</v>
      </c>
      <c r="U160" s="169">
        <f>0.01*U157/2</f>
        <v>0.13</v>
      </c>
      <c r="V160" s="169">
        <f>0.015*V157/2</f>
        <v>0.03</v>
      </c>
      <c r="W160" s="169">
        <f>0.02*W157/2</f>
        <v>0.16</v>
      </c>
      <c r="X160" s="169">
        <f>U160+V160+W160</f>
        <v>0.32</v>
      </c>
      <c r="Y160" s="169">
        <f>0.01*Y157/2</f>
        <v>0.13</v>
      </c>
      <c r="Z160" s="169">
        <f>0.015*Z157/2</f>
        <v>0.03</v>
      </c>
      <c r="AA160" s="169">
        <f>0.02*AA157/2</f>
        <v>0.16</v>
      </c>
      <c r="AB160" s="169">
        <f>Y160+Z160+AA160</f>
        <v>0.32</v>
      </c>
      <c r="AC160" s="169">
        <f>0.01*AC157/2</f>
        <v>0.13</v>
      </c>
      <c r="AD160" s="169">
        <f>0.015*AD157/2</f>
        <v>0.03</v>
      </c>
      <c r="AE160" s="169">
        <f>0.02*AE157/2</f>
        <v>0.16</v>
      </c>
      <c r="AF160" s="169">
        <f>AC160+AD160+AE160</f>
        <v>0.32</v>
      </c>
      <c r="AG160" s="169">
        <f>0.01*AG157/2</f>
        <v>0.13</v>
      </c>
      <c r="AH160" s="169">
        <f>0.015*AH157/2</f>
        <v>0.03</v>
      </c>
      <c r="AI160" s="169">
        <f>0.02*AI157/2</f>
        <v>0.16</v>
      </c>
      <c r="AJ160" s="169">
        <f>AG160+AH160+AI160</f>
        <v>0.32</v>
      </c>
      <c r="AK160" s="169">
        <f>0.01*AK157/2</f>
        <v>0.13</v>
      </c>
      <c r="AL160" s="169">
        <f>0.015*AL157/2</f>
        <v>0.03</v>
      </c>
      <c r="AM160" s="169">
        <f>0.02*AM157/2</f>
        <v>0.16</v>
      </c>
      <c r="AN160" s="169">
        <f>AK160+AL160+AM160</f>
        <v>0.32</v>
      </c>
      <c r="AO160" s="169">
        <f>0.01*AO157/2</f>
        <v>0.13</v>
      </c>
      <c r="AP160" s="169">
        <f>0.015*AP157/2</f>
        <v>0.03</v>
      </c>
      <c r="AQ160" s="169">
        <f>0.02*AQ157/2</f>
        <v>0.16</v>
      </c>
      <c r="AR160" s="169">
        <f>AO160+AP160+AQ160</f>
        <v>0.32</v>
      </c>
      <c r="AS160" s="169">
        <f>0.01*AS157/2</f>
        <v>0.13</v>
      </c>
      <c r="AT160" s="169">
        <f>0.015*AT157/2</f>
        <v>0.03</v>
      </c>
      <c r="AU160" s="169">
        <f>0.02*AU157/2</f>
        <v>0.16</v>
      </c>
      <c r="AV160" s="169">
        <f>AS160+AT160+AU160</f>
        <v>0.32</v>
      </c>
      <c r="AW160" s="169">
        <f>0.01*AW157/2</f>
        <v>0.13</v>
      </c>
      <c r="AX160" s="169">
        <f>0.015*AX157/2</f>
        <v>0.03</v>
      </c>
      <c r="AY160" s="169">
        <f>0.02*AY157/2</f>
        <v>0.59</v>
      </c>
      <c r="AZ160" s="169">
        <f>AW160+AX160+AY160</f>
        <v>0.75</v>
      </c>
      <c r="BA160" s="177"/>
      <c r="BB160" s="178"/>
      <c r="BC160" s="178"/>
    </row>
    <row r="161" spans="1:55" s="57" customFormat="1" ht="32.450000000000003" customHeight="1">
      <c r="A161" s="91" t="s">
        <v>2</v>
      </c>
      <c r="B161" s="91" t="s">
        <v>3</v>
      </c>
      <c r="C161" s="91" t="s">
        <v>7</v>
      </c>
      <c r="D161" s="162" t="s">
        <v>311</v>
      </c>
      <c r="E161" s="172" t="s">
        <v>13</v>
      </c>
      <c r="F161" s="172"/>
      <c r="G161" s="172"/>
      <c r="H161" s="172"/>
      <c r="I161" s="172" t="s">
        <v>14</v>
      </c>
      <c r="J161" s="172"/>
      <c r="K161" s="172"/>
      <c r="L161" s="172"/>
      <c r="M161" s="172" t="s">
        <v>15</v>
      </c>
      <c r="N161" s="172"/>
      <c r="O161" s="172"/>
      <c r="P161" s="172"/>
      <c r="Q161" s="172" t="s">
        <v>16</v>
      </c>
      <c r="R161" s="172"/>
      <c r="S161" s="172"/>
      <c r="T161" s="172"/>
      <c r="U161" s="172" t="s">
        <v>17</v>
      </c>
      <c r="V161" s="172"/>
      <c r="W161" s="172"/>
      <c r="X161" s="172"/>
      <c r="Y161" s="172" t="s">
        <v>18</v>
      </c>
      <c r="Z161" s="172"/>
      <c r="AA161" s="172"/>
      <c r="AB161" s="172"/>
      <c r="AC161" s="172" t="s">
        <v>19</v>
      </c>
      <c r="AD161" s="172"/>
      <c r="AE161" s="172"/>
      <c r="AF161" s="172"/>
      <c r="AG161" s="214" t="s">
        <v>20</v>
      </c>
      <c r="AH161" s="214"/>
      <c r="AI161" s="214"/>
      <c r="AJ161" s="214"/>
      <c r="AK161" s="172" t="s">
        <v>21</v>
      </c>
      <c r="AL161" s="172"/>
      <c r="AM161" s="172"/>
      <c r="AN161" s="172"/>
      <c r="AO161" s="172" t="s">
        <v>22</v>
      </c>
      <c r="AP161" s="172"/>
      <c r="AQ161" s="172"/>
      <c r="AR161" s="172"/>
      <c r="AS161" s="172" t="s">
        <v>23</v>
      </c>
      <c r="AT161" s="172"/>
      <c r="AU161" s="172"/>
      <c r="AV161" s="172"/>
      <c r="AW161" s="172" t="s">
        <v>24</v>
      </c>
      <c r="AX161" s="172"/>
      <c r="AY161" s="172"/>
      <c r="AZ161" s="172"/>
      <c r="BA161" s="91" t="s">
        <v>25</v>
      </c>
      <c r="BB161" s="91" t="s">
        <v>9</v>
      </c>
      <c r="BC161" s="91" t="s">
        <v>10</v>
      </c>
    </row>
    <row r="162" spans="1:55" s="57" customFormat="1" ht="32.450000000000003" customHeight="1">
      <c r="A162" s="172" t="s">
        <v>327</v>
      </c>
      <c r="B162" s="172" t="s">
        <v>5</v>
      </c>
      <c r="C162" s="91" t="s">
        <v>8</v>
      </c>
      <c r="D162" s="146" t="s">
        <v>312</v>
      </c>
      <c r="E162" s="91" t="s">
        <v>36</v>
      </c>
      <c r="F162" s="91" t="s">
        <v>37</v>
      </c>
      <c r="G162" s="91" t="s">
        <v>38</v>
      </c>
      <c r="H162" s="91" t="s">
        <v>39</v>
      </c>
      <c r="I162" s="91" t="s">
        <v>36</v>
      </c>
      <c r="J162" s="91" t="s">
        <v>37</v>
      </c>
      <c r="K162" s="91" t="s">
        <v>38</v>
      </c>
      <c r="L162" s="91" t="s">
        <v>39</v>
      </c>
      <c r="M162" s="91" t="s">
        <v>36</v>
      </c>
      <c r="N162" s="91" t="s">
        <v>37</v>
      </c>
      <c r="O162" s="91" t="s">
        <v>38</v>
      </c>
      <c r="P162" s="91" t="s">
        <v>39</v>
      </c>
      <c r="Q162" s="91" t="s">
        <v>36</v>
      </c>
      <c r="R162" s="91" t="s">
        <v>37</v>
      </c>
      <c r="S162" s="91" t="s">
        <v>38</v>
      </c>
      <c r="T162" s="91" t="s">
        <v>39</v>
      </c>
      <c r="U162" s="91" t="s">
        <v>36</v>
      </c>
      <c r="V162" s="91" t="s">
        <v>37</v>
      </c>
      <c r="W162" s="91" t="s">
        <v>38</v>
      </c>
      <c r="X162" s="91" t="s">
        <v>39</v>
      </c>
      <c r="Y162" s="91" t="s">
        <v>36</v>
      </c>
      <c r="Z162" s="91" t="s">
        <v>37</v>
      </c>
      <c r="AA162" s="91" t="s">
        <v>38</v>
      </c>
      <c r="AB162" s="91" t="s">
        <v>39</v>
      </c>
      <c r="AC162" s="91" t="s">
        <v>36</v>
      </c>
      <c r="AD162" s="91" t="s">
        <v>37</v>
      </c>
      <c r="AE162" s="91" t="s">
        <v>38</v>
      </c>
      <c r="AF162" s="91" t="s">
        <v>39</v>
      </c>
      <c r="AG162" s="91" t="s">
        <v>36</v>
      </c>
      <c r="AH162" s="91" t="s">
        <v>37</v>
      </c>
      <c r="AI162" s="91" t="s">
        <v>38</v>
      </c>
      <c r="AJ162" s="91" t="s">
        <v>39</v>
      </c>
      <c r="AK162" s="91" t="s">
        <v>36</v>
      </c>
      <c r="AL162" s="91" t="s">
        <v>37</v>
      </c>
      <c r="AM162" s="91" t="s">
        <v>38</v>
      </c>
      <c r="AN162" s="91" t="s">
        <v>39</v>
      </c>
      <c r="AO162" s="91" t="s">
        <v>36</v>
      </c>
      <c r="AP162" s="91" t="s">
        <v>37</v>
      </c>
      <c r="AQ162" s="91" t="s">
        <v>38</v>
      </c>
      <c r="AR162" s="91" t="s">
        <v>39</v>
      </c>
      <c r="AS162" s="91" t="s">
        <v>36</v>
      </c>
      <c r="AT162" s="91" t="s">
        <v>37</v>
      </c>
      <c r="AU162" s="91" t="s">
        <v>38</v>
      </c>
      <c r="AV162" s="91" t="s">
        <v>39</v>
      </c>
      <c r="AW162" s="91" t="s">
        <v>36</v>
      </c>
      <c r="AX162" s="91" t="s">
        <v>37</v>
      </c>
      <c r="AY162" s="91" t="s">
        <v>38</v>
      </c>
      <c r="AZ162" s="91" t="s">
        <v>39</v>
      </c>
      <c r="BA162" s="175">
        <f>H163+L163+P163+T163+X163+AB163+AF163+AJ163+AN163+AR163+AV163+AZ163</f>
        <v>217</v>
      </c>
      <c r="BB162" s="178">
        <f>BC162*2</f>
        <v>3.5259999999999998</v>
      </c>
      <c r="BC162" s="178">
        <f>H166+L166+P166+T166+X166+AB166+AF166+AJ166+AN166+AR166+AV166+AZ166</f>
        <v>1.7629999999999999</v>
      </c>
    </row>
    <row r="163" spans="1:55" s="57" customFormat="1" ht="32.450000000000003" customHeight="1">
      <c r="A163" s="172"/>
      <c r="B163" s="172"/>
      <c r="C163" s="90" t="s">
        <v>40</v>
      </c>
      <c r="D163" s="119" t="s">
        <v>313</v>
      </c>
      <c r="E163" s="94">
        <v>15</v>
      </c>
      <c r="F163" s="94">
        <v>0</v>
      </c>
      <c r="G163" s="94">
        <v>6</v>
      </c>
      <c r="H163" s="94">
        <f>SUM(E163:G163)</f>
        <v>21</v>
      </c>
      <c r="I163" s="94">
        <v>15</v>
      </c>
      <c r="J163" s="94">
        <v>0</v>
      </c>
      <c r="K163" s="94">
        <v>6</v>
      </c>
      <c r="L163" s="94">
        <f>SUM(I163:K163)</f>
        <v>21</v>
      </c>
      <c r="M163" s="94">
        <v>15</v>
      </c>
      <c r="N163" s="94">
        <v>0</v>
      </c>
      <c r="O163" s="94">
        <v>6</v>
      </c>
      <c r="P163" s="94">
        <f>SUM(M163:O163)</f>
        <v>21</v>
      </c>
      <c r="Q163" s="94">
        <v>15</v>
      </c>
      <c r="R163" s="94">
        <v>0</v>
      </c>
      <c r="S163" s="94">
        <v>6</v>
      </c>
      <c r="T163" s="94">
        <f>SUM(Q163:S163)</f>
        <v>21</v>
      </c>
      <c r="U163" s="94">
        <v>15</v>
      </c>
      <c r="V163" s="94">
        <v>0</v>
      </c>
      <c r="W163" s="94">
        <v>6</v>
      </c>
      <c r="X163" s="94">
        <f>SUM(U163:W163)</f>
        <v>21</v>
      </c>
      <c r="Y163" s="94">
        <v>15</v>
      </c>
      <c r="Z163" s="94">
        <v>0</v>
      </c>
      <c r="AA163" s="94">
        <v>6</v>
      </c>
      <c r="AB163" s="94">
        <f>SUM(Y163:AA163)</f>
        <v>21</v>
      </c>
      <c r="AC163" s="94">
        <v>15</v>
      </c>
      <c r="AD163" s="94">
        <v>0</v>
      </c>
      <c r="AE163" s="94">
        <v>5</v>
      </c>
      <c r="AF163" s="94">
        <f>SUM(AC163:AE163)</f>
        <v>20</v>
      </c>
      <c r="AG163" s="94">
        <v>15</v>
      </c>
      <c r="AH163" s="94">
        <v>0</v>
      </c>
      <c r="AI163" s="94">
        <v>5</v>
      </c>
      <c r="AJ163" s="94">
        <f>SUM(AG163:AI163)</f>
        <v>20</v>
      </c>
      <c r="AK163" s="94">
        <v>13</v>
      </c>
      <c r="AL163" s="94">
        <v>0</v>
      </c>
      <c r="AM163" s="94">
        <v>5</v>
      </c>
      <c r="AN163" s="94">
        <f>SUM(AK163:AM163)</f>
        <v>18</v>
      </c>
      <c r="AO163" s="94">
        <v>8</v>
      </c>
      <c r="AP163" s="94">
        <v>0</v>
      </c>
      <c r="AQ163" s="94">
        <v>3</v>
      </c>
      <c r="AR163" s="94">
        <f>SUM(AO163:AQ163)</f>
        <v>11</v>
      </c>
      <c r="AS163" s="94">
        <v>8</v>
      </c>
      <c r="AT163" s="94">
        <v>0</v>
      </c>
      <c r="AU163" s="94">
        <v>3</v>
      </c>
      <c r="AV163" s="94">
        <f>SUM(AS163:AU163)</f>
        <v>11</v>
      </c>
      <c r="AW163" s="94">
        <v>8</v>
      </c>
      <c r="AX163" s="94">
        <v>0</v>
      </c>
      <c r="AY163" s="94">
        <v>3</v>
      </c>
      <c r="AZ163" s="94">
        <f>SUM(AW163:AY163)</f>
        <v>11</v>
      </c>
      <c r="BA163" s="176"/>
      <c r="BB163" s="178"/>
      <c r="BC163" s="178"/>
    </row>
    <row r="164" spans="1:55" s="57" customFormat="1" ht="32.450000000000003" customHeight="1">
      <c r="A164" s="172"/>
      <c r="B164" s="172"/>
      <c r="C164" s="91" t="s">
        <v>158</v>
      </c>
      <c r="D164" s="120" t="s">
        <v>314</v>
      </c>
      <c r="E164" s="172" t="s">
        <v>42</v>
      </c>
      <c r="F164" s="172"/>
      <c r="G164" s="172"/>
      <c r="H164" s="172"/>
      <c r="I164" s="172" t="s">
        <v>43</v>
      </c>
      <c r="J164" s="172"/>
      <c r="K164" s="172"/>
      <c r="L164" s="172"/>
      <c r="M164" s="172" t="s">
        <v>44</v>
      </c>
      <c r="N164" s="172"/>
      <c r="O164" s="172"/>
      <c r="P164" s="172"/>
      <c r="Q164" s="172" t="s">
        <v>45</v>
      </c>
      <c r="R164" s="172"/>
      <c r="S164" s="172"/>
      <c r="T164" s="172"/>
      <c r="U164" s="172" t="s">
        <v>46</v>
      </c>
      <c r="V164" s="172"/>
      <c r="W164" s="172"/>
      <c r="X164" s="172"/>
      <c r="Y164" s="172" t="s">
        <v>47</v>
      </c>
      <c r="Z164" s="172"/>
      <c r="AA164" s="172"/>
      <c r="AB164" s="172"/>
      <c r="AC164" s="172" t="s">
        <v>48</v>
      </c>
      <c r="AD164" s="172"/>
      <c r="AE164" s="172"/>
      <c r="AF164" s="172"/>
      <c r="AG164" s="172" t="s">
        <v>49</v>
      </c>
      <c r="AH164" s="172"/>
      <c r="AI164" s="172"/>
      <c r="AJ164" s="172"/>
      <c r="AK164" s="172" t="s">
        <v>50</v>
      </c>
      <c r="AL164" s="172"/>
      <c r="AM164" s="172"/>
      <c r="AN164" s="172"/>
      <c r="AO164" s="172" t="s">
        <v>51</v>
      </c>
      <c r="AP164" s="172"/>
      <c r="AQ164" s="172"/>
      <c r="AR164" s="172"/>
      <c r="AS164" s="172" t="s">
        <v>52</v>
      </c>
      <c r="AT164" s="172"/>
      <c r="AU164" s="172"/>
      <c r="AV164" s="172"/>
      <c r="AW164" s="172" t="s">
        <v>53</v>
      </c>
      <c r="AX164" s="172"/>
      <c r="AY164" s="172"/>
      <c r="AZ164" s="172"/>
      <c r="BA164" s="176"/>
      <c r="BB164" s="178"/>
      <c r="BC164" s="178"/>
    </row>
    <row r="165" spans="1:55" s="57" customFormat="1" ht="32.450000000000003" customHeight="1">
      <c r="A165" s="172"/>
      <c r="B165" s="172"/>
      <c r="C165" s="91" t="s">
        <v>160</v>
      </c>
      <c r="D165" s="147" t="s">
        <v>210</v>
      </c>
      <c r="E165" s="91" t="s">
        <v>36</v>
      </c>
      <c r="F165" s="91" t="s">
        <v>37</v>
      </c>
      <c r="G165" s="91" t="s">
        <v>38</v>
      </c>
      <c r="H165" s="91" t="s">
        <v>39</v>
      </c>
      <c r="I165" s="91" t="s">
        <v>36</v>
      </c>
      <c r="J165" s="91" t="s">
        <v>37</v>
      </c>
      <c r="K165" s="91" t="s">
        <v>38</v>
      </c>
      <c r="L165" s="91" t="s">
        <v>39</v>
      </c>
      <c r="M165" s="91" t="s">
        <v>36</v>
      </c>
      <c r="N165" s="91" t="s">
        <v>37</v>
      </c>
      <c r="O165" s="91" t="s">
        <v>38</v>
      </c>
      <c r="P165" s="91" t="s">
        <v>39</v>
      </c>
      <c r="Q165" s="91" t="s">
        <v>36</v>
      </c>
      <c r="R165" s="91" t="s">
        <v>37</v>
      </c>
      <c r="S165" s="91" t="s">
        <v>38</v>
      </c>
      <c r="T165" s="91" t="s">
        <v>39</v>
      </c>
      <c r="U165" s="91" t="s">
        <v>36</v>
      </c>
      <c r="V165" s="91" t="s">
        <v>37</v>
      </c>
      <c r="W165" s="91" t="s">
        <v>38</v>
      </c>
      <c r="X165" s="91" t="s">
        <v>39</v>
      </c>
      <c r="Y165" s="91" t="s">
        <v>36</v>
      </c>
      <c r="Z165" s="91" t="s">
        <v>37</v>
      </c>
      <c r="AA165" s="91" t="s">
        <v>38</v>
      </c>
      <c r="AB165" s="91" t="s">
        <v>39</v>
      </c>
      <c r="AC165" s="91" t="s">
        <v>36</v>
      </c>
      <c r="AD165" s="91" t="s">
        <v>37</v>
      </c>
      <c r="AE165" s="91" t="s">
        <v>38</v>
      </c>
      <c r="AF165" s="91" t="s">
        <v>39</v>
      </c>
      <c r="AG165" s="91" t="s">
        <v>36</v>
      </c>
      <c r="AH165" s="91" t="s">
        <v>37</v>
      </c>
      <c r="AI165" s="91" t="s">
        <v>38</v>
      </c>
      <c r="AJ165" s="91" t="s">
        <v>39</v>
      </c>
      <c r="AK165" s="91" t="s">
        <v>36</v>
      </c>
      <c r="AL165" s="91" t="s">
        <v>37</v>
      </c>
      <c r="AM165" s="91" t="s">
        <v>38</v>
      </c>
      <c r="AN165" s="91" t="s">
        <v>39</v>
      </c>
      <c r="AO165" s="91" t="s">
        <v>36</v>
      </c>
      <c r="AP165" s="91" t="s">
        <v>37</v>
      </c>
      <c r="AQ165" s="91" t="s">
        <v>38</v>
      </c>
      <c r="AR165" s="91" t="s">
        <v>39</v>
      </c>
      <c r="AS165" s="91" t="s">
        <v>36</v>
      </c>
      <c r="AT165" s="91" t="s">
        <v>37</v>
      </c>
      <c r="AU165" s="91" t="s">
        <v>38</v>
      </c>
      <c r="AV165" s="91" t="s">
        <v>39</v>
      </c>
      <c r="AW165" s="91" t="s">
        <v>36</v>
      </c>
      <c r="AX165" s="91" t="s">
        <v>37</v>
      </c>
      <c r="AY165" s="91" t="s">
        <v>38</v>
      </c>
      <c r="AZ165" s="91" t="s">
        <v>39</v>
      </c>
      <c r="BA165" s="176"/>
      <c r="BB165" s="178"/>
      <c r="BC165" s="178"/>
    </row>
    <row r="166" spans="1:55" s="57" customFormat="1" ht="32.450000000000003" customHeight="1">
      <c r="A166" s="172"/>
      <c r="B166" s="172"/>
      <c r="C166" s="91" t="s">
        <v>54</v>
      </c>
      <c r="D166" s="147" t="s">
        <v>315</v>
      </c>
      <c r="E166" s="169">
        <f>0.01*E163/2</f>
        <v>0.08</v>
      </c>
      <c r="F166" s="169">
        <f>0.015*F163/2</f>
        <v>0</v>
      </c>
      <c r="G166" s="169">
        <f>0.02*G163/2</f>
        <v>0.06</v>
      </c>
      <c r="H166" s="169">
        <f>E166+F166+G166</f>
        <v>0.14000000000000001</v>
      </c>
      <c r="I166" s="169">
        <f>0.01*I163/2</f>
        <v>0.08</v>
      </c>
      <c r="J166" s="169">
        <f>0.015*J163/2</f>
        <v>0</v>
      </c>
      <c r="K166" s="169">
        <f>0.02*K163/2</f>
        <v>0.06</v>
      </c>
      <c r="L166" s="169">
        <f>I166+J166+K166</f>
        <v>0.14000000000000001</v>
      </c>
      <c r="M166" s="169">
        <f>0.01*M163/2</f>
        <v>0.08</v>
      </c>
      <c r="N166" s="169">
        <f>0.015*N163/2</f>
        <v>0</v>
      </c>
      <c r="O166" s="169">
        <f>0.02*O163/2</f>
        <v>0.06</v>
      </c>
      <c r="P166" s="169">
        <f>M166+N166+O166</f>
        <v>0.14000000000000001</v>
      </c>
      <c r="Q166" s="169">
        <f>0.01*Q163/2</f>
        <v>0.08</v>
      </c>
      <c r="R166" s="169">
        <f>0.015*R163/2</f>
        <v>0</v>
      </c>
      <c r="S166" s="169">
        <f>0.02*S163/2</f>
        <v>0.06</v>
      </c>
      <c r="T166" s="169">
        <f>Q166+R166+S166</f>
        <v>0.14000000000000001</v>
      </c>
      <c r="U166" s="169">
        <f>0.01*U163/2</f>
        <v>0.08</v>
      </c>
      <c r="V166" s="169">
        <f>0.015*V163/2</f>
        <v>0</v>
      </c>
      <c r="W166" s="169">
        <f>0.02*W163/2</f>
        <v>0.06</v>
      </c>
      <c r="X166" s="169">
        <f>U166+V166+W166</f>
        <v>0.14000000000000001</v>
      </c>
      <c r="Y166" s="169">
        <f>0.01*Y163/2</f>
        <v>0.08</v>
      </c>
      <c r="Z166" s="169">
        <f>0.015*Z163/2</f>
        <v>0</v>
      </c>
      <c r="AA166" s="169">
        <f>0.02*AA163/2</f>
        <v>0.06</v>
      </c>
      <c r="AB166" s="169">
        <f>Y166+Z166+AA166</f>
        <v>0.14000000000000001</v>
      </c>
      <c r="AC166" s="169">
        <f>0.01*AC163/2</f>
        <v>0.08</v>
      </c>
      <c r="AD166" s="169">
        <f>0.015*AD163/2</f>
        <v>0</v>
      </c>
      <c r="AE166" s="169">
        <f>0.02*AE163/2</f>
        <v>0.05</v>
      </c>
      <c r="AF166" s="169">
        <f>AC166+AD166+AE166</f>
        <v>0.13</v>
      </c>
      <c r="AG166" s="169">
        <f>0.01*AG163/2</f>
        <v>0.08</v>
      </c>
      <c r="AH166" s="169">
        <f>0.015*AH163/2</f>
        <v>0</v>
      </c>
      <c r="AI166" s="169">
        <f>0.02*AI163/2</f>
        <v>0.05</v>
      </c>
      <c r="AJ166" s="169">
        <f>AG166+AH166+AI166</f>
        <v>0.13</v>
      </c>
      <c r="AK166" s="105">
        <f>0.026*AK163/2</f>
        <v>0.16900000000000001</v>
      </c>
      <c r="AL166" s="105">
        <f>0.026*AL163/2</f>
        <v>0</v>
      </c>
      <c r="AM166" s="105">
        <f>0.026*AM163/2</f>
        <v>6.5000000000000002E-2</v>
      </c>
      <c r="AN166" s="105">
        <f>AK166+AL166+AM166</f>
        <v>0.23400000000000001</v>
      </c>
      <c r="AO166" s="105">
        <f>0.026*AO163/2</f>
        <v>0.104</v>
      </c>
      <c r="AP166" s="105">
        <f>0.026*AP163/2</f>
        <v>0</v>
      </c>
      <c r="AQ166" s="105">
        <f>0.026*AQ163/2</f>
        <v>3.9E-2</v>
      </c>
      <c r="AR166" s="105">
        <f>AO166+AP166+AQ166</f>
        <v>0.14299999999999999</v>
      </c>
      <c r="AS166" s="105">
        <f>0.026*AS163/2</f>
        <v>0.104</v>
      </c>
      <c r="AT166" s="105">
        <f>0.026*AT163/2</f>
        <v>0</v>
      </c>
      <c r="AU166" s="105">
        <f>0.026*AU163/2</f>
        <v>3.9E-2</v>
      </c>
      <c r="AV166" s="105">
        <f>AS166+AT166+AU166</f>
        <v>0.14299999999999999</v>
      </c>
      <c r="AW166" s="105">
        <f>0.026*AW163/2</f>
        <v>0.104</v>
      </c>
      <c r="AX166" s="105">
        <f>0.026*AX163/2</f>
        <v>0</v>
      </c>
      <c r="AY166" s="105">
        <f>0.026*AY163/2</f>
        <v>3.9E-2</v>
      </c>
      <c r="AZ166" s="105">
        <f>AW166+AX166+AY166</f>
        <v>0.14299999999999999</v>
      </c>
      <c r="BA166" s="177"/>
      <c r="BB166" s="178"/>
      <c r="BC166" s="178"/>
    </row>
    <row r="167" spans="1:55" s="54" customFormat="1" ht="32.450000000000003" customHeight="1">
      <c r="A167" s="88" t="s">
        <v>2</v>
      </c>
      <c r="B167" s="88" t="s">
        <v>3</v>
      </c>
      <c r="C167" s="88" t="s">
        <v>7</v>
      </c>
      <c r="D167" s="160" t="s">
        <v>321</v>
      </c>
      <c r="E167" s="204" t="s">
        <v>13</v>
      </c>
      <c r="F167" s="204"/>
      <c r="G167" s="204"/>
      <c r="H167" s="204"/>
      <c r="I167" s="204" t="s">
        <v>14</v>
      </c>
      <c r="J167" s="204"/>
      <c r="K167" s="204"/>
      <c r="L167" s="204"/>
      <c r="M167" s="204" t="s">
        <v>15</v>
      </c>
      <c r="N167" s="204"/>
      <c r="O167" s="204"/>
      <c r="P167" s="204"/>
      <c r="Q167" s="204" t="s">
        <v>16</v>
      </c>
      <c r="R167" s="204"/>
      <c r="S167" s="204"/>
      <c r="T167" s="204"/>
      <c r="U167" s="204" t="s">
        <v>17</v>
      </c>
      <c r="V167" s="204"/>
      <c r="W167" s="204"/>
      <c r="X167" s="204"/>
      <c r="Y167" s="204" t="s">
        <v>18</v>
      </c>
      <c r="Z167" s="204"/>
      <c r="AA167" s="204"/>
      <c r="AB167" s="204"/>
      <c r="AC167" s="204" t="s">
        <v>19</v>
      </c>
      <c r="AD167" s="204"/>
      <c r="AE167" s="204"/>
      <c r="AF167" s="204"/>
      <c r="AG167" s="205" t="s">
        <v>20</v>
      </c>
      <c r="AH167" s="205"/>
      <c r="AI167" s="205"/>
      <c r="AJ167" s="205"/>
      <c r="AK167" s="204" t="s">
        <v>21</v>
      </c>
      <c r="AL167" s="204"/>
      <c r="AM167" s="204"/>
      <c r="AN167" s="204"/>
      <c r="AO167" s="204" t="s">
        <v>22</v>
      </c>
      <c r="AP167" s="204"/>
      <c r="AQ167" s="204"/>
      <c r="AR167" s="204"/>
      <c r="AS167" s="204" t="s">
        <v>23</v>
      </c>
      <c r="AT167" s="204"/>
      <c r="AU167" s="204"/>
      <c r="AV167" s="204"/>
      <c r="AW167" s="204" t="s">
        <v>24</v>
      </c>
      <c r="AX167" s="204"/>
      <c r="AY167" s="204"/>
      <c r="AZ167" s="204"/>
      <c r="BA167" s="88" t="s">
        <v>25</v>
      </c>
      <c r="BB167" s="88" t="s">
        <v>9</v>
      </c>
      <c r="BC167" s="88" t="s">
        <v>10</v>
      </c>
    </row>
    <row r="168" spans="1:55" s="54" customFormat="1" ht="32.450000000000003" customHeight="1">
      <c r="A168" s="204" t="s">
        <v>329</v>
      </c>
      <c r="B168" s="204" t="s">
        <v>5</v>
      </c>
      <c r="C168" s="88" t="s">
        <v>8</v>
      </c>
      <c r="D168" s="136" t="s">
        <v>322</v>
      </c>
      <c r="E168" s="88" t="s">
        <v>36</v>
      </c>
      <c r="F168" s="88" t="s">
        <v>37</v>
      </c>
      <c r="G168" s="88" t="s">
        <v>38</v>
      </c>
      <c r="H168" s="88" t="s">
        <v>39</v>
      </c>
      <c r="I168" s="88" t="s">
        <v>36</v>
      </c>
      <c r="J168" s="88" t="s">
        <v>37</v>
      </c>
      <c r="K168" s="88" t="s">
        <v>38</v>
      </c>
      <c r="L168" s="88" t="s">
        <v>39</v>
      </c>
      <c r="M168" s="88" t="s">
        <v>36</v>
      </c>
      <c r="N168" s="88" t="s">
        <v>37</v>
      </c>
      <c r="O168" s="88" t="s">
        <v>38</v>
      </c>
      <c r="P168" s="88" t="s">
        <v>39</v>
      </c>
      <c r="Q168" s="88" t="s">
        <v>36</v>
      </c>
      <c r="R168" s="88" t="s">
        <v>37</v>
      </c>
      <c r="S168" s="88" t="s">
        <v>38</v>
      </c>
      <c r="T168" s="88" t="s">
        <v>39</v>
      </c>
      <c r="U168" s="88" t="s">
        <v>36</v>
      </c>
      <c r="V168" s="88" t="s">
        <v>37</v>
      </c>
      <c r="W168" s="88" t="s">
        <v>38</v>
      </c>
      <c r="X168" s="88" t="s">
        <v>39</v>
      </c>
      <c r="Y168" s="88" t="s">
        <v>36</v>
      </c>
      <c r="Z168" s="88" t="s">
        <v>37</v>
      </c>
      <c r="AA168" s="88" t="s">
        <v>38</v>
      </c>
      <c r="AB168" s="88" t="s">
        <v>39</v>
      </c>
      <c r="AC168" s="88" t="s">
        <v>36</v>
      </c>
      <c r="AD168" s="88" t="s">
        <v>37</v>
      </c>
      <c r="AE168" s="88" t="s">
        <v>38</v>
      </c>
      <c r="AF168" s="88" t="s">
        <v>39</v>
      </c>
      <c r="AG168" s="88" t="s">
        <v>36</v>
      </c>
      <c r="AH168" s="88" t="s">
        <v>37</v>
      </c>
      <c r="AI168" s="88" t="s">
        <v>38</v>
      </c>
      <c r="AJ168" s="88" t="s">
        <v>39</v>
      </c>
      <c r="AK168" s="88" t="s">
        <v>36</v>
      </c>
      <c r="AL168" s="88" t="s">
        <v>37</v>
      </c>
      <c r="AM168" s="88" t="s">
        <v>38</v>
      </c>
      <c r="AN168" s="88" t="s">
        <v>39</v>
      </c>
      <c r="AO168" s="88" t="s">
        <v>36</v>
      </c>
      <c r="AP168" s="88" t="s">
        <v>37</v>
      </c>
      <c r="AQ168" s="88" t="s">
        <v>38</v>
      </c>
      <c r="AR168" s="88" t="s">
        <v>39</v>
      </c>
      <c r="AS168" s="88" t="s">
        <v>36</v>
      </c>
      <c r="AT168" s="88" t="s">
        <v>37</v>
      </c>
      <c r="AU168" s="88" t="s">
        <v>38</v>
      </c>
      <c r="AV168" s="88" t="s">
        <v>39</v>
      </c>
      <c r="AW168" s="88" t="s">
        <v>36</v>
      </c>
      <c r="AX168" s="88" t="s">
        <v>37</v>
      </c>
      <c r="AY168" s="88" t="s">
        <v>38</v>
      </c>
      <c r="AZ168" s="88" t="s">
        <v>39</v>
      </c>
      <c r="BA168" s="175">
        <f>H169+L169+P169+T169+X169+AB169+AF169+AJ169+AN169+AR169+AV169+AZ169</f>
        <v>488</v>
      </c>
      <c r="BB168" s="179">
        <f>BC168*2</f>
        <v>8.64</v>
      </c>
      <c r="BC168" s="179">
        <f>H172+L172+P172+T172+X172+AB172+AF172+AJ172+AN172+AR172+AV172+AZ172</f>
        <v>4.32</v>
      </c>
    </row>
    <row r="169" spans="1:55" s="54" customFormat="1" ht="32.450000000000003" customHeight="1">
      <c r="A169" s="204"/>
      <c r="B169" s="204"/>
      <c r="C169" s="75" t="s">
        <v>40</v>
      </c>
      <c r="D169" s="132" t="s">
        <v>323</v>
      </c>
      <c r="E169" s="76">
        <v>28</v>
      </c>
      <c r="F169" s="76">
        <v>0</v>
      </c>
      <c r="G169" s="76">
        <v>6</v>
      </c>
      <c r="H169" s="76">
        <f>SUM(E169:G169)</f>
        <v>34</v>
      </c>
      <c r="I169" s="76">
        <v>27</v>
      </c>
      <c r="J169" s="76">
        <v>0</v>
      </c>
      <c r="K169" s="76">
        <v>6</v>
      </c>
      <c r="L169" s="76">
        <f>SUM(I169:K169)</f>
        <v>33</v>
      </c>
      <c r="M169" s="76">
        <v>28</v>
      </c>
      <c r="N169" s="76">
        <v>0</v>
      </c>
      <c r="O169" s="76">
        <v>6</v>
      </c>
      <c r="P169" s="76">
        <f>SUM(M169:O169)</f>
        <v>34</v>
      </c>
      <c r="Q169" s="76">
        <v>28</v>
      </c>
      <c r="R169" s="76">
        <v>0</v>
      </c>
      <c r="S169" s="76">
        <v>6</v>
      </c>
      <c r="T169" s="76">
        <f>SUM(Q169:S169)</f>
        <v>34</v>
      </c>
      <c r="U169" s="76">
        <v>28</v>
      </c>
      <c r="V169" s="76">
        <v>0</v>
      </c>
      <c r="W169" s="76">
        <v>6</v>
      </c>
      <c r="X169" s="76">
        <f>SUM(U169:W169)</f>
        <v>34</v>
      </c>
      <c r="Y169" s="76">
        <v>29</v>
      </c>
      <c r="Z169" s="76">
        <v>0</v>
      </c>
      <c r="AA169" s="76">
        <v>6</v>
      </c>
      <c r="AB169" s="76">
        <f>SUM(Y169:AA169)</f>
        <v>35</v>
      </c>
      <c r="AC169" s="76">
        <v>30</v>
      </c>
      <c r="AD169" s="76">
        <v>0</v>
      </c>
      <c r="AE169" s="76">
        <v>6</v>
      </c>
      <c r="AF169" s="76">
        <f>SUM(AC169:AE169)</f>
        <v>36</v>
      </c>
      <c r="AG169" s="76">
        <v>38</v>
      </c>
      <c r="AH169" s="76">
        <v>0</v>
      </c>
      <c r="AI169" s="76">
        <v>6</v>
      </c>
      <c r="AJ169" s="76">
        <f>SUM(AG169:AI169)</f>
        <v>44</v>
      </c>
      <c r="AK169" s="76">
        <v>41</v>
      </c>
      <c r="AL169" s="76">
        <v>0</v>
      </c>
      <c r="AM169" s="76">
        <v>6</v>
      </c>
      <c r="AN169" s="76">
        <f>SUM(AK169:AM169)</f>
        <v>47</v>
      </c>
      <c r="AO169" s="76">
        <v>44</v>
      </c>
      <c r="AP169" s="76">
        <v>0</v>
      </c>
      <c r="AQ169" s="76">
        <v>6</v>
      </c>
      <c r="AR169" s="76">
        <f>SUM(AO169:AQ169)</f>
        <v>50</v>
      </c>
      <c r="AS169" s="76">
        <v>50</v>
      </c>
      <c r="AT169" s="76">
        <v>0</v>
      </c>
      <c r="AU169" s="76">
        <v>6</v>
      </c>
      <c r="AV169" s="76">
        <f>SUM(AS169:AU169)</f>
        <v>56</v>
      </c>
      <c r="AW169" s="76">
        <v>45</v>
      </c>
      <c r="AX169" s="76">
        <v>0</v>
      </c>
      <c r="AY169" s="76">
        <v>6</v>
      </c>
      <c r="AZ169" s="76">
        <f>SUM(AW169:AY169)</f>
        <v>51</v>
      </c>
      <c r="BA169" s="176"/>
      <c r="BB169" s="179"/>
      <c r="BC169" s="179"/>
    </row>
    <row r="170" spans="1:55" s="54" customFormat="1" ht="32.450000000000003" customHeight="1">
      <c r="A170" s="204"/>
      <c r="B170" s="204"/>
      <c r="C170" s="88" t="s">
        <v>158</v>
      </c>
      <c r="D170" s="103" t="s">
        <v>324</v>
      </c>
      <c r="E170" s="204" t="s">
        <v>42</v>
      </c>
      <c r="F170" s="204"/>
      <c r="G170" s="204"/>
      <c r="H170" s="204"/>
      <c r="I170" s="204" t="s">
        <v>43</v>
      </c>
      <c r="J170" s="204"/>
      <c r="K170" s="204"/>
      <c r="L170" s="204"/>
      <c r="M170" s="204" t="s">
        <v>44</v>
      </c>
      <c r="N170" s="204"/>
      <c r="O170" s="204"/>
      <c r="P170" s="204"/>
      <c r="Q170" s="204" t="s">
        <v>45</v>
      </c>
      <c r="R170" s="204"/>
      <c r="S170" s="204"/>
      <c r="T170" s="204"/>
      <c r="U170" s="204" t="s">
        <v>46</v>
      </c>
      <c r="V170" s="204"/>
      <c r="W170" s="204"/>
      <c r="X170" s="204"/>
      <c r="Y170" s="204" t="s">
        <v>47</v>
      </c>
      <c r="Z170" s="204"/>
      <c r="AA170" s="204"/>
      <c r="AB170" s="204"/>
      <c r="AC170" s="204" t="s">
        <v>48</v>
      </c>
      <c r="AD170" s="204"/>
      <c r="AE170" s="204"/>
      <c r="AF170" s="204"/>
      <c r="AG170" s="204" t="s">
        <v>49</v>
      </c>
      <c r="AH170" s="204"/>
      <c r="AI170" s="204"/>
      <c r="AJ170" s="204"/>
      <c r="AK170" s="204" t="s">
        <v>50</v>
      </c>
      <c r="AL170" s="204"/>
      <c r="AM170" s="204"/>
      <c r="AN170" s="204"/>
      <c r="AO170" s="204" t="s">
        <v>51</v>
      </c>
      <c r="AP170" s="204"/>
      <c r="AQ170" s="204"/>
      <c r="AR170" s="204"/>
      <c r="AS170" s="204" t="s">
        <v>52</v>
      </c>
      <c r="AT170" s="204"/>
      <c r="AU170" s="204"/>
      <c r="AV170" s="204"/>
      <c r="AW170" s="204" t="s">
        <v>53</v>
      </c>
      <c r="AX170" s="204"/>
      <c r="AY170" s="204"/>
      <c r="AZ170" s="204"/>
      <c r="BA170" s="176"/>
      <c r="BB170" s="179"/>
      <c r="BC170" s="179"/>
    </row>
    <row r="171" spans="1:55" s="54" customFormat="1" ht="32.450000000000003" customHeight="1">
      <c r="A171" s="204"/>
      <c r="B171" s="204"/>
      <c r="C171" s="88" t="s">
        <v>160</v>
      </c>
      <c r="D171" s="133" t="s">
        <v>325</v>
      </c>
      <c r="E171" s="88" t="s">
        <v>36</v>
      </c>
      <c r="F171" s="88" t="s">
        <v>37</v>
      </c>
      <c r="G171" s="88" t="s">
        <v>38</v>
      </c>
      <c r="H171" s="88" t="s">
        <v>39</v>
      </c>
      <c r="I171" s="88" t="s">
        <v>36</v>
      </c>
      <c r="J171" s="88" t="s">
        <v>37</v>
      </c>
      <c r="K171" s="88" t="s">
        <v>38</v>
      </c>
      <c r="L171" s="88" t="s">
        <v>39</v>
      </c>
      <c r="M171" s="88" t="s">
        <v>36</v>
      </c>
      <c r="N171" s="88" t="s">
        <v>37</v>
      </c>
      <c r="O171" s="88" t="s">
        <v>38</v>
      </c>
      <c r="P171" s="88" t="s">
        <v>39</v>
      </c>
      <c r="Q171" s="88" t="s">
        <v>36</v>
      </c>
      <c r="R171" s="88" t="s">
        <v>37</v>
      </c>
      <c r="S171" s="88" t="s">
        <v>38</v>
      </c>
      <c r="T171" s="88" t="s">
        <v>39</v>
      </c>
      <c r="U171" s="88" t="s">
        <v>36</v>
      </c>
      <c r="V171" s="88" t="s">
        <v>37</v>
      </c>
      <c r="W171" s="88" t="s">
        <v>38</v>
      </c>
      <c r="X171" s="88" t="s">
        <v>39</v>
      </c>
      <c r="Y171" s="88" t="s">
        <v>36</v>
      </c>
      <c r="Z171" s="88" t="s">
        <v>37</v>
      </c>
      <c r="AA171" s="88" t="s">
        <v>38</v>
      </c>
      <c r="AB171" s="88" t="s">
        <v>39</v>
      </c>
      <c r="AC171" s="88" t="s">
        <v>36</v>
      </c>
      <c r="AD171" s="88" t="s">
        <v>37</v>
      </c>
      <c r="AE171" s="88" t="s">
        <v>38</v>
      </c>
      <c r="AF171" s="88" t="s">
        <v>39</v>
      </c>
      <c r="AG171" s="88" t="s">
        <v>36</v>
      </c>
      <c r="AH171" s="88" t="s">
        <v>37</v>
      </c>
      <c r="AI171" s="88" t="s">
        <v>38</v>
      </c>
      <c r="AJ171" s="88" t="s">
        <v>39</v>
      </c>
      <c r="AK171" s="88" t="s">
        <v>36</v>
      </c>
      <c r="AL171" s="88" t="s">
        <v>37</v>
      </c>
      <c r="AM171" s="88" t="s">
        <v>38</v>
      </c>
      <c r="AN171" s="88" t="s">
        <v>39</v>
      </c>
      <c r="AO171" s="88" t="s">
        <v>36</v>
      </c>
      <c r="AP171" s="88" t="s">
        <v>37</v>
      </c>
      <c r="AQ171" s="88" t="s">
        <v>38</v>
      </c>
      <c r="AR171" s="88" t="s">
        <v>39</v>
      </c>
      <c r="AS171" s="88" t="s">
        <v>36</v>
      </c>
      <c r="AT171" s="88" t="s">
        <v>37</v>
      </c>
      <c r="AU171" s="88" t="s">
        <v>38</v>
      </c>
      <c r="AV171" s="88" t="s">
        <v>39</v>
      </c>
      <c r="AW171" s="88" t="s">
        <v>36</v>
      </c>
      <c r="AX171" s="88" t="s">
        <v>37</v>
      </c>
      <c r="AY171" s="88" t="s">
        <v>38</v>
      </c>
      <c r="AZ171" s="88" t="s">
        <v>39</v>
      </c>
      <c r="BA171" s="176"/>
      <c r="BB171" s="179"/>
      <c r="BC171" s="179"/>
    </row>
    <row r="172" spans="1:55" s="54" customFormat="1" ht="32.450000000000003" customHeight="1">
      <c r="A172" s="204"/>
      <c r="B172" s="204"/>
      <c r="C172" s="88" t="s">
        <v>54</v>
      </c>
      <c r="D172" s="133" t="s">
        <v>268</v>
      </c>
      <c r="E172" s="169">
        <f>0.01*E169/2</f>
        <v>0.14000000000000001</v>
      </c>
      <c r="F172" s="169">
        <f>0.015*F169/2</f>
        <v>0</v>
      </c>
      <c r="G172" s="169">
        <f>0.02*G169/2</f>
        <v>0.06</v>
      </c>
      <c r="H172" s="169">
        <f>E172+F172+G172</f>
        <v>0.2</v>
      </c>
      <c r="I172" s="169">
        <f>0.01*I169/2</f>
        <v>0.14000000000000001</v>
      </c>
      <c r="J172" s="169">
        <f>0.015*J169/2</f>
        <v>0</v>
      </c>
      <c r="K172" s="169">
        <f>0.02*K169/2</f>
        <v>0.06</v>
      </c>
      <c r="L172" s="169">
        <f>I172+J172+K172</f>
        <v>0.2</v>
      </c>
      <c r="M172" s="169">
        <f>0.01*M169/2</f>
        <v>0.14000000000000001</v>
      </c>
      <c r="N172" s="169">
        <f>0.015*N169/2</f>
        <v>0</v>
      </c>
      <c r="O172" s="169">
        <f>0.02*O169/2</f>
        <v>0.06</v>
      </c>
      <c r="P172" s="169">
        <f>M172+N172+O172</f>
        <v>0.2</v>
      </c>
      <c r="Q172" s="169">
        <f>0.01*Q169/2</f>
        <v>0.14000000000000001</v>
      </c>
      <c r="R172" s="169">
        <f>0.015*R169/2</f>
        <v>0</v>
      </c>
      <c r="S172" s="169">
        <f>0.02*S169/2</f>
        <v>0.06</v>
      </c>
      <c r="T172" s="169">
        <f>Q172+R172+S172</f>
        <v>0.2</v>
      </c>
      <c r="U172" s="169">
        <f>0.01*U169/2</f>
        <v>0.14000000000000001</v>
      </c>
      <c r="V172" s="169">
        <f>0.015*V169/2</f>
        <v>0</v>
      </c>
      <c r="W172" s="169">
        <f>0.02*W169/2</f>
        <v>0.06</v>
      </c>
      <c r="X172" s="169">
        <f>U172+V172+W172</f>
        <v>0.2</v>
      </c>
      <c r="Y172" s="169">
        <f>0.01*Y169/2</f>
        <v>0.15</v>
      </c>
      <c r="Z172" s="169">
        <f>0.015*Z169/2</f>
        <v>0</v>
      </c>
      <c r="AA172" s="169">
        <f>0.02*AA169/2</f>
        <v>0.06</v>
      </c>
      <c r="AB172" s="169">
        <f>Y172+Z172+AA172</f>
        <v>0.21</v>
      </c>
      <c r="AC172" s="169">
        <f>0.01*AC169/2</f>
        <v>0.15</v>
      </c>
      <c r="AD172" s="169">
        <f>0.015*AD169/2</f>
        <v>0</v>
      </c>
      <c r="AE172" s="169">
        <f>0.02*AE169/2</f>
        <v>0.06</v>
      </c>
      <c r="AF172" s="169">
        <f>AC172+AD172+AE172</f>
        <v>0.21</v>
      </c>
      <c r="AG172" s="169">
        <f>0.01*AG169/2</f>
        <v>0.19</v>
      </c>
      <c r="AH172" s="169">
        <f>0.015*AH169/2</f>
        <v>0</v>
      </c>
      <c r="AI172" s="169">
        <f>0.02*AI169/2</f>
        <v>0.06</v>
      </c>
      <c r="AJ172" s="169">
        <f>AG172+AH172+AI172</f>
        <v>0.25</v>
      </c>
      <c r="AK172" s="105">
        <f>0.026*AK169/2</f>
        <v>0.53300000000000003</v>
      </c>
      <c r="AL172" s="105">
        <f>0.026*AL169/2</f>
        <v>0</v>
      </c>
      <c r="AM172" s="105">
        <f>0.026*AM169/2</f>
        <v>7.8E-2</v>
      </c>
      <c r="AN172" s="105">
        <f>AK172+AL172+AM172</f>
        <v>0.61099999999999999</v>
      </c>
      <c r="AO172" s="105">
        <f>0.026*AO169/2</f>
        <v>0.57199999999999995</v>
      </c>
      <c r="AP172" s="105">
        <f>0.026*AP169/2</f>
        <v>0</v>
      </c>
      <c r="AQ172" s="105">
        <f>0.026*AQ169/2</f>
        <v>7.8E-2</v>
      </c>
      <c r="AR172" s="105">
        <f>AO172+AP172+AQ172</f>
        <v>0.65</v>
      </c>
      <c r="AS172" s="105">
        <f>0.026*AS169/2</f>
        <v>0.65</v>
      </c>
      <c r="AT172" s="105">
        <f>0.026*AT169/2</f>
        <v>0</v>
      </c>
      <c r="AU172" s="105">
        <f>0.026*AU169/2</f>
        <v>7.8E-2</v>
      </c>
      <c r="AV172" s="105">
        <f>AS172+AT172+AU172</f>
        <v>0.72799999999999998</v>
      </c>
      <c r="AW172" s="105">
        <f>0.026*AW169/2</f>
        <v>0.58499999999999996</v>
      </c>
      <c r="AX172" s="105">
        <f>0.026*AX169/2</f>
        <v>0</v>
      </c>
      <c r="AY172" s="105">
        <f>0.026*AY169/2</f>
        <v>7.8E-2</v>
      </c>
      <c r="AZ172" s="105">
        <f>AW172+AX172+AY172</f>
        <v>0.66300000000000003</v>
      </c>
      <c r="BA172" s="177"/>
      <c r="BB172" s="179"/>
      <c r="BC172" s="179"/>
    </row>
    <row r="173" spans="1:55" s="57" customFormat="1" ht="32.450000000000003" customHeight="1">
      <c r="A173" s="91" t="s">
        <v>2</v>
      </c>
      <c r="B173" s="91" t="s">
        <v>3</v>
      </c>
      <c r="C173" s="91" t="s">
        <v>7</v>
      </c>
      <c r="D173" s="160" t="s">
        <v>317</v>
      </c>
      <c r="E173" s="172" t="s">
        <v>13</v>
      </c>
      <c r="F173" s="172"/>
      <c r="G173" s="172"/>
      <c r="H173" s="172"/>
      <c r="I173" s="172" t="s">
        <v>14</v>
      </c>
      <c r="J173" s="172"/>
      <c r="K173" s="172"/>
      <c r="L173" s="172"/>
      <c r="M173" s="172" t="s">
        <v>15</v>
      </c>
      <c r="N173" s="172"/>
      <c r="O173" s="172"/>
      <c r="P173" s="172"/>
      <c r="Q173" s="172" t="s">
        <v>16</v>
      </c>
      <c r="R173" s="172"/>
      <c r="S173" s="172"/>
      <c r="T173" s="172"/>
      <c r="U173" s="172" t="s">
        <v>17</v>
      </c>
      <c r="V173" s="172"/>
      <c r="W173" s="172"/>
      <c r="X173" s="172"/>
      <c r="Y173" s="172" t="s">
        <v>18</v>
      </c>
      <c r="Z173" s="172"/>
      <c r="AA173" s="172"/>
      <c r="AB173" s="172"/>
      <c r="AC173" s="172" t="s">
        <v>19</v>
      </c>
      <c r="AD173" s="172"/>
      <c r="AE173" s="172"/>
      <c r="AF173" s="172"/>
      <c r="AG173" s="214" t="s">
        <v>20</v>
      </c>
      <c r="AH173" s="214"/>
      <c r="AI173" s="214"/>
      <c r="AJ173" s="214"/>
      <c r="AK173" s="172" t="s">
        <v>21</v>
      </c>
      <c r="AL173" s="172"/>
      <c r="AM173" s="172"/>
      <c r="AN173" s="172"/>
      <c r="AO173" s="172" t="s">
        <v>22</v>
      </c>
      <c r="AP173" s="172"/>
      <c r="AQ173" s="172"/>
      <c r="AR173" s="172"/>
      <c r="AS173" s="172" t="s">
        <v>23</v>
      </c>
      <c r="AT173" s="172"/>
      <c r="AU173" s="172"/>
      <c r="AV173" s="172"/>
      <c r="AW173" s="172" t="s">
        <v>24</v>
      </c>
      <c r="AX173" s="172"/>
      <c r="AY173" s="172"/>
      <c r="AZ173" s="172"/>
      <c r="BA173" s="91" t="s">
        <v>25</v>
      </c>
      <c r="BB173" s="91" t="s">
        <v>9</v>
      </c>
      <c r="BC173" s="91" t="s">
        <v>10</v>
      </c>
    </row>
    <row r="174" spans="1:55" s="57" customFormat="1" ht="32.450000000000003" customHeight="1">
      <c r="A174" s="172" t="s">
        <v>330</v>
      </c>
      <c r="B174" s="172" t="s">
        <v>5</v>
      </c>
      <c r="C174" s="91" t="s">
        <v>8</v>
      </c>
      <c r="D174" s="136" t="s">
        <v>318</v>
      </c>
      <c r="E174" s="91" t="s">
        <v>36</v>
      </c>
      <c r="F174" s="91" t="s">
        <v>37</v>
      </c>
      <c r="G174" s="91" t="s">
        <v>38</v>
      </c>
      <c r="H174" s="91" t="s">
        <v>39</v>
      </c>
      <c r="I174" s="91" t="s">
        <v>36</v>
      </c>
      <c r="J174" s="91" t="s">
        <v>37</v>
      </c>
      <c r="K174" s="91" t="s">
        <v>38</v>
      </c>
      <c r="L174" s="91" t="s">
        <v>39</v>
      </c>
      <c r="M174" s="91" t="s">
        <v>36</v>
      </c>
      <c r="N174" s="91" t="s">
        <v>37</v>
      </c>
      <c r="O174" s="91" t="s">
        <v>38</v>
      </c>
      <c r="P174" s="91" t="s">
        <v>39</v>
      </c>
      <c r="Q174" s="91" t="s">
        <v>36</v>
      </c>
      <c r="R174" s="91" t="s">
        <v>37</v>
      </c>
      <c r="S174" s="91" t="s">
        <v>38</v>
      </c>
      <c r="T174" s="91" t="s">
        <v>39</v>
      </c>
      <c r="U174" s="91" t="s">
        <v>36</v>
      </c>
      <c r="V174" s="91" t="s">
        <v>37</v>
      </c>
      <c r="W174" s="91" t="s">
        <v>38</v>
      </c>
      <c r="X174" s="91" t="s">
        <v>39</v>
      </c>
      <c r="Y174" s="91" t="s">
        <v>36</v>
      </c>
      <c r="Z174" s="91" t="s">
        <v>37</v>
      </c>
      <c r="AA174" s="91" t="s">
        <v>38</v>
      </c>
      <c r="AB174" s="91" t="s">
        <v>39</v>
      </c>
      <c r="AC174" s="91" t="s">
        <v>36</v>
      </c>
      <c r="AD174" s="91" t="s">
        <v>37</v>
      </c>
      <c r="AE174" s="91" t="s">
        <v>38</v>
      </c>
      <c r="AF174" s="91" t="s">
        <v>39</v>
      </c>
      <c r="AG174" s="91" t="s">
        <v>36</v>
      </c>
      <c r="AH174" s="91" t="s">
        <v>37</v>
      </c>
      <c r="AI174" s="91" t="s">
        <v>38</v>
      </c>
      <c r="AJ174" s="91" t="s">
        <v>39</v>
      </c>
      <c r="AK174" s="91" t="s">
        <v>36</v>
      </c>
      <c r="AL174" s="91" t="s">
        <v>37</v>
      </c>
      <c r="AM174" s="91" t="s">
        <v>38</v>
      </c>
      <c r="AN174" s="91" t="s">
        <v>39</v>
      </c>
      <c r="AO174" s="91" t="s">
        <v>36</v>
      </c>
      <c r="AP174" s="91" t="s">
        <v>37</v>
      </c>
      <c r="AQ174" s="91" t="s">
        <v>38</v>
      </c>
      <c r="AR174" s="91" t="s">
        <v>39</v>
      </c>
      <c r="AS174" s="91" t="s">
        <v>36</v>
      </c>
      <c r="AT174" s="91" t="s">
        <v>37</v>
      </c>
      <c r="AU174" s="91" t="s">
        <v>38</v>
      </c>
      <c r="AV174" s="91" t="s">
        <v>39</v>
      </c>
      <c r="AW174" s="91" t="s">
        <v>36</v>
      </c>
      <c r="AX174" s="91" t="s">
        <v>37</v>
      </c>
      <c r="AY174" s="91" t="s">
        <v>38</v>
      </c>
      <c r="AZ174" s="91" t="s">
        <v>39</v>
      </c>
      <c r="BA174" s="216">
        <f>H175+L175+P175+T175+X175+AB175+AF175+AJ175+AN175+AR175+AV175+AZ175</f>
        <v>486</v>
      </c>
      <c r="BB174" s="178">
        <f>BC174*2</f>
        <v>8.0280000000000005</v>
      </c>
      <c r="BC174" s="178">
        <f>H178+L178+P178+T178+X178+AB178+AF178+AJ178+AN178+AR178+AV178+AZ178</f>
        <v>4.0140000000000002</v>
      </c>
    </row>
    <row r="175" spans="1:55" s="57" customFormat="1" ht="32.450000000000003" customHeight="1">
      <c r="A175" s="172"/>
      <c r="B175" s="172"/>
      <c r="C175" s="91" t="s">
        <v>40</v>
      </c>
      <c r="D175" s="132" t="s">
        <v>319</v>
      </c>
      <c r="E175" s="80">
        <v>32</v>
      </c>
      <c r="F175" s="80">
        <v>2</v>
      </c>
      <c r="G175" s="80">
        <v>5</v>
      </c>
      <c r="H175" s="95">
        <f>SUM(E175:G175)</f>
        <v>39</v>
      </c>
      <c r="I175" s="80">
        <v>32</v>
      </c>
      <c r="J175" s="80">
        <v>2</v>
      </c>
      <c r="K175" s="80">
        <v>5</v>
      </c>
      <c r="L175" s="80">
        <f>SUM(I175:K175)</f>
        <v>39</v>
      </c>
      <c r="M175" s="80">
        <v>32</v>
      </c>
      <c r="N175" s="80">
        <v>2</v>
      </c>
      <c r="O175" s="80">
        <v>5</v>
      </c>
      <c r="P175" s="80">
        <f>SUM(M175:O175)</f>
        <v>39</v>
      </c>
      <c r="Q175" s="80">
        <v>32</v>
      </c>
      <c r="R175" s="80">
        <v>2</v>
      </c>
      <c r="S175" s="80">
        <v>5</v>
      </c>
      <c r="T175" s="80">
        <f>SUM(Q175:S175)</f>
        <v>39</v>
      </c>
      <c r="U175" s="80">
        <v>32</v>
      </c>
      <c r="V175" s="80">
        <v>2</v>
      </c>
      <c r="W175" s="80">
        <v>5</v>
      </c>
      <c r="X175" s="80">
        <f>SUM(U175:W175)</f>
        <v>39</v>
      </c>
      <c r="Y175" s="80">
        <v>33</v>
      </c>
      <c r="Z175" s="80">
        <v>2</v>
      </c>
      <c r="AA175" s="80">
        <v>5</v>
      </c>
      <c r="AB175" s="80">
        <f>SUM(Y175:AA175)</f>
        <v>40</v>
      </c>
      <c r="AC175" s="80">
        <v>34</v>
      </c>
      <c r="AD175" s="80">
        <v>2</v>
      </c>
      <c r="AE175" s="80">
        <v>5</v>
      </c>
      <c r="AF175" s="80">
        <f>SUM(AC175:AE175)</f>
        <v>41</v>
      </c>
      <c r="AG175" s="80">
        <v>35</v>
      </c>
      <c r="AH175" s="80">
        <v>2</v>
      </c>
      <c r="AI175" s="80">
        <v>5</v>
      </c>
      <c r="AJ175" s="80">
        <f>SUM(AG175:AI175)</f>
        <v>42</v>
      </c>
      <c r="AK175" s="80">
        <v>35</v>
      </c>
      <c r="AL175" s="80">
        <v>2</v>
      </c>
      <c r="AM175" s="80">
        <v>5</v>
      </c>
      <c r="AN175" s="80">
        <f>SUM(AK175:AM175)</f>
        <v>42</v>
      </c>
      <c r="AO175" s="80">
        <v>35</v>
      </c>
      <c r="AP175" s="80">
        <v>2</v>
      </c>
      <c r="AQ175" s="80">
        <v>5</v>
      </c>
      <c r="AR175" s="80">
        <f>SUM(AO175:AQ175)</f>
        <v>42</v>
      </c>
      <c r="AS175" s="80">
        <v>35</v>
      </c>
      <c r="AT175" s="80">
        <v>2</v>
      </c>
      <c r="AU175" s="80">
        <v>5</v>
      </c>
      <c r="AV175" s="80">
        <f>SUM(AS175:AU175)</f>
        <v>42</v>
      </c>
      <c r="AW175" s="80">
        <v>35</v>
      </c>
      <c r="AX175" s="80">
        <v>2</v>
      </c>
      <c r="AY175" s="80">
        <v>5</v>
      </c>
      <c r="AZ175" s="80">
        <f>SUM(AW175:AY175)</f>
        <v>42</v>
      </c>
      <c r="BA175" s="216"/>
      <c r="BB175" s="178"/>
      <c r="BC175" s="178"/>
    </row>
    <row r="176" spans="1:55" s="57" customFormat="1" ht="32.450000000000003" customHeight="1">
      <c r="A176" s="172"/>
      <c r="B176" s="172"/>
      <c r="C176" s="91" t="s">
        <v>158</v>
      </c>
      <c r="D176" s="103"/>
      <c r="E176" s="172" t="s">
        <v>42</v>
      </c>
      <c r="F176" s="172"/>
      <c r="G176" s="172"/>
      <c r="H176" s="172"/>
      <c r="I176" s="172" t="s">
        <v>43</v>
      </c>
      <c r="J176" s="172"/>
      <c r="K176" s="172"/>
      <c r="L176" s="172"/>
      <c r="M176" s="172" t="s">
        <v>44</v>
      </c>
      <c r="N176" s="172"/>
      <c r="O176" s="172"/>
      <c r="P176" s="172"/>
      <c r="Q176" s="172" t="s">
        <v>45</v>
      </c>
      <c r="R176" s="172"/>
      <c r="S176" s="172"/>
      <c r="T176" s="172"/>
      <c r="U176" s="172" t="s">
        <v>46</v>
      </c>
      <c r="V176" s="172"/>
      <c r="W176" s="172"/>
      <c r="X176" s="172"/>
      <c r="Y176" s="172" t="s">
        <v>47</v>
      </c>
      <c r="Z176" s="172"/>
      <c r="AA176" s="172"/>
      <c r="AB176" s="172"/>
      <c r="AC176" s="172" t="s">
        <v>48</v>
      </c>
      <c r="AD176" s="172"/>
      <c r="AE176" s="172"/>
      <c r="AF176" s="172"/>
      <c r="AG176" s="172" t="s">
        <v>49</v>
      </c>
      <c r="AH176" s="172"/>
      <c r="AI176" s="172"/>
      <c r="AJ176" s="172"/>
      <c r="AK176" s="172" t="s">
        <v>50</v>
      </c>
      <c r="AL176" s="172"/>
      <c r="AM176" s="172"/>
      <c r="AN176" s="172"/>
      <c r="AO176" s="172" t="s">
        <v>51</v>
      </c>
      <c r="AP176" s="172"/>
      <c r="AQ176" s="172"/>
      <c r="AR176" s="172"/>
      <c r="AS176" s="172" t="s">
        <v>52</v>
      </c>
      <c r="AT176" s="172"/>
      <c r="AU176" s="172"/>
      <c r="AV176" s="172"/>
      <c r="AW176" s="172" t="s">
        <v>53</v>
      </c>
      <c r="AX176" s="172"/>
      <c r="AY176" s="172"/>
      <c r="AZ176" s="172"/>
      <c r="BA176" s="216"/>
      <c r="BB176" s="178"/>
      <c r="BC176" s="178"/>
    </row>
    <row r="177" spans="1:55" s="57" customFormat="1" ht="32.450000000000003" customHeight="1">
      <c r="A177" s="172"/>
      <c r="B177" s="172"/>
      <c r="C177" s="91" t="s">
        <v>160</v>
      </c>
      <c r="D177" s="133" t="s">
        <v>320</v>
      </c>
      <c r="E177" s="91" t="s">
        <v>36</v>
      </c>
      <c r="F177" s="91" t="s">
        <v>37</v>
      </c>
      <c r="G177" s="91" t="s">
        <v>38</v>
      </c>
      <c r="H177" s="91" t="s">
        <v>39</v>
      </c>
      <c r="I177" s="91" t="s">
        <v>36</v>
      </c>
      <c r="J177" s="91" t="s">
        <v>37</v>
      </c>
      <c r="K177" s="91" t="s">
        <v>38</v>
      </c>
      <c r="L177" s="91" t="s">
        <v>39</v>
      </c>
      <c r="M177" s="91" t="s">
        <v>36</v>
      </c>
      <c r="N177" s="91" t="s">
        <v>37</v>
      </c>
      <c r="O177" s="91" t="s">
        <v>38</v>
      </c>
      <c r="P177" s="91" t="s">
        <v>39</v>
      </c>
      <c r="Q177" s="91" t="s">
        <v>36</v>
      </c>
      <c r="R177" s="91" t="s">
        <v>37</v>
      </c>
      <c r="S177" s="91" t="s">
        <v>38</v>
      </c>
      <c r="T177" s="91" t="s">
        <v>39</v>
      </c>
      <c r="U177" s="91" t="s">
        <v>36</v>
      </c>
      <c r="V177" s="91" t="s">
        <v>37</v>
      </c>
      <c r="W177" s="91" t="s">
        <v>38</v>
      </c>
      <c r="X177" s="91" t="s">
        <v>39</v>
      </c>
      <c r="Y177" s="91" t="s">
        <v>36</v>
      </c>
      <c r="Z177" s="91" t="s">
        <v>37</v>
      </c>
      <c r="AA177" s="91" t="s">
        <v>38</v>
      </c>
      <c r="AB177" s="91" t="s">
        <v>39</v>
      </c>
      <c r="AC177" s="91" t="s">
        <v>36</v>
      </c>
      <c r="AD177" s="91" t="s">
        <v>37</v>
      </c>
      <c r="AE177" s="91" t="s">
        <v>38</v>
      </c>
      <c r="AF177" s="91" t="s">
        <v>39</v>
      </c>
      <c r="AG177" s="91" t="s">
        <v>36</v>
      </c>
      <c r="AH177" s="91" t="s">
        <v>37</v>
      </c>
      <c r="AI177" s="91" t="s">
        <v>38</v>
      </c>
      <c r="AJ177" s="91" t="s">
        <v>39</v>
      </c>
      <c r="AK177" s="91" t="s">
        <v>36</v>
      </c>
      <c r="AL177" s="91" t="s">
        <v>37</v>
      </c>
      <c r="AM177" s="91" t="s">
        <v>38</v>
      </c>
      <c r="AN177" s="91" t="s">
        <v>39</v>
      </c>
      <c r="AO177" s="91" t="s">
        <v>36</v>
      </c>
      <c r="AP177" s="91" t="s">
        <v>37</v>
      </c>
      <c r="AQ177" s="91" t="s">
        <v>38</v>
      </c>
      <c r="AR177" s="91" t="s">
        <v>39</v>
      </c>
      <c r="AS177" s="91" t="s">
        <v>36</v>
      </c>
      <c r="AT177" s="91" t="s">
        <v>37</v>
      </c>
      <c r="AU177" s="91" t="s">
        <v>38</v>
      </c>
      <c r="AV177" s="91" t="s">
        <v>39</v>
      </c>
      <c r="AW177" s="91" t="s">
        <v>36</v>
      </c>
      <c r="AX177" s="91" t="s">
        <v>37</v>
      </c>
      <c r="AY177" s="91" t="s">
        <v>38</v>
      </c>
      <c r="AZ177" s="91" t="s">
        <v>39</v>
      </c>
      <c r="BA177" s="216"/>
      <c r="BB177" s="178"/>
      <c r="BC177" s="178"/>
    </row>
    <row r="178" spans="1:55" s="57" customFormat="1" ht="32.450000000000003" customHeight="1">
      <c r="A178" s="172"/>
      <c r="B178" s="172"/>
      <c r="C178" s="91" t="s">
        <v>54</v>
      </c>
      <c r="D178" s="133" t="s">
        <v>119</v>
      </c>
      <c r="E178" s="93">
        <f>0.01*E175/2</f>
        <v>0.16</v>
      </c>
      <c r="F178" s="93">
        <f>0.015*F175/2</f>
        <v>1.4999999999999999E-2</v>
      </c>
      <c r="G178" s="93">
        <f>0.02*G175/2</f>
        <v>0.05</v>
      </c>
      <c r="H178" s="93">
        <f>E178+F178+G178</f>
        <v>0.22500000000000001</v>
      </c>
      <c r="I178" s="93">
        <f>0.01*I175/2</f>
        <v>0.16</v>
      </c>
      <c r="J178" s="93">
        <f>0.015*J175/2</f>
        <v>1.4999999999999999E-2</v>
      </c>
      <c r="K178" s="93">
        <f>0.02*K175/2</f>
        <v>0.05</v>
      </c>
      <c r="L178" s="93">
        <f>I178+J178+K178</f>
        <v>0.22500000000000001</v>
      </c>
      <c r="M178" s="93">
        <f>0.01*M175/2</f>
        <v>0.16</v>
      </c>
      <c r="N178" s="93">
        <f>0.015*N175/2</f>
        <v>1.4999999999999999E-2</v>
      </c>
      <c r="O178" s="93">
        <f>0.02*O175/2</f>
        <v>0.05</v>
      </c>
      <c r="P178" s="93">
        <f>M178+N178+O178</f>
        <v>0.22500000000000001</v>
      </c>
      <c r="Q178" s="93">
        <f>0.01*Q175/2</f>
        <v>0.16</v>
      </c>
      <c r="R178" s="93">
        <f>0.015*R175/2</f>
        <v>1.4999999999999999E-2</v>
      </c>
      <c r="S178" s="93">
        <f>0.02*S175/2</f>
        <v>0.05</v>
      </c>
      <c r="T178" s="93">
        <f>Q178+R178+S178</f>
        <v>0.22500000000000001</v>
      </c>
      <c r="U178" s="93">
        <f>0.01*U175/2</f>
        <v>0.16</v>
      </c>
      <c r="V178" s="93">
        <f>0.015*V175/2</f>
        <v>1.4999999999999999E-2</v>
      </c>
      <c r="W178" s="93">
        <f>0.02*W175/2</f>
        <v>0.05</v>
      </c>
      <c r="X178" s="93">
        <f>U178+V178+W178</f>
        <v>0.22500000000000001</v>
      </c>
      <c r="Y178" s="93">
        <f>0.01*Y175/2</f>
        <v>0.16500000000000001</v>
      </c>
      <c r="Z178" s="93">
        <f>0.015*Z175/2</f>
        <v>1.4999999999999999E-2</v>
      </c>
      <c r="AA178" s="93">
        <f>0.02*AA175/2</f>
        <v>0.05</v>
      </c>
      <c r="AB178" s="93">
        <f>Y178+Z178+AA178</f>
        <v>0.23</v>
      </c>
      <c r="AC178" s="93">
        <f>0.01*AC175/2</f>
        <v>0.17</v>
      </c>
      <c r="AD178" s="93">
        <f>0.015*AD175/2</f>
        <v>1.4999999999999999E-2</v>
      </c>
      <c r="AE178" s="93">
        <f>0.02*AE175/2</f>
        <v>0.05</v>
      </c>
      <c r="AF178" s="93">
        <f>AC178+AD178+AE178</f>
        <v>0.23499999999999999</v>
      </c>
      <c r="AG178" s="93">
        <f>0.01*AG175/2</f>
        <v>0.17499999999999999</v>
      </c>
      <c r="AH178" s="93">
        <f>0.015*AH175/2</f>
        <v>1.4999999999999999E-2</v>
      </c>
      <c r="AI178" s="93">
        <f>0.02*AI175/2</f>
        <v>0.05</v>
      </c>
      <c r="AJ178" s="93">
        <f>AG178+AH178+AI178</f>
        <v>0.24</v>
      </c>
      <c r="AK178" s="105">
        <f>0.026*AK175/2</f>
        <v>0.45500000000000002</v>
      </c>
      <c r="AL178" s="105">
        <f>0.026*AL175/2</f>
        <v>2.5999999999999999E-2</v>
      </c>
      <c r="AM178" s="105">
        <f>0.026*AM175/2</f>
        <v>6.5000000000000002E-2</v>
      </c>
      <c r="AN178" s="105">
        <f>AK178+AL178+AM178</f>
        <v>0.54600000000000004</v>
      </c>
      <c r="AO178" s="105">
        <f>0.026*AO175/2</f>
        <v>0.45500000000000002</v>
      </c>
      <c r="AP178" s="105">
        <f>0.026*AP175/2</f>
        <v>2.5999999999999999E-2</v>
      </c>
      <c r="AQ178" s="105">
        <f>0.026*AQ175/2</f>
        <v>6.5000000000000002E-2</v>
      </c>
      <c r="AR178" s="105">
        <f>AO178+AP178+AQ178</f>
        <v>0.54600000000000004</v>
      </c>
      <c r="AS178" s="105">
        <f>0.026*AS175/2</f>
        <v>0.45500000000000002</v>
      </c>
      <c r="AT178" s="105">
        <f>0.026*AT175/2</f>
        <v>2.5999999999999999E-2</v>
      </c>
      <c r="AU178" s="105">
        <f>0.026*AU175/2</f>
        <v>6.5000000000000002E-2</v>
      </c>
      <c r="AV178" s="105">
        <f>AS178+AT178+AU178</f>
        <v>0.54600000000000004</v>
      </c>
      <c r="AW178" s="105">
        <f>0.026*AW175/2</f>
        <v>0.45500000000000002</v>
      </c>
      <c r="AX178" s="105">
        <f>0.026*AX175/2</f>
        <v>2.5999999999999999E-2</v>
      </c>
      <c r="AY178" s="105">
        <f>0.026*AY175/2</f>
        <v>6.5000000000000002E-2</v>
      </c>
      <c r="AZ178" s="105">
        <f>AW178+AX178+AY178</f>
        <v>0.54600000000000004</v>
      </c>
      <c r="BA178" s="216"/>
      <c r="BB178" s="178"/>
      <c r="BC178" s="178"/>
    </row>
    <row r="179" spans="1:55" s="57" customFormat="1" ht="32.450000000000003" customHeight="1">
      <c r="A179" s="91" t="s">
        <v>2</v>
      </c>
      <c r="B179" s="91" t="s">
        <v>3</v>
      </c>
      <c r="C179" s="91" t="s">
        <v>7</v>
      </c>
      <c r="D179" s="148" t="s">
        <v>316</v>
      </c>
      <c r="E179" s="172" t="s">
        <v>13</v>
      </c>
      <c r="F179" s="172"/>
      <c r="G179" s="172"/>
      <c r="H179" s="172"/>
      <c r="I179" s="172" t="s">
        <v>14</v>
      </c>
      <c r="J179" s="172"/>
      <c r="K179" s="172"/>
      <c r="L179" s="172"/>
      <c r="M179" s="172" t="s">
        <v>15</v>
      </c>
      <c r="N179" s="172"/>
      <c r="O179" s="172"/>
      <c r="P179" s="172"/>
      <c r="Q179" s="172" t="s">
        <v>16</v>
      </c>
      <c r="R179" s="172"/>
      <c r="S179" s="172"/>
      <c r="T179" s="172"/>
      <c r="U179" s="172" t="s">
        <v>17</v>
      </c>
      <c r="V179" s="172"/>
      <c r="W179" s="172"/>
      <c r="X179" s="172"/>
      <c r="Y179" s="172" t="s">
        <v>18</v>
      </c>
      <c r="Z179" s="172"/>
      <c r="AA179" s="172"/>
      <c r="AB179" s="172"/>
      <c r="AC179" s="172" t="s">
        <v>19</v>
      </c>
      <c r="AD179" s="172"/>
      <c r="AE179" s="172"/>
      <c r="AF179" s="172"/>
      <c r="AG179" s="214" t="s">
        <v>20</v>
      </c>
      <c r="AH179" s="214"/>
      <c r="AI179" s="214"/>
      <c r="AJ179" s="214"/>
      <c r="AK179" s="172" t="s">
        <v>21</v>
      </c>
      <c r="AL179" s="172"/>
      <c r="AM179" s="172"/>
      <c r="AN179" s="172"/>
      <c r="AO179" s="172" t="s">
        <v>22</v>
      </c>
      <c r="AP179" s="172"/>
      <c r="AQ179" s="172"/>
      <c r="AR179" s="172"/>
      <c r="AS179" s="172" t="s">
        <v>23</v>
      </c>
      <c r="AT179" s="172"/>
      <c r="AU179" s="172"/>
      <c r="AV179" s="172"/>
      <c r="AW179" s="172" t="s">
        <v>24</v>
      </c>
      <c r="AX179" s="172"/>
      <c r="AY179" s="172"/>
      <c r="AZ179" s="172"/>
      <c r="BA179" s="91" t="s">
        <v>25</v>
      </c>
      <c r="BB179" s="91" t="s">
        <v>9</v>
      </c>
      <c r="BC179" s="91" t="s">
        <v>10</v>
      </c>
    </row>
    <row r="180" spans="1:55" s="57" customFormat="1" ht="32.450000000000003" customHeight="1">
      <c r="A180" s="172" t="s">
        <v>328</v>
      </c>
      <c r="B180" s="172" t="s">
        <v>5</v>
      </c>
      <c r="C180" s="91" t="s">
        <v>8</v>
      </c>
      <c r="D180" s="149" t="s">
        <v>340</v>
      </c>
      <c r="E180" s="91" t="s">
        <v>36</v>
      </c>
      <c r="F180" s="91" t="s">
        <v>37</v>
      </c>
      <c r="G180" s="91" t="s">
        <v>38</v>
      </c>
      <c r="H180" s="91" t="s">
        <v>39</v>
      </c>
      <c r="I180" s="91" t="s">
        <v>36</v>
      </c>
      <c r="J180" s="91" t="s">
        <v>37</v>
      </c>
      <c r="K180" s="91" t="s">
        <v>38</v>
      </c>
      <c r="L180" s="91" t="s">
        <v>39</v>
      </c>
      <c r="M180" s="91" t="s">
        <v>36</v>
      </c>
      <c r="N180" s="91" t="s">
        <v>37</v>
      </c>
      <c r="O180" s="91" t="s">
        <v>38</v>
      </c>
      <c r="P180" s="91" t="s">
        <v>39</v>
      </c>
      <c r="Q180" s="91" t="s">
        <v>36</v>
      </c>
      <c r="R180" s="91" t="s">
        <v>37</v>
      </c>
      <c r="S180" s="91" t="s">
        <v>38</v>
      </c>
      <c r="T180" s="91" t="s">
        <v>39</v>
      </c>
      <c r="U180" s="91" t="s">
        <v>36</v>
      </c>
      <c r="V180" s="91" t="s">
        <v>37</v>
      </c>
      <c r="W180" s="91" t="s">
        <v>38</v>
      </c>
      <c r="X180" s="91" t="s">
        <v>39</v>
      </c>
      <c r="Y180" s="91" t="s">
        <v>36</v>
      </c>
      <c r="Z180" s="91" t="s">
        <v>37</v>
      </c>
      <c r="AA180" s="91" t="s">
        <v>38</v>
      </c>
      <c r="AB180" s="91" t="s">
        <v>39</v>
      </c>
      <c r="AC180" s="91" t="s">
        <v>36</v>
      </c>
      <c r="AD180" s="91" t="s">
        <v>37</v>
      </c>
      <c r="AE180" s="91" t="s">
        <v>38</v>
      </c>
      <c r="AF180" s="91" t="s">
        <v>39</v>
      </c>
      <c r="AG180" s="91" t="s">
        <v>36</v>
      </c>
      <c r="AH180" s="91" t="s">
        <v>37</v>
      </c>
      <c r="AI180" s="91" t="s">
        <v>38</v>
      </c>
      <c r="AJ180" s="91" t="s">
        <v>39</v>
      </c>
      <c r="AK180" s="91" t="s">
        <v>36</v>
      </c>
      <c r="AL180" s="91" t="s">
        <v>37</v>
      </c>
      <c r="AM180" s="91" t="s">
        <v>38</v>
      </c>
      <c r="AN180" s="91" t="s">
        <v>39</v>
      </c>
      <c r="AO180" s="91" t="s">
        <v>36</v>
      </c>
      <c r="AP180" s="91" t="s">
        <v>37</v>
      </c>
      <c r="AQ180" s="91" t="s">
        <v>38</v>
      </c>
      <c r="AR180" s="91" t="s">
        <v>39</v>
      </c>
      <c r="AS180" s="91" t="s">
        <v>36</v>
      </c>
      <c r="AT180" s="91" t="s">
        <v>37</v>
      </c>
      <c r="AU180" s="91" t="s">
        <v>38</v>
      </c>
      <c r="AV180" s="91" t="s">
        <v>39</v>
      </c>
      <c r="AW180" s="91" t="s">
        <v>36</v>
      </c>
      <c r="AX180" s="91" t="s">
        <v>37</v>
      </c>
      <c r="AY180" s="91" t="s">
        <v>38</v>
      </c>
      <c r="AZ180" s="91" t="s">
        <v>39</v>
      </c>
      <c r="BA180" s="175">
        <f>H181+L181+P181+T181+X181+AB181+AF181+AJ181+AN181+AR181+AV181+AZ181</f>
        <v>181</v>
      </c>
      <c r="BB180" s="178">
        <f>BC180*2</f>
        <v>2.5299999999999998</v>
      </c>
      <c r="BC180" s="178">
        <f>H184+L184+P184+T184+X184+AB184+AF184+AJ184+AN184+AR184+AV184+AZ184</f>
        <v>1.2649999999999999</v>
      </c>
    </row>
    <row r="181" spans="1:55" s="57" customFormat="1" ht="32.450000000000003" customHeight="1">
      <c r="A181" s="172"/>
      <c r="B181" s="172"/>
      <c r="C181" s="90" t="s">
        <v>40</v>
      </c>
      <c r="D181" s="150" t="s">
        <v>342</v>
      </c>
      <c r="E181" s="94">
        <v>1</v>
      </c>
      <c r="F181" s="94">
        <v>1</v>
      </c>
      <c r="G181" s="94">
        <v>0</v>
      </c>
      <c r="H181" s="94">
        <f>SUM(E181:G181)</f>
        <v>2</v>
      </c>
      <c r="I181" s="94">
        <v>1</v>
      </c>
      <c r="J181" s="94">
        <v>3</v>
      </c>
      <c r="K181" s="94">
        <v>1</v>
      </c>
      <c r="L181" s="94">
        <f>SUM(I181:K181)</f>
        <v>5</v>
      </c>
      <c r="M181" s="94">
        <v>1</v>
      </c>
      <c r="N181" s="94">
        <v>3</v>
      </c>
      <c r="O181" s="94">
        <v>2</v>
      </c>
      <c r="P181" s="94">
        <f>SUM(M181:O181)</f>
        <v>6</v>
      </c>
      <c r="Q181" s="94">
        <v>4</v>
      </c>
      <c r="R181" s="94">
        <v>5</v>
      </c>
      <c r="S181" s="94">
        <v>2</v>
      </c>
      <c r="T181" s="94">
        <f>SUM(Q181:S181)</f>
        <v>11</v>
      </c>
      <c r="U181" s="94">
        <v>5</v>
      </c>
      <c r="V181" s="94">
        <v>6</v>
      </c>
      <c r="W181" s="94">
        <v>2</v>
      </c>
      <c r="X181" s="94">
        <f>SUM(U181:W181)</f>
        <v>13</v>
      </c>
      <c r="Y181" s="94">
        <v>6</v>
      </c>
      <c r="Z181" s="94">
        <v>7</v>
      </c>
      <c r="AA181" s="94">
        <v>3</v>
      </c>
      <c r="AB181" s="94">
        <f>SUM(Y181:AA181)</f>
        <v>16</v>
      </c>
      <c r="AC181" s="94">
        <v>6</v>
      </c>
      <c r="AD181" s="94">
        <v>9</v>
      </c>
      <c r="AE181" s="94">
        <v>3</v>
      </c>
      <c r="AF181" s="94">
        <f>SUM(AC181:AE181)</f>
        <v>18</v>
      </c>
      <c r="AG181" s="94">
        <v>7</v>
      </c>
      <c r="AH181" s="94">
        <v>10</v>
      </c>
      <c r="AI181" s="94">
        <v>3</v>
      </c>
      <c r="AJ181" s="94">
        <f>SUM(AG181:AI181)</f>
        <v>20</v>
      </c>
      <c r="AK181" s="94">
        <v>8</v>
      </c>
      <c r="AL181" s="94">
        <v>11</v>
      </c>
      <c r="AM181" s="94">
        <v>3</v>
      </c>
      <c r="AN181" s="94">
        <f>SUM(AK181:AM181)</f>
        <v>22</v>
      </c>
      <c r="AO181" s="94">
        <v>8</v>
      </c>
      <c r="AP181" s="94">
        <v>11</v>
      </c>
      <c r="AQ181" s="94">
        <v>3</v>
      </c>
      <c r="AR181" s="94">
        <f>SUM(AO181:AQ181)</f>
        <v>22</v>
      </c>
      <c r="AS181" s="94">
        <v>9</v>
      </c>
      <c r="AT181" s="94">
        <v>11</v>
      </c>
      <c r="AU181" s="94">
        <v>3</v>
      </c>
      <c r="AV181" s="94">
        <f>SUM(AS181:AU181)</f>
        <v>23</v>
      </c>
      <c r="AW181" s="94">
        <v>9</v>
      </c>
      <c r="AX181" s="94">
        <v>11</v>
      </c>
      <c r="AY181" s="94">
        <v>3</v>
      </c>
      <c r="AZ181" s="94">
        <f>SUM(AW181:AY181)</f>
        <v>23</v>
      </c>
      <c r="BA181" s="176"/>
      <c r="BB181" s="178"/>
      <c r="BC181" s="178"/>
    </row>
    <row r="182" spans="1:55" s="57" customFormat="1" ht="32.450000000000003" customHeight="1">
      <c r="A182" s="215"/>
      <c r="B182" s="172"/>
      <c r="C182" s="91" t="s">
        <v>158</v>
      </c>
      <c r="D182" s="151" t="s">
        <v>341</v>
      </c>
      <c r="E182" s="172" t="s">
        <v>42</v>
      </c>
      <c r="F182" s="172"/>
      <c r="G182" s="172"/>
      <c r="H182" s="172"/>
      <c r="I182" s="172" t="s">
        <v>43</v>
      </c>
      <c r="J182" s="172"/>
      <c r="K182" s="172"/>
      <c r="L182" s="172"/>
      <c r="M182" s="172" t="s">
        <v>44</v>
      </c>
      <c r="N182" s="172"/>
      <c r="O182" s="172"/>
      <c r="P182" s="172"/>
      <c r="Q182" s="172" t="s">
        <v>45</v>
      </c>
      <c r="R182" s="172"/>
      <c r="S182" s="172"/>
      <c r="T182" s="172"/>
      <c r="U182" s="172" t="s">
        <v>46</v>
      </c>
      <c r="V182" s="172"/>
      <c r="W182" s="172"/>
      <c r="X182" s="172"/>
      <c r="Y182" s="172" t="s">
        <v>47</v>
      </c>
      <c r="Z182" s="172"/>
      <c r="AA182" s="172"/>
      <c r="AB182" s="172"/>
      <c r="AC182" s="172" t="s">
        <v>48</v>
      </c>
      <c r="AD182" s="172"/>
      <c r="AE182" s="172"/>
      <c r="AF182" s="172"/>
      <c r="AG182" s="172" t="s">
        <v>49</v>
      </c>
      <c r="AH182" s="172"/>
      <c r="AI182" s="172"/>
      <c r="AJ182" s="172"/>
      <c r="AK182" s="172" t="s">
        <v>50</v>
      </c>
      <c r="AL182" s="172"/>
      <c r="AM182" s="172"/>
      <c r="AN182" s="172"/>
      <c r="AO182" s="172" t="s">
        <v>51</v>
      </c>
      <c r="AP182" s="172"/>
      <c r="AQ182" s="172"/>
      <c r="AR182" s="172"/>
      <c r="AS182" s="172" t="s">
        <v>52</v>
      </c>
      <c r="AT182" s="172"/>
      <c r="AU182" s="172"/>
      <c r="AV182" s="172"/>
      <c r="AW182" s="172" t="s">
        <v>53</v>
      </c>
      <c r="AX182" s="172"/>
      <c r="AY182" s="172"/>
      <c r="AZ182" s="172"/>
      <c r="BA182" s="176"/>
      <c r="BB182" s="178"/>
      <c r="BC182" s="178"/>
    </row>
    <row r="183" spans="1:55" s="57" customFormat="1" ht="32.450000000000003" customHeight="1">
      <c r="A183" s="172"/>
      <c r="B183" s="172"/>
      <c r="C183" s="91" t="s">
        <v>160</v>
      </c>
      <c r="D183" s="152" t="s">
        <v>185</v>
      </c>
      <c r="E183" s="91" t="s">
        <v>36</v>
      </c>
      <c r="F183" s="91" t="s">
        <v>37</v>
      </c>
      <c r="G183" s="91" t="s">
        <v>38</v>
      </c>
      <c r="H183" s="91" t="s">
        <v>39</v>
      </c>
      <c r="I183" s="91" t="s">
        <v>36</v>
      </c>
      <c r="J183" s="91" t="s">
        <v>37</v>
      </c>
      <c r="K183" s="91" t="s">
        <v>38</v>
      </c>
      <c r="L183" s="91" t="s">
        <v>39</v>
      </c>
      <c r="M183" s="91" t="s">
        <v>36</v>
      </c>
      <c r="N183" s="91" t="s">
        <v>37</v>
      </c>
      <c r="O183" s="91" t="s">
        <v>38</v>
      </c>
      <c r="P183" s="91" t="s">
        <v>39</v>
      </c>
      <c r="Q183" s="91" t="s">
        <v>36</v>
      </c>
      <c r="R183" s="91" t="s">
        <v>37</v>
      </c>
      <c r="S183" s="91" t="s">
        <v>38</v>
      </c>
      <c r="T183" s="91" t="s">
        <v>39</v>
      </c>
      <c r="U183" s="91" t="s">
        <v>36</v>
      </c>
      <c r="V183" s="91" t="s">
        <v>37</v>
      </c>
      <c r="W183" s="91" t="s">
        <v>38</v>
      </c>
      <c r="X183" s="91" t="s">
        <v>39</v>
      </c>
      <c r="Y183" s="91" t="s">
        <v>36</v>
      </c>
      <c r="Z183" s="91" t="s">
        <v>37</v>
      </c>
      <c r="AA183" s="91" t="s">
        <v>38</v>
      </c>
      <c r="AB183" s="91" t="s">
        <v>39</v>
      </c>
      <c r="AC183" s="91" t="s">
        <v>36</v>
      </c>
      <c r="AD183" s="91" t="s">
        <v>37</v>
      </c>
      <c r="AE183" s="91" t="s">
        <v>38</v>
      </c>
      <c r="AF183" s="91" t="s">
        <v>39</v>
      </c>
      <c r="AG183" s="91" t="s">
        <v>36</v>
      </c>
      <c r="AH183" s="91" t="s">
        <v>37</v>
      </c>
      <c r="AI183" s="91" t="s">
        <v>38</v>
      </c>
      <c r="AJ183" s="91" t="s">
        <v>39</v>
      </c>
      <c r="AK183" s="91" t="s">
        <v>36</v>
      </c>
      <c r="AL183" s="91" t="s">
        <v>37</v>
      </c>
      <c r="AM183" s="91" t="s">
        <v>38</v>
      </c>
      <c r="AN183" s="91" t="s">
        <v>39</v>
      </c>
      <c r="AO183" s="91" t="s">
        <v>36</v>
      </c>
      <c r="AP183" s="91" t="s">
        <v>37</v>
      </c>
      <c r="AQ183" s="91" t="s">
        <v>38</v>
      </c>
      <c r="AR183" s="91" t="s">
        <v>39</v>
      </c>
      <c r="AS183" s="91" t="s">
        <v>36</v>
      </c>
      <c r="AT183" s="91" t="s">
        <v>37</v>
      </c>
      <c r="AU183" s="91" t="s">
        <v>38</v>
      </c>
      <c r="AV183" s="91" t="s">
        <v>39</v>
      </c>
      <c r="AW183" s="91" t="s">
        <v>36</v>
      </c>
      <c r="AX183" s="91" t="s">
        <v>37</v>
      </c>
      <c r="AY183" s="91" t="s">
        <v>38</v>
      </c>
      <c r="AZ183" s="91" t="s">
        <v>39</v>
      </c>
      <c r="BA183" s="176"/>
      <c r="BB183" s="178"/>
      <c r="BC183" s="178"/>
    </row>
    <row r="184" spans="1:55" s="57" customFormat="1" ht="32.450000000000003" customHeight="1">
      <c r="A184" s="172"/>
      <c r="B184" s="172"/>
      <c r="C184" s="91" t="s">
        <v>54</v>
      </c>
      <c r="D184" s="152" t="s">
        <v>198</v>
      </c>
      <c r="E184" s="169">
        <f>0.01*E181/2</f>
        <v>5.0000000000000001E-3</v>
      </c>
      <c r="F184" s="169">
        <f>0.015*F181/2</f>
        <v>7.4999999999999997E-3</v>
      </c>
      <c r="G184" s="169">
        <f>0.02*G181/2</f>
        <v>0</v>
      </c>
      <c r="H184" s="169">
        <f>E184+F184+G184</f>
        <v>1.2500000000000001E-2</v>
      </c>
      <c r="I184" s="169">
        <f>0.01*I181/2</f>
        <v>5.0000000000000001E-3</v>
      </c>
      <c r="J184" s="169">
        <f>0.015*J181/2</f>
        <v>2.2499999999999999E-2</v>
      </c>
      <c r="K184" s="169">
        <f>0.02*K181/2</f>
        <v>0.01</v>
      </c>
      <c r="L184" s="169">
        <f>I184+J184+K184</f>
        <v>3.7499999999999999E-2</v>
      </c>
      <c r="M184" s="169">
        <f>0.01*M181/2</f>
        <v>5.0000000000000001E-3</v>
      </c>
      <c r="N184" s="169">
        <f>0.015*N181/2</f>
        <v>2.2499999999999999E-2</v>
      </c>
      <c r="O184" s="169">
        <f>0.02*O181/2</f>
        <v>0.02</v>
      </c>
      <c r="P184" s="169">
        <f>M184+N184+O184</f>
        <v>4.7500000000000001E-2</v>
      </c>
      <c r="Q184" s="169">
        <f>0.01*Q181/2</f>
        <v>0.02</v>
      </c>
      <c r="R184" s="169">
        <f>0.015*R181/2</f>
        <v>3.7499999999999999E-2</v>
      </c>
      <c r="S184" s="169">
        <f>0.02*S181/2</f>
        <v>0.02</v>
      </c>
      <c r="T184" s="169">
        <f>Q184+R184+S184</f>
        <v>7.7499999999999999E-2</v>
      </c>
      <c r="U184" s="169">
        <f>0.01*U181/2</f>
        <v>2.5000000000000001E-2</v>
      </c>
      <c r="V184" s="169">
        <f>0.015*V181/2</f>
        <v>4.4999999999999998E-2</v>
      </c>
      <c r="W184" s="169">
        <f>0.02*W181/2</f>
        <v>0.02</v>
      </c>
      <c r="X184" s="169">
        <f>U184+V184+W184</f>
        <v>0.09</v>
      </c>
      <c r="Y184" s="169">
        <f>0.01*Y181/2</f>
        <v>0.03</v>
      </c>
      <c r="Z184" s="169">
        <f>0.015*Z181/2</f>
        <v>5.2499999999999998E-2</v>
      </c>
      <c r="AA184" s="169">
        <f>0.02*AA181/2</f>
        <v>0.03</v>
      </c>
      <c r="AB184" s="169">
        <f>Y184+Z184+AA184</f>
        <v>0.1125</v>
      </c>
      <c r="AC184" s="169">
        <f>0.01*AC181/2</f>
        <v>0.03</v>
      </c>
      <c r="AD184" s="169">
        <f>0.015*AD181/2</f>
        <v>6.7500000000000004E-2</v>
      </c>
      <c r="AE184" s="169">
        <f>0.02*AE181/2</f>
        <v>0.03</v>
      </c>
      <c r="AF184" s="169">
        <f>AC184+AD184+AE184</f>
        <v>0.1275</v>
      </c>
      <c r="AG184" s="169">
        <f>0.01*AG181/2</f>
        <v>3.5000000000000003E-2</v>
      </c>
      <c r="AH184" s="169">
        <f>0.015*AH181/2</f>
        <v>7.4999999999999997E-2</v>
      </c>
      <c r="AI184" s="169">
        <f>0.02*AI181/2</f>
        <v>0.03</v>
      </c>
      <c r="AJ184" s="169">
        <f>AG184+AH184+AI184</f>
        <v>0.14000000000000001</v>
      </c>
      <c r="AK184" s="169">
        <f>0.01*AK181/2</f>
        <v>0.04</v>
      </c>
      <c r="AL184" s="169">
        <f>0.015*AL181/2</f>
        <v>8.2500000000000004E-2</v>
      </c>
      <c r="AM184" s="169">
        <f>0.02*AM181/2</f>
        <v>0.03</v>
      </c>
      <c r="AN184" s="169">
        <f>AK184+AL184+AM184</f>
        <v>0.1525</v>
      </c>
      <c r="AO184" s="169">
        <f>0.01*AO181/2</f>
        <v>0.04</v>
      </c>
      <c r="AP184" s="169">
        <f>0.015*AP181/2</f>
        <v>8.2500000000000004E-2</v>
      </c>
      <c r="AQ184" s="169">
        <f>0.02*AQ181/2</f>
        <v>0.03</v>
      </c>
      <c r="AR184" s="169">
        <f>AO184+AP184+AQ184</f>
        <v>0.1525</v>
      </c>
      <c r="AS184" s="169">
        <f>0.01*AS181/2</f>
        <v>4.4999999999999998E-2</v>
      </c>
      <c r="AT184" s="169">
        <f>0.015*AT181/2</f>
        <v>8.2500000000000004E-2</v>
      </c>
      <c r="AU184" s="169">
        <f>0.02*AU181/2</f>
        <v>0.03</v>
      </c>
      <c r="AV184" s="169">
        <f>AS184+AT184+AU184</f>
        <v>0.1575</v>
      </c>
      <c r="AW184" s="169">
        <f>0.01*AW181/2</f>
        <v>4.4999999999999998E-2</v>
      </c>
      <c r="AX184" s="169">
        <f>0.015*AX181/2</f>
        <v>8.2500000000000004E-2</v>
      </c>
      <c r="AY184" s="169">
        <f>0.02*AY181/2</f>
        <v>0.03</v>
      </c>
      <c r="AZ184" s="169">
        <f>AW184+AX184+AY184</f>
        <v>0.1575</v>
      </c>
      <c r="BA184" s="177"/>
      <c r="BB184" s="178"/>
      <c r="BC184" s="178"/>
    </row>
    <row r="185" spans="1:55" ht="32.450000000000003" customHeight="1">
      <c r="A185" s="91" t="s">
        <v>2</v>
      </c>
      <c r="B185" s="91" t="s">
        <v>3</v>
      </c>
      <c r="C185" s="91" t="s">
        <v>7</v>
      </c>
      <c r="D185" s="148" t="s">
        <v>307</v>
      </c>
      <c r="E185" s="172" t="s">
        <v>13</v>
      </c>
      <c r="F185" s="172"/>
      <c r="G185" s="172"/>
      <c r="H185" s="172"/>
      <c r="I185" s="172" t="s">
        <v>14</v>
      </c>
      <c r="J185" s="172"/>
      <c r="K185" s="172"/>
      <c r="L185" s="172"/>
      <c r="M185" s="172" t="s">
        <v>15</v>
      </c>
      <c r="N185" s="172"/>
      <c r="O185" s="172"/>
      <c r="P185" s="172"/>
      <c r="Q185" s="172" t="s">
        <v>16</v>
      </c>
      <c r="R185" s="172"/>
      <c r="S185" s="172"/>
      <c r="T185" s="172"/>
      <c r="U185" s="172" t="s">
        <v>17</v>
      </c>
      <c r="V185" s="172"/>
      <c r="W185" s="172"/>
      <c r="X185" s="172"/>
      <c r="Y185" s="172" t="s">
        <v>18</v>
      </c>
      <c r="Z185" s="172"/>
      <c r="AA185" s="172"/>
      <c r="AB185" s="172"/>
      <c r="AC185" s="172" t="s">
        <v>19</v>
      </c>
      <c r="AD185" s="172"/>
      <c r="AE185" s="172"/>
      <c r="AF185" s="172"/>
      <c r="AG185" s="214" t="s">
        <v>20</v>
      </c>
      <c r="AH185" s="214"/>
      <c r="AI185" s="214"/>
      <c r="AJ185" s="214"/>
      <c r="AK185" s="172" t="s">
        <v>21</v>
      </c>
      <c r="AL185" s="172"/>
      <c r="AM185" s="172"/>
      <c r="AN185" s="172"/>
      <c r="AO185" s="172" t="s">
        <v>22</v>
      </c>
      <c r="AP185" s="172"/>
      <c r="AQ185" s="172"/>
      <c r="AR185" s="172"/>
      <c r="AS185" s="172" t="s">
        <v>23</v>
      </c>
      <c r="AT185" s="172"/>
      <c r="AU185" s="172"/>
      <c r="AV185" s="172"/>
      <c r="AW185" s="172" t="s">
        <v>24</v>
      </c>
      <c r="AX185" s="172"/>
      <c r="AY185" s="172"/>
      <c r="AZ185" s="172"/>
      <c r="BA185" s="91" t="s">
        <v>25</v>
      </c>
      <c r="BB185" s="91" t="s">
        <v>9</v>
      </c>
      <c r="BC185" s="91" t="s">
        <v>10</v>
      </c>
    </row>
    <row r="186" spans="1:55" ht="32.450000000000003" customHeight="1">
      <c r="A186" s="172" t="s">
        <v>331</v>
      </c>
      <c r="B186" s="172" t="s">
        <v>5</v>
      </c>
      <c r="C186" s="91" t="s">
        <v>8</v>
      </c>
      <c r="D186" s="149" t="s">
        <v>308</v>
      </c>
      <c r="E186" s="91" t="s">
        <v>36</v>
      </c>
      <c r="F186" s="91" t="s">
        <v>37</v>
      </c>
      <c r="G186" s="91" t="s">
        <v>38</v>
      </c>
      <c r="H186" s="91" t="s">
        <v>39</v>
      </c>
      <c r="I186" s="91" t="s">
        <v>36</v>
      </c>
      <c r="J186" s="91" t="s">
        <v>37</v>
      </c>
      <c r="K186" s="91" t="s">
        <v>38</v>
      </c>
      <c r="L186" s="91" t="s">
        <v>39</v>
      </c>
      <c r="M186" s="91" t="s">
        <v>36</v>
      </c>
      <c r="N186" s="91" t="s">
        <v>37</v>
      </c>
      <c r="O186" s="91" t="s">
        <v>38</v>
      </c>
      <c r="P186" s="91" t="s">
        <v>39</v>
      </c>
      <c r="Q186" s="91" t="s">
        <v>36</v>
      </c>
      <c r="R186" s="91" t="s">
        <v>37</v>
      </c>
      <c r="S186" s="91" t="s">
        <v>38</v>
      </c>
      <c r="T186" s="91" t="s">
        <v>39</v>
      </c>
      <c r="U186" s="91" t="s">
        <v>36</v>
      </c>
      <c r="V186" s="91" t="s">
        <v>37</v>
      </c>
      <c r="W186" s="91" t="s">
        <v>38</v>
      </c>
      <c r="X186" s="91" t="s">
        <v>39</v>
      </c>
      <c r="Y186" s="91" t="s">
        <v>36</v>
      </c>
      <c r="Z186" s="91" t="s">
        <v>37</v>
      </c>
      <c r="AA186" s="91" t="s">
        <v>38</v>
      </c>
      <c r="AB186" s="91" t="s">
        <v>39</v>
      </c>
      <c r="AC186" s="91" t="s">
        <v>36</v>
      </c>
      <c r="AD186" s="91" t="s">
        <v>37</v>
      </c>
      <c r="AE186" s="91" t="s">
        <v>38</v>
      </c>
      <c r="AF186" s="91" t="s">
        <v>39</v>
      </c>
      <c r="AG186" s="91" t="s">
        <v>36</v>
      </c>
      <c r="AH186" s="91" t="s">
        <v>37</v>
      </c>
      <c r="AI186" s="91" t="s">
        <v>38</v>
      </c>
      <c r="AJ186" s="91" t="s">
        <v>39</v>
      </c>
      <c r="AK186" s="91" t="s">
        <v>36</v>
      </c>
      <c r="AL186" s="91" t="s">
        <v>37</v>
      </c>
      <c r="AM186" s="91" t="s">
        <v>38</v>
      </c>
      <c r="AN186" s="91" t="s">
        <v>39</v>
      </c>
      <c r="AO186" s="91" t="s">
        <v>36</v>
      </c>
      <c r="AP186" s="91" t="s">
        <v>37</v>
      </c>
      <c r="AQ186" s="91" t="s">
        <v>38</v>
      </c>
      <c r="AR186" s="91" t="s">
        <v>39</v>
      </c>
      <c r="AS186" s="91" t="s">
        <v>36</v>
      </c>
      <c r="AT186" s="91" t="s">
        <v>37</v>
      </c>
      <c r="AU186" s="91" t="s">
        <v>38</v>
      </c>
      <c r="AV186" s="91" t="s">
        <v>39</v>
      </c>
      <c r="AW186" s="91" t="s">
        <v>36</v>
      </c>
      <c r="AX186" s="91" t="s">
        <v>37</v>
      </c>
      <c r="AY186" s="91" t="s">
        <v>38</v>
      </c>
      <c r="AZ186" s="91" t="s">
        <v>39</v>
      </c>
      <c r="BA186" s="175">
        <f>H187+L187+P187+T187+X187+AB187+AF187+AJ187+AN187+AR187+AV187+AZ187</f>
        <v>384</v>
      </c>
      <c r="BB186" s="179">
        <f>BC186*2</f>
        <v>6.34</v>
      </c>
      <c r="BC186" s="179">
        <f>H190+L190+P190+T190+X190+AB190+AF190+AJ190+AN190+AR190+AV190+AZ190</f>
        <v>3.17</v>
      </c>
    </row>
    <row r="187" spans="1:55" ht="32.450000000000003" customHeight="1">
      <c r="A187" s="172"/>
      <c r="B187" s="172"/>
      <c r="C187" s="90" t="s">
        <v>40</v>
      </c>
      <c r="D187" s="150" t="s">
        <v>309</v>
      </c>
      <c r="E187" s="94">
        <v>27</v>
      </c>
      <c r="F187" s="94">
        <v>1</v>
      </c>
      <c r="G187" s="94">
        <v>4</v>
      </c>
      <c r="H187" s="94">
        <f>SUM(E187:G187)</f>
        <v>32</v>
      </c>
      <c r="I187" s="94">
        <v>27</v>
      </c>
      <c r="J187" s="94">
        <v>1</v>
      </c>
      <c r="K187" s="94">
        <v>4</v>
      </c>
      <c r="L187" s="94">
        <f>SUM(I187:K187)</f>
        <v>32</v>
      </c>
      <c r="M187" s="94">
        <v>27</v>
      </c>
      <c r="N187" s="94">
        <v>1</v>
      </c>
      <c r="O187" s="94">
        <v>4</v>
      </c>
      <c r="P187" s="94">
        <f>SUM(M187:O187)</f>
        <v>32</v>
      </c>
      <c r="Q187" s="94">
        <v>27</v>
      </c>
      <c r="R187" s="94">
        <v>1</v>
      </c>
      <c r="S187" s="94">
        <v>4</v>
      </c>
      <c r="T187" s="94">
        <f>SUM(Q187:S187)</f>
        <v>32</v>
      </c>
      <c r="U187" s="94">
        <v>27</v>
      </c>
      <c r="V187" s="94">
        <v>1</v>
      </c>
      <c r="W187" s="94">
        <v>4</v>
      </c>
      <c r="X187" s="94">
        <f>SUM(U187:W187)</f>
        <v>32</v>
      </c>
      <c r="Y187" s="94">
        <v>28</v>
      </c>
      <c r="Z187" s="94">
        <v>1</v>
      </c>
      <c r="AA187" s="94">
        <v>4</v>
      </c>
      <c r="AB187" s="94">
        <f>SUM(Y187:AA187)</f>
        <v>33</v>
      </c>
      <c r="AC187" s="94">
        <v>27</v>
      </c>
      <c r="AD187" s="94">
        <v>1</v>
      </c>
      <c r="AE187" s="94">
        <v>4</v>
      </c>
      <c r="AF187" s="94">
        <f>SUM(AC187:AE187)</f>
        <v>32</v>
      </c>
      <c r="AG187" s="94">
        <v>27</v>
      </c>
      <c r="AH187" s="94">
        <v>1</v>
      </c>
      <c r="AI187" s="94">
        <v>4</v>
      </c>
      <c r="AJ187" s="94">
        <f>SUM(AG187:AI187)</f>
        <v>32</v>
      </c>
      <c r="AK187" s="94">
        <v>27</v>
      </c>
      <c r="AL187" s="94">
        <v>1</v>
      </c>
      <c r="AM187" s="94">
        <v>4</v>
      </c>
      <c r="AN187" s="94">
        <f>SUM(AK187:AM187)</f>
        <v>32</v>
      </c>
      <c r="AO187" s="94">
        <v>26</v>
      </c>
      <c r="AP187" s="94">
        <v>1</v>
      </c>
      <c r="AQ187" s="94">
        <v>4</v>
      </c>
      <c r="AR187" s="94">
        <f>SUM(AO187:AQ187)</f>
        <v>31</v>
      </c>
      <c r="AS187" s="94">
        <v>26</v>
      </c>
      <c r="AT187" s="94">
        <v>1</v>
      </c>
      <c r="AU187" s="94">
        <v>5</v>
      </c>
      <c r="AV187" s="94">
        <f>SUM(AS187:AU187)</f>
        <v>32</v>
      </c>
      <c r="AW187" s="94">
        <v>26</v>
      </c>
      <c r="AX187" s="94">
        <v>1</v>
      </c>
      <c r="AY187" s="94">
        <v>5</v>
      </c>
      <c r="AZ187" s="94">
        <f>SUM(AW187:AY187)</f>
        <v>32</v>
      </c>
      <c r="BA187" s="176"/>
      <c r="BB187" s="179"/>
      <c r="BC187" s="179"/>
    </row>
    <row r="188" spans="1:55" ht="32.450000000000003" customHeight="1">
      <c r="A188" s="172"/>
      <c r="B188" s="172"/>
      <c r="C188" s="91" t="s">
        <v>158</v>
      </c>
      <c r="D188" s="151" t="s">
        <v>310</v>
      </c>
      <c r="E188" s="172" t="s">
        <v>42</v>
      </c>
      <c r="F188" s="172"/>
      <c r="G188" s="172"/>
      <c r="H188" s="172"/>
      <c r="I188" s="172" t="s">
        <v>43</v>
      </c>
      <c r="J188" s="172"/>
      <c r="K188" s="172"/>
      <c r="L188" s="172"/>
      <c r="M188" s="172" t="s">
        <v>44</v>
      </c>
      <c r="N188" s="172"/>
      <c r="O188" s="172"/>
      <c r="P188" s="172"/>
      <c r="Q188" s="172" t="s">
        <v>45</v>
      </c>
      <c r="R188" s="172"/>
      <c r="S188" s="172"/>
      <c r="T188" s="172"/>
      <c r="U188" s="172" t="s">
        <v>46</v>
      </c>
      <c r="V188" s="172"/>
      <c r="W188" s="172"/>
      <c r="X188" s="172"/>
      <c r="Y188" s="172" t="s">
        <v>47</v>
      </c>
      <c r="Z188" s="172"/>
      <c r="AA188" s="172"/>
      <c r="AB188" s="172"/>
      <c r="AC188" s="172" t="s">
        <v>48</v>
      </c>
      <c r="AD188" s="172"/>
      <c r="AE188" s="172"/>
      <c r="AF188" s="172"/>
      <c r="AG188" s="172" t="s">
        <v>49</v>
      </c>
      <c r="AH188" s="172"/>
      <c r="AI188" s="172"/>
      <c r="AJ188" s="172"/>
      <c r="AK188" s="172" t="s">
        <v>50</v>
      </c>
      <c r="AL188" s="172"/>
      <c r="AM188" s="172"/>
      <c r="AN188" s="172"/>
      <c r="AO188" s="172" t="s">
        <v>51</v>
      </c>
      <c r="AP188" s="172"/>
      <c r="AQ188" s="172"/>
      <c r="AR188" s="172"/>
      <c r="AS188" s="172" t="s">
        <v>52</v>
      </c>
      <c r="AT188" s="172"/>
      <c r="AU188" s="172"/>
      <c r="AV188" s="172"/>
      <c r="AW188" s="172" t="s">
        <v>53</v>
      </c>
      <c r="AX188" s="172"/>
      <c r="AY188" s="172"/>
      <c r="AZ188" s="172"/>
      <c r="BA188" s="176"/>
      <c r="BB188" s="179"/>
      <c r="BC188" s="179"/>
    </row>
    <row r="189" spans="1:55" ht="32.450000000000003" customHeight="1">
      <c r="A189" s="172"/>
      <c r="B189" s="172"/>
      <c r="C189" s="91" t="s">
        <v>160</v>
      </c>
      <c r="D189" s="152" t="s">
        <v>185</v>
      </c>
      <c r="E189" s="91" t="s">
        <v>36</v>
      </c>
      <c r="F189" s="91" t="s">
        <v>37</v>
      </c>
      <c r="G189" s="91" t="s">
        <v>38</v>
      </c>
      <c r="H189" s="91" t="s">
        <v>39</v>
      </c>
      <c r="I189" s="91" t="s">
        <v>36</v>
      </c>
      <c r="J189" s="91" t="s">
        <v>37</v>
      </c>
      <c r="K189" s="91" t="s">
        <v>38</v>
      </c>
      <c r="L189" s="91" t="s">
        <v>39</v>
      </c>
      <c r="M189" s="91" t="s">
        <v>36</v>
      </c>
      <c r="N189" s="91" t="s">
        <v>37</v>
      </c>
      <c r="O189" s="91" t="s">
        <v>38</v>
      </c>
      <c r="P189" s="91" t="s">
        <v>39</v>
      </c>
      <c r="Q189" s="91" t="s">
        <v>36</v>
      </c>
      <c r="R189" s="91" t="s">
        <v>37</v>
      </c>
      <c r="S189" s="91" t="s">
        <v>38</v>
      </c>
      <c r="T189" s="91" t="s">
        <v>39</v>
      </c>
      <c r="U189" s="91" t="s">
        <v>36</v>
      </c>
      <c r="V189" s="91" t="s">
        <v>37</v>
      </c>
      <c r="W189" s="91" t="s">
        <v>38</v>
      </c>
      <c r="X189" s="91" t="s">
        <v>39</v>
      </c>
      <c r="Y189" s="91" t="s">
        <v>36</v>
      </c>
      <c r="Z189" s="91" t="s">
        <v>37</v>
      </c>
      <c r="AA189" s="91" t="s">
        <v>38</v>
      </c>
      <c r="AB189" s="91" t="s">
        <v>39</v>
      </c>
      <c r="AC189" s="91" t="s">
        <v>36</v>
      </c>
      <c r="AD189" s="91" t="s">
        <v>37</v>
      </c>
      <c r="AE189" s="91" t="s">
        <v>38</v>
      </c>
      <c r="AF189" s="91" t="s">
        <v>39</v>
      </c>
      <c r="AG189" s="91" t="s">
        <v>36</v>
      </c>
      <c r="AH189" s="91" t="s">
        <v>37</v>
      </c>
      <c r="AI189" s="91" t="s">
        <v>38</v>
      </c>
      <c r="AJ189" s="91" t="s">
        <v>39</v>
      </c>
      <c r="AK189" s="91" t="s">
        <v>36</v>
      </c>
      <c r="AL189" s="91" t="s">
        <v>37</v>
      </c>
      <c r="AM189" s="91" t="s">
        <v>38</v>
      </c>
      <c r="AN189" s="91" t="s">
        <v>39</v>
      </c>
      <c r="AO189" s="91" t="s">
        <v>36</v>
      </c>
      <c r="AP189" s="91" t="s">
        <v>37</v>
      </c>
      <c r="AQ189" s="91" t="s">
        <v>38</v>
      </c>
      <c r="AR189" s="91" t="s">
        <v>39</v>
      </c>
      <c r="AS189" s="91" t="s">
        <v>36</v>
      </c>
      <c r="AT189" s="91" t="s">
        <v>37</v>
      </c>
      <c r="AU189" s="91" t="s">
        <v>38</v>
      </c>
      <c r="AV189" s="91" t="s">
        <v>39</v>
      </c>
      <c r="AW189" s="91" t="s">
        <v>36</v>
      </c>
      <c r="AX189" s="91" t="s">
        <v>37</v>
      </c>
      <c r="AY189" s="91" t="s">
        <v>38</v>
      </c>
      <c r="AZ189" s="91" t="s">
        <v>39</v>
      </c>
      <c r="BA189" s="176"/>
      <c r="BB189" s="179"/>
      <c r="BC189" s="179"/>
    </row>
    <row r="190" spans="1:55" ht="32.450000000000003" customHeight="1">
      <c r="A190" s="172"/>
      <c r="B190" s="172"/>
      <c r="C190" s="91" t="s">
        <v>54</v>
      </c>
      <c r="D190" s="152" t="s">
        <v>198</v>
      </c>
      <c r="E190" s="169">
        <f>0.01*E187/2</f>
        <v>0.14000000000000001</v>
      </c>
      <c r="F190" s="169">
        <f>0.015*F187/2</f>
        <v>0.01</v>
      </c>
      <c r="G190" s="169">
        <f>0.02*G187/2</f>
        <v>0.04</v>
      </c>
      <c r="H190" s="169">
        <f>E190+F190+G190</f>
        <v>0.19</v>
      </c>
      <c r="I190" s="169">
        <f>0.01*I187/2</f>
        <v>0.14000000000000001</v>
      </c>
      <c r="J190" s="169">
        <f>0.015*J187/2</f>
        <v>0.01</v>
      </c>
      <c r="K190" s="169">
        <f>0.02*K187/2</f>
        <v>0.04</v>
      </c>
      <c r="L190" s="169">
        <f>I190+J190+K190</f>
        <v>0.19</v>
      </c>
      <c r="M190" s="169">
        <f>0.01*M187/2</f>
        <v>0.14000000000000001</v>
      </c>
      <c r="N190" s="169">
        <f>0.015*N187/2</f>
        <v>0.01</v>
      </c>
      <c r="O190" s="169">
        <f>0.02*O187/2</f>
        <v>0.04</v>
      </c>
      <c r="P190" s="169">
        <f>M190+N190+O190</f>
        <v>0.19</v>
      </c>
      <c r="Q190" s="169">
        <f>0.01*Q187/2</f>
        <v>0.14000000000000001</v>
      </c>
      <c r="R190" s="169">
        <f>0.015*R187/2</f>
        <v>0.01</v>
      </c>
      <c r="S190" s="169">
        <f>0.02*S187/2</f>
        <v>0.04</v>
      </c>
      <c r="T190" s="169">
        <f>Q190+R190+S190</f>
        <v>0.19</v>
      </c>
      <c r="U190" s="169">
        <f>0.01*U187/2</f>
        <v>0.14000000000000001</v>
      </c>
      <c r="V190" s="169">
        <f>0.015*V187/2</f>
        <v>0.01</v>
      </c>
      <c r="W190" s="169">
        <f>0.02*W187/2</f>
        <v>0.04</v>
      </c>
      <c r="X190" s="169">
        <f>U190+V190+W190</f>
        <v>0.19</v>
      </c>
      <c r="Y190" s="169">
        <f>0.01*Y187/2</f>
        <v>0.14000000000000001</v>
      </c>
      <c r="Z190" s="169">
        <f>0.015*Z187/2</f>
        <v>0.01</v>
      </c>
      <c r="AA190" s="169">
        <f>0.02*AA187/2</f>
        <v>0.04</v>
      </c>
      <c r="AB190" s="169">
        <f>Y190+Z190+AA190</f>
        <v>0.19</v>
      </c>
      <c r="AC190" s="169">
        <f>0.01*AC187/2</f>
        <v>0.14000000000000001</v>
      </c>
      <c r="AD190" s="169">
        <f>0.015*AD187/2</f>
        <v>0.01</v>
      </c>
      <c r="AE190" s="169">
        <f>0.02*AE187/2</f>
        <v>0.04</v>
      </c>
      <c r="AF190" s="169">
        <f>AC190+AD190+AE190</f>
        <v>0.19</v>
      </c>
      <c r="AG190" s="169">
        <f>0.01*AG187/2</f>
        <v>0.14000000000000001</v>
      </c>
      <c r="AH190" s="169">
        <f>0.015*AH187/2</f>
        <v>0.01</v>
      </c>
      <c r="AI190" s="169">
        <f>0.02*AI187/2</f>
        <v>0.04</v>
      </c>
      <c r="AJ190" s="169">
        <f>AG190+AH190+AI190</f>
        <v>0.19</v>
      </c>
      <c r="AK190" s="105">
        <f>0.026*AK187/2</f>
        <v>0.35099999999999998</v>
      </c>
      <c r="AL190" s="105">
        <f>0.026*AL187/2</f>
        <v>1.2999999999999999E-2</v>
      </c>
      <c r="AM190" s="105">
        <f>0.026*AM187/2</f>
        <v>5.1999999999999998E-2</v>
      </c>
      <c r="AN190" s="105">
        <f>AK190+AL190+AM190</f>
        <v>0.41599999999999998</v>
      </c>
      <c r="AO190" s="105">
        <f>0.026*AO187/2</f>
        <v>0.33800000000000002</v>
      </c>
      <c r="AP190" s="105">
        <f>0.026*AP187/2</f>
        <v>1.2999999999999999E-2</v>
      </c>
      <c r="AQ190" s="105">
        <f>0.026*AQ187/2</f>
        <v>5.1999999999999998E-2</v>
      </c>
      <c r="AR190" s="105">
        <f>AO190+AP190+AQ190</f>
        <v>0.40300000000000002</v>
      </c>
      <c r="AS190" s="105">
        <f>0.026*AS187/2</f>
        <v>0.33800000000000002</v>
      </c>
      <c r="AT190" s="105">
        <f>0.026*AT187/2</f>
        <v>1.2999999999999999E-2</v>
      </c>
      <c r="AU190" s="105">
        <f>0.026*AU187/2</f>
        <v>6.5000000000000002E-2</v>
      </c>
      <c r="AV190" s="105">
        <f>AS190+AT190+AU190</f>
        <v>0.41599999999999998</v>
      </c>
      <c r="AW190" s="105">
        <f>0.026*AW187/2</f>
        <v>0.33800000000000002</v>
      </c>
      <c r="AX190" s="105">
        <f>0.026*AX187/2</f>
        <v>1.2999999999999999E-2</v>
      </c>
      <c r="AY190" s="105">
        <f>0.026*AY187/2</f>
        <v>6.5000000000000002E-2</v>
      </c>
      <c r="AZ190" s="105">
        <f>AW190+AX190+AY190</f>
        <v>0.41599999999999998</v>
      </c>
      <c r="BA190" s="177"/>
      <c r="BB190" s="179"/>
      <c r="BC190" s="179"/>
    </row>
    <row r="191" spans="1:55" ht="32.450000000000003" customHeight="1">
      <c r="A191" s="92"/>
      <c r="B191" s="92"/>
      <c r="C191" s="92" t="s">
        <v>158</v>
      </c>
      <c r="D191" s="151" t="s">
        <v>333</v>
      </c>
      <c r="E191" s="172" t="s">
        <v>42</v>
      </c>
      <c r="F191" s="172"/>
      <c r="G191" s="172"/>
      <c r="H191" s="172"/>
      <c r="I191" s="172" t="s">
        <v>43</v>
      </c>
      <c r="J191" s="172"/>
      <c r="K191" s="172"/>
      <c r="L191" s="172"/>
      <c r="M191" s="172" t="s">
        <v>44</v>
      </c>
      <c r="N191" s="172"/>
      <c r="O191" s="172"/>
      <c r="P191" s="172"/>
      <c r="Q191" s="172" t="s">
        <v>45</v>
      </c>
      <c r="R191" s="172"/>
      <c r="S191" s="172"/>
      <c r="T191" s="172"/>
      <c r="U191" s="172" t="s">
        <v>46</v>
      </c>
      <c r="V191" s="172"/>
      <c r="W191" s="172"/>
      <c r="X191" s="172"/>
      <c r="Y191" s="172" t="s">
        <v>47</v>
      </c>
      <c r="Z191" s="172"/>
      <c r="AA191" s="172"/>
      <c r="AB191" s="172"/>
      <c r="AC191" s="172" t="s">
        <v>48</v>
      </c>
      <c r="AD191" s="172"/>
      <c r="AE191" s="172"/>
      <c r="AF191" s="172"/>
      <c r="AG191" s="172" t="s">
        <v>49</v>
      </c>
      <c r="AH191" s="172"/>
      <c r="AI191" s="172"/>
      <c r="AJ191" s="172"/>
      <c r="AK191" s="172" t="s">
        <v>50</v>
      </c>
      <c r="AL191" s="172"/>
      <c r="AM191" s="172"/>
      <c r="AN191" s="172"/>
      <c r="AO191" s="172" t="s">
        <v>51</v>
      </c>
      <c r="AP191" s="172"/>
      <c r="AQ191" s="172"/>
      <c r="AR191" s="172"/>
      <c r="AS191" s="172" t="s">
        <v>52</v>
      </c>
      <c r="AT191" s="172"/>
      <c r="AU191" s="172"/>
      <c r="AV191" s="172"/>
      <c r="AW191" s="172" t="s">
        <v>53</v>
      </c>
      <c r="AX191" s="172"/>
      <c r="AY191" s="172"/>
      <c r="AZ191" s="172"/>
      <c r="BA191" s="92" t="s">
        <v>25</v>
      </c>
      <c r="BB191" s="92" t="s">
        <v>9</v>
      </c>
      <c r="BC191" s="92" t="s">
        <v>10</v>
      </c>
    </row>
    <row r="192" spans="1:55" s="57" customFormat="1" ht="39" customHeight="1">
      <c r="A192" s="173" t="s">
        <v>332</v>
      </c>
      <c r="B192" s="173" t="s">
        <v>5</v>
      </c>
      <c r="C192" s="58" t="s">
        <v>8</v>
      </c>
      <c r="D192" s="83" t="s">
        <v>149</v>
      </c>
      <c r="E192" s="58" t="s">
        <v>36</v>
      </c>
      <c r="F192" s="58" t="s">
        <v>37</v>
      </c>
      <c r="G192" s="58" t="s">
        <v>38</v>
      </c>
      <c r="H192" s="58" t="s">
        <v>39</v>
      </c>
      <c r="I192" s="58" t="s">
        <v>36</v>
      </c>
      <c r="J192" s="58" t="s">
        <v>37</v>
      </c>
      <c r="K192" s="58" t="s">
        <v>38</v>
      </c>
      <c r="L192" s="58" t="s">
        <v>39</v>
      </c>
      <c r="M192" s="58" t="s">
        <v>36</v>
      </c>
      <c r="N192" s="58" t="s">
        <v>37</v>
      </c>
      <c r="O192" s="58" t="s">
        <v>38</v>
      </c>
      <c r="P192" s="58" t="s">
        <v>39</v>
      </c>
      <c r="Q192" s="58" t="s">
        <v>36</v>
      </c>
      <c r="R192" s="58" t="s">
        <v>37</v>
      </c>
      <c r="S192" s="58" t="s">
        <v>38</v>
      </c>
      <c r="T192" s="58" t="s">
        <v>39</v>
      </c>
      <c r="U192" s="58" t="s">
        <v>36</v>
      </c>
      <c r="V192" s="58" t="s">
        <v>37</v>
      </c>
      <c r="W192" s="58" t="s">
        <v>38</v>
      </c>
      <c r="X192" s="58" t="s">
        <v>39</v>
      </c>
      <c r="Y192" s="58" t="s">
        <v>36</v>
      </c>
      <c r="Z192" s="58" t="s">
        <v>37</v>
      </c>
      <c r="AA192" s="58" t="s">
        <v>38</v>
      </c>
      <c r="AB192" s="58" t="s">
        <v>39</v>
      </c>
      <c r="AC192" s="58" t="s">
        <v>36</v>
      </c>
      <c r="AD192" s="58" t="s">
        <v>37</v>
      </c>
      <c r="AE192" s="58" t="s">
        <v>38</v>
      </c>
      <c r="AF192" s="58" t="s">
        <v>39</v>
      </c>
      <c r="AG192" s="58" t="s">
        <v>36</v>
      </c>
      <c r="AH192" s="58" t="s">
        <v>37</v>
      </c>
      <c r="AI192" s="58" t="s">
        <v>38</v>
      </c>
      <c r="AJ192" s="58" t="s">
        <v>39</v>
      </c>
      <c r="AK192" s="58" t="s">
        <v>36</v>
      </c>
      <c r="AL192" s="58" t="s">
        <v>37</v>
      </c>
      <c r="AM192" s="58" t="s">
        <v>38</v>
      </c>
      <c r="AN192" s="58" t="s">
        <v>39</v>
      </c>
      <c r="AO192" s="58" t="s">
        <v>36</v>
      </c>
      <c r="AP192" s="58" t="s">
        <v>37</v>
      </c>
      <c r="AQ192" s="58" t="s">
        <v>38</v>
      </c>
      <c r="AR192" s="58" t="s">
        <v>39</v>
      </c>
      <c r="AS192" s="58" t="s">
        <v>36</v>
      </c>
      <c r="AT192" s="58" t="s">
        <v>37</v>
      </c>
      <c r="AU192" s="58" t="s">
        <v>38</v>
      </c>
      <c r="AV192" s="58" t="s">
        <v>39</v>
      </c>
      <c r="AW192" s="58" t="s">
        <v>36</v>
      </c>
      <c r="AX192" s="58" t="s">
        <v>37</v>
      </c>
      <c r="AY192" s="58" t="s">
        <v>38</v>
      </c>
      <c r="AZ192" s="58" t="s">
        <v>39</v>
      </c>
      <c r="BA192" s="175">
        <f>H193+L193+P193+T193+X193+AB193+AF193+AJ193+AN193+AR193+AV193+AZ193</f>
        <v>730</v>
      </c>
      <c r="BB192" s="178">
        <f>BC192*2</f>
        <v>7.87</v>
      </c>
      <c r="BC192" s="178">
        <f>H196+L196+P196+T196+X196+AB196+AF196+AJ196+AN196+AR196+AV196+AZ196</f>
        <v>3.9350000000000001</v>
      </c>
    </row>
    <row r="193" spans="1:56" s="57" customFormat="1" ht="39" customHeight="1">
      <c r="A193" s="173"/>
      <c r="B193" s="173"/>
      <c r="C193" s="59" t="s">
        <v>40</v>
      </c>
      <c r="D193" s="84" t="s">
        <v>253</v>
      </c>
      <c r="E193" s="60">
        <v>58</v>
      </c>
      <c r="F193" s="60">
        <v>10</v>
      </c>
      <c r="G193" s="60">
        <v>0</v>
      </c>
      <c r="H193" s="60">
        <v>68</v>
      </c>
      <c r="I193" s="60">
        <v>57</v>
      </c>
      <c r="J193" s="60">
        <v>10</v>
      </c>
      <c r="K193" s="60">
        <v>0</v>
      </c>
      <c r="L193" s="60">
        <v>67</v>
      </c>
      <c r="M193" s="60">
        <v>57</v>
      </c>
      <c r="N193" s="60">
        <v>10</v>
      </c>
      <c r="O193" s="60">
        <v>0</v>
      </c>
      <c r="P193" s="60">
        <v>67</v>
      </c>
      <c r="Q193" s="60">
        <v>57</v>
      </c>
      <c r="R193" s="60">
        <v>10</v>
      </c>
      <c r="S193" s="60">
        <v>0</v>
      </c>
      <c r="T193" s="60">
        <v>67</v>
      </c>
      <c r="U193" s="60">
        <v>57</v>
      </c>
      <c r="V193" s="60">
        <v>10</v>
      </c>
      <c r="W193" s="60">
        <v>0</v>
      </c>
      <c r="X193" s="60">
        <v>67</v>
      </c>
      <c r="Y193" s="60">
        <v>48</v>
      </c>
      <c r="Z193" s="60">
        <v>9</v>
      </c>
      <c r="AA193" s="60">
        <v>0</v>
      </c>
      <c r="AB193" s="60">
        <v>57</v>
      </c>
      <c r="AC193" s="60">
        <v>48</v>
      </c>
      <c r="AD193" s="60">
        <v>9</v>
      </c>
      <c r="AE193" s="60">
        <v>0</v>
      </c>
      <c r="AF193" s="60">
        <v>57</v>
      </c>
      <c r="AG193" s="60">
        <v>47</v>
      </c>
      <c r="AH193" s="60">
        <v>9</v>
      </c>
      <c r="AI193" s="60">
        <v>1</v>
      </c>
      <c r="AJ193" s="60">
        <v>57</v>
      </c>
      <c r="AK193" s="60">
        <v>47</v>
      </c>
      <c r="AL193" s="60">
        <v>9</v>
      </c>
      <c r="AM193" s="60">
        <v>0</v>
      </c>
      <c r="AN193" s="60">
        <v>56</v>
      </c>
      <c r="AO193" s="60">
        <v>47</v>
      </c>
      <c r="AP193" s="60">
        <v>9</v>
      </c>
      <c r="AQ193" s="60">
        <v>0</v>
      </c>
      <c r="AR193" s="60">
        <v>56</v>
      </c>
      <c r="AS193" s="60">
        <v>47</v>
      </c>
      <c r="AT193" s="60">
        <v>9</v>
      </c>
      <c r="AU193" s="60">
        <v>0</v>
      </c>
      <c r="AV193" s="60">
        <v>56</v>
      </c>
      <c r="AW193" s="60">
        <v>47</v>
      </c>
      <c r="AX193" s="60">
        <v>8</v>
      </c>
      <c r="AY193" s="60">
        <v>0</v>
      </c>
      <c r="AZ193" s="60">
        <v>55</v>
      </c>
      <c r="BA193" s="176"/>
      <c r="BB193" s="178"/>
      <c r="BC193" s="178"/>
    </row>
    <row r="194" spans="1:56" s="57" customFormat="1" ht="39" customHeight="1">
      <c r="A194" s="174"/>
      <c r="B194" s="173"/>
      <c r="C194" s="58" t="s">
        <v>158</v>
      </c>
      <c r="D194" s="111" t="s">
        <v>254</v>
      </c>
      <c r="E194" s="173" t="s">
        <v>42</v>
      </c>
      <c r="F194" s="173"/>
      <c r="G194" s="173"/>
      <c r="H194" s="173"/>
      <c r="I194" s="173" t="s">
        <v>43</v>
      </c>
      <c r="J194" s="173"/>
      <c r="K194" s="173"/>
      <c r="L194" s="173"/>
      <c r="M194" s="173" t="s">
        <v>44</v>
      </c>
      <c r="N194" s="173"/>
      <c r="O194" s="173"/>
      <c r="P194" s="173"/>
      <c r="Q194" s="173" t="s">
        <v>45</v>
      </c>
      <c r="R194" s="173"/>
      <c r="S194" s="173"/>
      <c r="T194" s="173"/>
      <c r="U194" s="173" t="s">
        <v>46</v>
      </c>
      <c r="V194" s="173"/>
      <c r="W194" s="173"/>
      <c r="X194" s="173"/>
      <c r="Y194" s="173" t="s">
        <v>47</v>
      </c>
      <c r="Z194" s="173"/>
      <c r="AA194" s="173"/>
      <c r="AB194" s="173"/>
      <c r="AC194" s="173" t="s">
        <v>48</v>
      </c>
      <c r="AD194" s="173"/>
      <c r="AE194" s="173"/>
      <c r="AF194" s="173"/>
      <c r="AG194" s="173" t="s">
        <v>49</v>
      </c>
      <c r="AH194" s="173"/>
      <c r="AI194" s="173"/>
      <c r="AJ194" s="173"/>
      <c r="AK194" s="173" t="s">
        <v>50</v>
      </c>
      <c r="AL194" s="173"/>
      <c r="AM194" s="173"/>
      <c r="AN194" s="173"/>
      <c r="AO194" s="173" t="s">
        <v>51</v>
      </c>
      <c r="AP194" s="173"/>
      <c r="AQ194" s="173"/>
      <c r="AR194" s="173"/>
      <c r="AS194" s="173" t="s">
        <v>52</v>
      </c>
      <c r="AT194" s="173"/>
      <c r="AU194" s="173"/>
      <c r="AV194" s="173"/>
      <c r="AW194" s="173" t="s">
        <v>53</v>
      </c>
      <c r="AX194" s="173"/>
      <c r="AY194" s="173"/>
      <c r="AZ194" s="173"/>
      <c r="BA194" s="176"/>
      <c r="BB194" s="178"/>
      <c r="BC194" s="178"/>
      <c r="BD194" s="100"/>
    </row>
    <row r="195" spans="1:56" s="57" customFormat="1" ht="39" customHeight="1">
      <c r="A195" s="173"/>
      <c r="B195" s="173"/>
      <c r="C195" s="58" t="s">
        <v>160</v>
      </c>
      <c r="D195" s="85">
        <v>2102.5500000000002</v>
      </c>
      <c r="E195" s="58" t="s">
        <v>36</v>
      </c>
      <c r="F195" s="58" t="s">
        <v>37</v>
      </c>
      <c r="G195" s="58" t="s">
        <v>38</v>
      </c>
      <c r="H195" s="58" t="s">
        <v>39</v>
      </c>
      <c r="I195" s="58" t="s">
        <v>36</v>
      </c>
      <c r="J195" s="58" t="s">
        <v>37</v>
      </c>
      <c r="K195" s="58" t="s">
        <v>38</v>
      </c>
      <c r="L195" s="58" t="s">
        <v>39</v>
      </c>
      <c r="M195" s="58" t="s">
        <v>36</v>
      </c>
      <c r="N195" s="58" t="s">
        <v>37</v>
      </c>
      <c r="O195" s="58" t="s">
        <v>38</v>
      </c>
      <c r="P195" s="58" t="s">
        <v>39</v>
      </c>
      <c r="Q195" s="58" t="s">
        <v>36</v>
      </c>
      <c r="R195" s="58" t="s">
        <v>37</v>
      </c>
      <c r="S195" s="58" t="s">
        <v>38</v>
      </c>
      <c r="T195" s="58" t="s">
        <v>39</v>
      </c>
      <c r="U195" s="58" t="s">
        <v>36</v>
      </c>
      <c r="V195" s="58" t="s">
        <v>37</v>
      </c>
      <c r="W195" s="58" t="s">
        <v>38</v>
      </c>
      <c r="X195" s="58" t="s">
        <v>39</v>
      </c>
      <c r="Y195" s="58" t="s">
        <v>36</v>
      </c>
      <c r="Z195" s="58" t="s">
        <v>37</v>
      </c>
      <c r="AA195" s="58" t="s">
        <v>38</v>
      </c>
      <c r="AB195" s="58" t="s">
        <v>39</v>
      </c>
      <c r="AC195" s="58" t="s">
        <v>36</v>
      </c>
      <c r="AD195" s="58" t="s">
        <v>37</v>
      </c>
      <c r="AE195" s="58" t="s">
        <v>38</v>
      </c>
      <c r="AF195" s="58" t="s">
        <v>39</v>
      </c>
      <c r="AG195" s="58" t="s">
        <v>36</v>
      </c>
      <c r="AH195" s="58" t="s">
        <v>37</v>
      </c>
      <c r="AI195" s="58" t="s">
        <v>38</v>
      </c>
      <c r="AJ195" s="58" t="s">
        <v>39</v>
      </c>
      <c r="AK195" s="58" t="s">
        <v>36</v>
      </c>
      <c r="AL195" s="58" t="s">
        <v>37</v>
      </c>
      <c r="AM195" s="58" t="s">
        <v>38</v>
      </c>
      <c r="AN195" s="58" t="s">
        <v>39</v>
      </c>
      <c r="AO195" s="58" t="s">
        <v>36</v>
      </c>
      <c r="AP195" s="58" t="s">
        <v>37</v>
      </c>
      <c r="AQ195" s="58" t="s">
        <v>38</v>
      </c>
      <c r="AR195" s="58" t="s">
        <v>39</v>
      </c>
      <c r="AS195" s="58" t="s">
        <v>36</v>
      </c>
      <c r="AT195" s="58" t="s">
        <v>37</v>
      </c>
      <c r="AU195" s="58" t="s">
        <v>38</v>
      </c>
      <c r="AV195" s="58" t="s">
        <v>39</v>
      </c>
      <c r="AW195" s="58" t="s">
        <v>36</v>
      </c>
      <c r="AX195" s="58" t="s">
        <v>37</v>
      </c>
      <c r="AY195" s="58" t="s">
        <v>38</v>
      </c>
      <c r="AZ195" s="58" t="s">
        <v>39</v>
      </c>
      <c r="BA195" s="176"/>
      <c r="BB195" s="178"/>
      <c r="BC195" s="178"/>
    </row>
    <row r="196" spans="1:56" s="57" customFormat="1" ht="39" customHeight="1">
      <c r="A196" s="173"/>
      <c r="B196" s="173"/>
      <c r="C196" s="58" t="s">
        <v>54</v>
      </c>
      <c r="D196" s="101">
        <v>160</v>
      </c>
      <c r="E196" s="53">
        <f>0.01*E193/2</f>
        <v>0.28999999999999998</v>
      </c>
      <c r="F196" s="53">
        <f>0.015*F193/2</f>
        <v>7.4999999999999997E-2</v>
      </c>
      <c r="G196" s="53">
        <f>0.02*G193/2</f>
        <v>0</v>
      </c>
      <c r="H196" s="53">
        <f>E196+F196+G196</f>
        <v>0.36499999999999999</v>
      </c>
      <c r="I196" s="53">
        <f>0.01*I193/2</f>
        <v>0.28499999999999998</v>
      </c>
      <c r="J196" s="53">
        <f>0.015*J193/2</f>
        <v>7.4999999999999997E-2</v>
      </c>
      <c r="K196" s="53">
        <f>0.02*K193/2</f>
        <v>0</v>
      </c>
      <c r="L196" s="53">
        <f>I196+J196+K196</f>
        <v>0.36</v>
      </c>
      <c r="M196" s="53">
        <f>0.01*M193/2</f>
        <v>0.28499999999999998</v>
      </c>
      <c r="N196" s="53">
        <f>0.015*N193/2</f>
        <v>7.4999999999999997E-2</v>
      </c>
      <c r="O196" s="53">
        <f>0.02*O193/2</f>
        <v>0</v>
      </c>
      <c r="P196" s="53">
        <f>M196+N196+O196</f>
        <v>0.36</v>
      </c>
      <c r="Q196" s="53">
        <f>0.01*Q193/2</f>
        <v>0.28499999999999998</v>
      </c>
      <c r="R196" s="53">
        <f>0.015*R193/2</f>
        <v>7.4999999999999997E-2</v>
      </c>
      <c r="S196" s="53">
        <f>0.02*S193/2</f>
        <v>0</v>
      </c>
      <c r="T196" s="53">
        <f>Q196+R196+S196</f>
        <v>0.36</v>
      </c>
      <c r="U196" s="53">
        <f>0.01*U193/2</f>
        <v>0.28499999999999998</v>
      </c>
      <c r="V196" s="53">
        <f>0.015*V193/2</f>
        <v>7.4999999999999997E-2</v>
      </c>
      <c r="W196" s="53">
        <f>0.02*W193/2</f>
        <v>0</v>
      </c>
      <c r="X196" s="53">
        <f>U196+V196+W196</f>
        <v>0.36</v>
      </c>
      <c r="Y196" s="53">
        <f>0.01*Y193/2</f>
        <v>0.24</v>
      </c>
      <c r="Z196" s="53">
        <f>0.015*Z193/2</f>
        <v>6.7500000000000004E-2</v>
      </c>
      <c r="AA196" s="53">
        <f>0.02*AA193/2</f>
        <v>0</v>
      </c>
      <c r="AB196" s="53">
        <f>Y196+Z196+AA196</f>
        <v>0.3075</v>
      </c>
      <c r="AC196" s="53">
        <f>0.01*AC193/2</f>
        <v>0.24</v>
      </c>
      <c r="AD196" s="53">
        <f>0.015*AD193/2</f>
        <v>6.7500000000000004E-2</v>
      </c>
      <c r="AE196" s="53">
        <f>0.02*AE193/2</f>
        <v>0</v>
      </c>
      <c r="AF196" s="53">
        <f>AC196+AD196+AE196</f>
        <v>0.3075</v>
      </c>
      <c r="AG196" s="53">
        <f>0.01*AG193/2</f>
        <v>0.23499999999999999</v>
      </c>
      <c r="AH196" s="53">
        <f>0.015*AH193/2</f>
        <v>6.7500000000000004E-2</v>
      </c>
      <c r="AI196" s="53">
        <f>0.02*AI193/2</f>
        <v>0.01</v>
      </c>
      <c r="AJ196" s="53">
        <f>AG196+AH196+AI196</f>
        <v>0.3125</v>
      </c>
      <c r="AK196" s="53">
        <f>0.01*AK193/2</f>
        <v>0.23499999999999999</v>
      </c>
      <c r="AL196" s="53">
        <f>0.015*AL193/2</f>
        <v>6.7500000000000004E-2</v>
      </c>
      <c r="AM196" s="53">
        <f>0.02*AM193/2</f>
        <v>0</v>
      </c>
      <c r="AN196" s="53">
        <f>AK196+AL196+AM196</f>
        <v>0.30249999999999999</v>
      </c>
      <c r="AO196" s="53">
        <f>0.01*AO193/2</f>
        <v>0.23499999999999999</v>
      </c>
      <c r="AP196" s="53">
        <f>0.015*AP193/2</f>
        <v>6.7500000000000004E-2</v>
      </c>
      <c r="AQ196" s="53">
        <f>0.02*AQ193/2</f>
        <v>0</v>
      </c>
      <c r="AR196" s="53">
        <f>AO196+AP196+AQ196</f>
        <v>0.30249999999999999</v>
      </c>
      <c r="AS196" s="53">
        <f>0.01*AS193/2</f>
        <v>0.23499999999999999</v>
      </c>
      <c r="AT196" s="53">
        <f>0.015*AT193/2</f>
        <v>6.7500000000000004E-2</v>
      </c>
      <c r="AU196" s="53">
        <f>0.02*AU193/2</f>
        <v>0</v>
      </c>
      <c r="AV196" s="53">
        <f>AS196+AT196+AU196</f>
        <v>0.30249999999999999</v>
      </c>
      <c r="AW196" s="53">
        <f>0.01*AW193/2</f>
        <v>0.23499999999999999</v>
      </c>
      <c r="AX196" s="53">
        <f>0.015*AX193/2</f>
        <v>0.06</v>
      </c>
      <c r="AY196" s="53">
        <f>0.02*AY193/2</f>
        <v>0</v>
      </c>
      <c r="AZ196" s="53">
        <f>AW196+AX196+AY196</f>
        <v>0.29499999999999998</v>
      </c>
      <c r="BA196" s="177"/>
      <c r="BB196" s="178"/>
      <c r="BC196" s="178"/>
    </row>
    <row r="197" spans="1:56" ht="32.450000000000003" customHeight="1">
      <c r="A197" s="98"/>
      <c r="B197" s="98"/>
      <c r="C197" s="98" t="s">
        <v>158</v>
      </c>
      <c r="D197" s="151" t="s">
        <v>334</v>
      </c>
      <c r="E197" s="172" t="s">
        <v>42</v>
      </c>
      <c r="F197" s="172"/>
      <c r="G197" s="172"/>
      <c r="H197" s="172"/>
      <c r="I197" s="172" t="s">
        <v>43</v>
      </c>
      <c r="J197" s="172"/>
      <c r="K197" s="172"/>
      <c r="L197" s="172"/>
      <c r="M197" s="172" t="s">
        <v>44</v>
      </c>
      <c r="N197" s="172"/>
      <c r="O197" s="172"/>
      <c r="P197" s="172"/>
      <c r="Q197" s="172" t="s">
        <v>45</v>
      </c>
      <c r="R197" s="172"/>
      <c r="S197" s="172"/>
      <c r="T197" s="172"/>
      <c r="U197" s="172" t="s">
        <v>46</v>
      </c>
      <c r="V197" s="172"/>
      <c r="W197" s="172"/>
      <c r="X197" s="172"/>
      <c r="Y197" s="172" t="s">
        <v>47</v>
      </c>
      <c r="Z197" s="172"/>
      <c r="AA197" s="172"/>
      <c r="AB197" s="172"/>
      <c r="AC197" s="172" t="s">
        <v>48</v>
      </c>
      <c r="AD197" s="172"/>
      <c r="AE197" s="172"/>
      <c r="AF197" s="172"/>
      <c r="AG197" s="172" t="s">
        <v>49</v>
      </c>
      <c r="AH197" s="172"/>
      <c r="AI197" s="172"/>
      <c r="AJ197" s="172"/>
      <c r="AK197" s="172" t="s">
        <v>50</v>
      </c>
      <c r="AL197" s="172"/>
      <c r="AM197" s="172"/>
      <c r="AN197" s="172"/>
      <c r="AO197" s="172" t="s">
        <v>51</v>
      </c>
      <c r="AP197" s="172"/>
      <c r="AQ197" s="172"/>
      <c r="AR197" s="172"/>
      <c r="AS197" s="172" t="s">
        <v>52</v>
      </c>
      <c r="AT197" s="172"/>
      <c r="AU197" s="172"/>
      <c r="AV197" s="172"/>
      <c r="AW197" s="172" t="s">
        <v>53</v>
      </c>
      <c r="AX197" s="172"/>
      <c r="AY197" s="172"/>
      <c r="AZ197" s="172"/>
      <c r="BA197" s="98" t="s">
        <v>25</v>
      </c>
      <c r="BB197" s="98" t="s">
        <v>9</v>
      </c>
      <c r="BC197" s="98" t="s">
        <v>10</v>
      </c>
    </row>
    <row r="198" spans="1:56" s="57" customFormat="1" ht="39" customHeight="1">
      <c r="A198" s="173" t="s">
        <v>343</v>
      </c>
      <c r="B198" s="173" t="s">
        <v>5</v>
      </c>
      <c r="C198" s="99" t="s">
        <v>8</v>
      </c>
      <c r="D198" s="83" t="s">
        <v>336</v>
      </c>
      <c r="E198" s="99" t="s">
        <v>36</v>
      </c>
      <c r="F198" s="99" t="s">
        <v>37</v>
      </c>
      <c r="G198" s="99" t="s">
        <v>38</v>
      </c>
      <c r="H198" s="99" t="s">
        <v>39</v>
      </c>
      <c r="I198" s="99" t="s">
        <v>36</v>
      </c>
      <c r="J198" s="99" t="s">
        <v>37</v>
      </c>
      <c r="K198" s="99" t="s">
        <v>38</v>
      </c>
      <c r="L198" s="99" t="s">
        <v>39</v>
      </c>
      <c r="M198" s="99" t="s">
        <v>36</v>
      </c>
      <c r="N198" s="99" t="s">
        <v>37</v>
      </c>
      <c r="O198" s="99" t="s">
        <v>38</v>
      </c>
      <c r="P198" s="99" t="s">
        <v>39</v>
      </c>
      <c r="Q198" s="99" t="s">
        <v>36</v>
      </c>
      <c r="R198" s="99" t="s">
        <v>37</v>
      </c>
      <c r="S198" s="99" t="s">
        <v>38</v>
      </c>
      <c r="T198" s="99" t="s">
        <v>39</v>
      </c>
      <c r="U198" s="99" t="s">
        <v>36</v>
      </c>
      <c r="V198" s="99" t="s">
        <v>37</v>
      </c>
      <c r="W198" s="99" t="s">
        <v>38</v>
      </c>
      <c r="X198" s="99" t="s">
        <v>39</v>
      </c>
      <c r="Y198" s="99" t="s">
        <v>36</v>
      </c>
      <c r="Z198" s="99" t="s">
        <v>37</v>
      </c>
      <c r="AA198" s="99" t="s">
        <v>38</v>
      </c>
      <c r="AB198" s="99" t="s">
        <v>39</v>
      </c>
      <c r="AC198" s="99" t="s">
        <v>36</v>
      </c>
      <c r="AD198" s="99" t="s">
        <v>37</v>
      </c>
      <c r="AE198" s="99" t="s">
        <v>38</v>
      </c>
      <c r="AF198" s="99" t="s">
        <v>39</v>
      </c>
      <c r="AG198" s="99" t="s">
        <v>36</v>
      </c>
      <c r="AH198" s="99" t="s">
        <v>37</v>
      </c>
      <c r="AI198" s="99" t="s">
        <v>38</v>
      </c>
      <c r="AJ198" s="99" t="s">
        <v>39</v>
      </c>
      <c r="AK198" s="99" t="s">
        <v>36</v>
      </c>
      <c r="AL198" s="99" t="s">
        <v>37</v>
      </c>
      <c r="AM198" s="99" t="s">
        <v>38</v>
      </c>
      <c r="AN198" s="99" t="s">
        <v>39</v>
      </c>
      <c r="AO198" s="99" t="s">
        <v>36</v>
      </c>
      <c r="AP198" s="99" t="s">
        <v>37</v>
      </c>
      <c r="AQ198" s="99" t="s">
        <v>38</v>
      </c>
      <c r="AR198" s="99" t="s">
        <v>39</v>
      </c>
      <c r="AS198" s="99" t="s">
        <v>36</v>
      </c>
      <c r="AT198" s="99" t="s">
        <v>37</v>
      </c>
      <c r="AU198" s="99" t="s">
        <v>38</v>
      </c>
      <c r="AV198" s="99" t="s">
        <v>39</v>
      </c>
      <c r="AW198" s="99" t="s">
        <v>36</v>
      </c>
      <c r="AX198" s="99" t="s">
        <v>37</v>
      </c>
      <c r="AY198" s="99" t="s">
        <v>38</v>
      </c>
      <c r="AZ198" s="99" t="s">
        <v>39</v>
      </c>
      <c r="BA198" s="175">
        <f>H199+L199+P199+T199+X199+AB199+AF199+AJ199+AN199+AR199+AV199+AZ199</f>
        <v>48</v>
      </c>
      <c r="BB198" s="178">
        <f>BC198*2</f>
        <v>1.248</v>
      </c>
      <c r="BC198" s="178">
        <f>H202+L202+P202+T202+X202+AB202+AF202+AJ202+AN202+AR202+AV202+AZ202</f>
        <v>0.624</v>
      </c>
    </row>
    <row r="199" spans="1:56" s="57" customFormat="1" ht="39" customHeight="1">
      <c r="A199" s="173"/>
      <c r="B199" s="173"/>
      <c r="C199" s="59" t="s">
        <v>40</v>
      </c>
      <c r="D199" s="84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>
        <v>12</v>
      </c>
      <c r="AL199" s="60"/>
      <c r="AM199" s="60"/>
      <c r="AN199" s="60">
        <f>SUM(AK199:AM199)</f>
        <v>12</v>
      </c>
      <c r="AO199" s="60">
        <v>12</v>
      </c>
      <c r="AP199" s="60"/>
      <c r="AQ199" s="60"/>
      <c r="AR199" s="60">
        <f>SUM(AO199:AQ199)</f>
        <v>12</v>
      </c>
      <c r="AS199" s="60">
        <v>12</v>
      </c>
      <c r="AT199" s="60"/>
      <c r="AU199" s="60"/>
      <c r="AV199" s="60">
        <f>SUM(AS199:AU199)</f>
        <v>12</v>
      </c>
      <c r="AW199" s="60">
        <v>12</v>
      </c>
      <c r="AX199" s="60"/>
      <c r="AY199" s="60"/>
      <c r="AZ199" s="60">
        <f>SUM(AW199:AY199)</f>
        <v>12</v>
      </c>
      <c r="BA199" s="176"/>
      <c r="BB199" s="178"/>
      <c r="BC199" s="178"/>
    </row>
    <row r="200" spans="1:56" s="57" customFormat="1" ht="39" customHeight="1">
      <c r="A200" s="174"/>
      <c r="B200" s="173"/>
      <c r="C200" s="99" t="s">
        <v>158</v>
      </c>
      <c r="D200" s="106" t="s">
        <v>337</v>
      </c>
      <c r="E200" s="173" t="s">
        <v>42</v>
      </c>
      <c r="F200" s="173"/>
      <c r="G200" s="173"/>
      <c r="H200" s="173"/>
      <c r="I200" s="173" t="s">
        <v>43</v>
      </c>
      <c r="J200" s="173"/>
      <c r="K200" s="173"/>
      <c r="L200" s="173"/>
      <c r="M200" s="173" t="s">
        <v>44</v>
      </c>
      <c r="N200" s="173"/>
      <c r="O200" s="173"/>
      <c r="P200" s="173"/>
      <c r="Q200" s="173" t="s">
        <v>45</v>
      </c>
      <c r="R200" s="173"/>
      <c r="S200" s="173"/>
      <c r="T200" s="173"/>
      <c r="U200" s="173" t="s">
        <v>46</v>
      </c>
      <c r="V200" s="173"/>
      <c r="W200" s="173"/>
      <c r="X200" s="173"/>
      <c r="Y200" s="173" t="s">
        <v>47</v>
      </c>
      <c r="Z200" s="173"/>
      <c r="AA200" s="173"/>
      <c r="AB200" s="173"/>
      <c r="AC200" s="173" t="s">
        <v>48</v>
      </c>
      <c r="AD200" s="173"/>
      <c r="AE200" s="173"/>
      <c r="AF200" s="173"/>
      <c r="AG200" s="173" t="s">
        <v>49</v>
      </c>
      <c r="AH200" s="173"/>
      <c r="AI200" s="173"/>
      <c r="AJ200" s="173"/>
      <c r="AK200" s="173" t="s">
        <v>50</v>
      </c>
      <c r="AL200" s="173"/>
      <c r="AM200" s="173"/>
      <c r="AN200" s="173"/>
      <c r="AO200" s="173" t="s">
        <v>51</v>
      </c>
      <c r="AP200" s="173"/>
      <c r="AQ200" s="173"/>
      <c r="AR200" s="173"/>
      <c r="AS200" s="173" t="s">
        <v>52</v>
      </c>
      <c r="AT200" s="173"/>
      <c r="AU200" s="173"/>
      <c r="AV200" s="173"/>
      <c r="AW200" s="173" t="s">
        <v>53</v>
      </c>
      <c r="AX200" s="173"/>
      <c r="AY200" s="173"/>
      <c r="AZ200" s="173"/>
      <c r="BA200" s="176"/>
      <c r="BB200" s="178"/>
      <c r="BC200" s="178"/>
      <c r="BD200" s="100"/>
    </row>
    <row r="201" spans="1:56" s="57" customFormat="1" ht="39" customHeight="1">
      <c r="A201" s="173"/>
      <c r="B201" s="173"/>
      <c r="C201" s="99" t="s">
        <v>160</v>
      </c>
      <c r="D201" s="85">
        <v>248</v>
      </c>
      <c r="E201" s="99" t="s">
        <v>36</v>
      </c>
      <c r="F201" s="99" t="s">
        <v>37</v>
      </c>
      <c r="G201" s="99" t="s">
        <v>38</v>
      </c>
      <c r="H201" s="99" t="s">
        <v>39</v>
      </c>
      <c r="I201" s="99" t="s">
        <v>36</v>
      </c>
      <c r="J201" s="99" t="s">
        <v>37</v>
      </c>
      <c r="K201" s="99" t="s">
        <v>38</v>
      </c>
      <c r="L201" s="99" t="s">
        <v>39</v>
      </c>
      <c r="M201" s="99" t="s">
        <v>36</v>
      </c>
      <c r="N201" s="99" t="s">
        <v>37</v>
      </c>
      <c r="O201" s="99" t="s">
        <v>38</v>
      </c>
      <c r="P201" s="99" t="s">
        <v>39</v>
      </c>
      <c r="Q201" s="99" t="s">
        <v>36</v>
      </c>
      <c r="R201" s="99" t="s">
        <v>37</v>
      </c>
      <c r="S201" s="99" t="s">
        <v>38</v>
      </c>
      <c r="T201" s="99" t="s">
        <v>39</v>
      </c>
      <c r="U201" s="99" t="s">
        <v>36</v>
      </c>
      <c r="V201" s="99" t="s">
        <v>37</v>
      </c>
      <c r="W201" s="99" t="s">
        <v>38</v>
      </c>
      <c r="X201" s="99" t="s">
        <v>39</v>
      </c>
      <c r="Y201" s="99" t="s">
        <v>36</v>
      </c>
      <c r="Z201" s="99" t="s">
        <v>37</v>
      </c>
      <c r="AA201" s="99" t="s">
        <v>38</v>
      </c>
      <c r="AB201" s="99" t="s">
        <v>39</v>
      </c>
      <c r="AC201" s="99" t="s">
        <v>36</v>
      </c>
      <c r="AD201" s="99" t="s">
        <v>37</v>
      </c>
      <c r="AE201" s="99" t="s">
        <v>38</v>
      </c>
      <c r="AF201" s="99" t="s">
        <v>39</v>
      </c>
      <c r="AG201" s="99" t="s">
        <v>36</v>
      </c>
      <c r="AH201" s="99" t="s">
        <v>37</v>
      </c>
      <c r="AI201" s="99" t="s">
        <v>38</v>
      </c>
      <c r="AJ201" s="99" t="s">
        <v>39</v>
      </c>
      <c r="AK201" s="99" t="s">
        <v>36</v>
      </c>
      <c r="AL201" s="99" t="s">
        <v>37</v>
      </c>
      <c r="AM201" s="99" t="s">
        <v>38</v>
      </c>
      <c r="AN201" s="99" t="s">
        <v>39</v>
      </c>
      <c r="AO201" s="99" t="s">
        <v>36</v>
      </c>
      <c r="AP201" s="99" t="s">
        <v>37</v>
      </c>
      <c r="AQ201" s="99" t="s">
        <v>38</v>
      </c>
      <c r="AR201" s="99" t="s">
        <v>39</v>
      </c>
      <c r="AS201" s="99" t="s">
        <v>36</v>
      </c>
      <c r="AT201" s="99" t="s">
        <v>37</v>
      </c>
      <c r="AU201" s="99" t="s">
        <v>38</v>
      </c>
      <c r="AV201" s="99" t="s">
        <v>39</v>
      </c>
      <c r="AW201" s="99" t="s">
        <v>36</v>
      </c>
      <c r="AX201" s="99" t="s">
        <v>37</v>
      </c>
      <c r="AY201" s="99" t="s">
        <v>38</v>
      </c>
      <c r="AZ201" s="99" t="s">
        <v>39</v>
      </c>
      <c r="BA201" s="176"/>
      <c r="BB201" s="178"/>
      <c r="BC201" s="178"/>
    </row>
    <row r="202" spans="1:56" s="57" customFormat="1" ht="39" customHeight="1">
      <c r="A202" s="173"/>
      <c r="B202" s="173"/>
      <c r="C202" s="99" t="s">
        <v>54</v>
      </c>
      <c r="D202" s="85"/>
      <c r="E202" s="93">
        <f>0.01*E199/2</f>
        <v>0</v>
      </c>
      <c r="F202" s="93">
        <f>0.015*F199/2</f>
        <v>0</v>
      </c>
      <c r="G202" s="93">
        <f>0.02*G199/2</f>
        <v>0</v>
      </c>
      <c r="H202" s="93">
        <f>E202+F202+G202</f>
        <v>0</v>
      </c>
      <c r="I202" s="93">
        <f>0.01*I199/2</f>
        <v>0</v>
      </c>
      <c r="J202" s="93">
        <f>0.015*J199/2</f>
        <v>0</v>
      </c>
      <c r="K202" s="93">
        <f>0.02*K199/2</f>
        <v>0</v>
      </c>
      <c r="L202" s="93">
        <f>I202+J202+K202</f>
        <v>0</v>
      </c>
      <c r="M202" s="93">
        <f>0.01*M199/2</f>
        <v>0</v>
      </c>
      <c r="N202" s="93">
        <f>0.015*N199/2</f>
        <v>0</v>
      </c>
      <c r="O202" s="93">
        <f>0.02*O199/2</f>
        <v>0</v>
      </c>
      <c r="P202" s="93">
        <f>M202+N202+O202</f>
        <v>0</v>
      </c>
      <c r="Q202" s="93">
        <f>0.01*Q199/2</f>
        <v>0</v>
      </c>
      <c r="R202" s="93">
        <f>0.015*R199/2</f>
        <v>0</v>
      </c>
      <c r="S202" s="93">
        <f>0.02*S199/2</f>
        <v>0</v>
      </c>
      <c r="T202" s="93">
        <f>Q202+R202+S202</f>
        <v>0</v>
      </c>
      <c r="U202" s="93">
        <f>0.01*U199/2</f>
        <v>0</v>
      </c>
      <c r="V202" s="93">
        <f>0.015*V199/2</f>
        <v>0</v>
      </c>
      <c r="W202" s="93">
        <f>0.02*W199/2</f>
        <v>0</v>
      </c>
      <c r="X202" s="93">
        <f>U202+V202+W202</f>
        <v>0</v>
      </c>
      <c r="Y202" s="93">
        <f>0.01*Y199/2</f>
        <v>0</v>
      </c>
      <c r="Z202" s="93">
        <f>0.015*Z199/2</f>
        <v>0</v>
      </c>
      <c r="AA202" s="93">
        <f>0.02*AA199/2</f>
        <v>0</v>
      </c>
      <c r="AB202" s="93">
        <f>Y202+Z202+AA202</f>
        <v>0</v>
      </c>
      <c r="AC202" s="93">
        <f>0.01*AC199/2</f>
        <v>0</v>
      </c>
      <c r="AD202" s="93">
        <f>0.015*AD199/2</f>
        <v>0</v>
      </c>
      <c r="AE202" s="93">
        <f>0.02*AE199/2</f>
        <v>0</v>
      </c>
      <c r="AF202" s="93">
        <f>AC202+AD202+AE202</f>
        <v>0</v>
      </c>
      <c r="AG202" s="93">
        <f>0.052*AG199/2</f>
        <v>0</v>
      </c>
      <c r="AH202" s="93">
        <f>0.052*AH199/2</f>
        <v>0</v>
      </c>
      <c r="AI202" s="93">
        <f>0.052*AI199/2</f>
        <v>0</v>
      </c>
      <c r="AJ202" s="93">
        <f>AG202+AH202+AI202</f>
        <v>0</v>
      </c>
      <c r="AK202" s="105">
        <f>0.026*AK199/2</f>
        <v>0.156</v>
      </c>
      <c r="AL202" s="105">
        <f>0.026*AL199/2</f>
        <v>0</v>
      </c>
      <c r="AM202" s="105">
        <f>0.026*AM199/2</f>
        <v>0</v>
      </c>
      <c r="AN202" s="105">
        <f>AK202+AL202+AM202</f>
        <v>0.156</v>
      </c>
      <c r="AO202" s="105">
        <f>0.026*AO199/2</f>
        <v>0.156</v>
      </c>
      <c r="AP202" s="105">
        <f>0.026*AP199/2</f>
        <v>0</v>
      </c>
      <c r="AQ202" s="105">
        <f>0.026*AQ199/2</f>
        <v>0</v>
      </c>
      <c r="AR202" s="105">
        <f>AO202+AP202+AQ202</f>
        <v>0.156</v>
      </c>
      <c r="AS202" s="105">
        <f>0.026*AS199/2</f>
        <v>0.156</v>
      </c>
      <c r="AT202" s="105">
        <f>0.026*AT199/2</f>
        <v>0</v>
      </c>
      <c r="AU202" s="105">
        <f>0.026*AU199/2</f>
        <v>0</v>
      </c>
      <c r="AV202" s="105">
        <f>AS202+AT202+AU202</f>
        <v>0.156</v>
      </c>
      <c r="AW202" s="105">
        <f>0.026*AW199/2</f>
        <v>0.156</v>
      </c>
      <c r="AX202" s="105">
        <f>0.026*AX199/2</f>
        <v>0</v>
      </c>
      <c r="AY202" s="105">
        <f>0.026*AY199/2</f>
        <v>0</v>
      </c>
      <c r="AZ202" s="105">
        <f>AW202+AX202+AY202</f>
        <v>0.156</v>
      </c>
      <c r="BA202" s="177"/>
      <c r="BB202" s="178"/>
      <c r="BC202" s="178"/>
    </row>
    <row r="203" spans="1:56" ht="32.450000000000003" customHeight="1">
      <c r="A203" s="98"/>
      <c r="B203" s="98"/>
      <c r="C203" s="98" t="s">
        <v>158</v>
      </c>
      <c r="D203" s="151" t="s">
        <v>335</v>
      </c>
      <c r="E203" s="172" t="s">
        <v>42</v>
      </c>
      <c r="F203" s="172"/>
      <c r="G203" s="172"/>
      <c r="H203" s="172"/>
      <c r="I203" s="172" t="s">
        <v>43</v>
      </c>
      <c r="J203" s="172"/>
      <c r="K203" s="172"/>
      <c r="L203" s="172"/>
      <c r="M203" s="172" t="s">
        <v>44</v>
      </c>
      <c r="N203" s="172"/>
      <c r="O203" s="172"/>
      <c r="P203" s="172"/>
      <c r="Q203" s="172" t="s">
        <v>45</v>
      </c>
      <c r="R203" s="172"/>
      <c r="S203" s="172"/>
      <c r="T203" s="172"/>
      <c r="U203" s="172" t="s">
        <v>46</v>
      </c>
      <c r="V203" s="172"/>
      <c r="W203" s="172"/>
      <c r="X203" s="172"/>
      <c r="Y203" s="172" t="s">
        <v>47</v>
      </c>
      <c r="Z203" s="172"/>
      <c r="AA203" s="172"/>
      <c r="AB203" s="172"/>
      <c r="AC203" s="172" t="s">
        <v>48</v>
      </c>
      <c r="AD203" s="172"/>
      <c r="AE203" s="172"/>
      <c r="AF203" s="172"/>
      <c r="AG203" s="172" t="s">
        <v>49</v>
      </c>
      <c r="AH203" s="172"/>
      <c r="AI203" s="172"/>
      <c r="AJ203" s="172"/>
      <c r="AK203" s="172" t="s">
        <v>50</v>
      </c>
      <c r="AL203" s="172"/>
      <c r="AM203" s="172"/>
      <c r="AN203" s="172"/>
      <c r="AO203" s="172" t="s">
        <v>51</v>
      </c>
      <c r="AP203" s="172"/>
      <c r="AQ203" s="172"/>
      <c r="AR203" s="172"/>
      <c r="AS203" s="172" t="s">
        <v>52</v>
      </c>
      <c r="AT203" s="172"/>
      <c r="AU203" s="172"/>
      <c r="AV203" s="172"/>
      <c r="AW203" s="172" t="s">
        <v>53</v>
      </c>
      <c r="AX203" s="172"/>
      <c r="AY203" s="172"/>
      <c r="AZ203" s="172"/>
      <c r="BA203" s="98" t="s">
        <v>25</v>
      </c>
      <c r="BB203" s="98" t="s">
        <v>9</v>
      </c>
      <c r="BC203" s="98" t="s">
        <v>10</v>
      </c>
    </row>
    <row r="204" spans="1:56" s="57" customFormat="1" ht="39" customHeight="1">
      <c r="A204" s="173" t="s">
        <v>344</v>
      </c>
      <c r="B204" s="173" t="s">
        <v>5</v>
      </c>
      <c r="C204" s="99" t="s">
        <v>8</v>
      </c>
      <c r="D204" s="83" t="s">
        <v>338</v>
      </c>
      <c r="E204" s="99" t="s">
        <v>36</v>
      </c>
      <c r="F204" s="99" t="s">
        <v>37</v>
      </c>
      <c r="G204" s="99" t="s">
        <v>38</v>
      </c>
      <c r="H204" s="99" t="s">
        <v>39</v>
      </c>
      <c r="I204" s="99" t="s">
        <v>36</v>
      </c>
      <c r="J204" s="99" t="s">
        <v>37</v>
      </c>
      <c r="K204" s="99" t="s">
        <v>38</v>
      </c>
      <c r="L204" s="99" t="s">
        <v>39</v>
      </c>
      <c r="M204" s="99" t="s">
        <v>36</v>
      </c>
      <c r="N204" s="99" t="s">
        <v>37</v>
      </c>
      <c r="O204" s="99" t="s">
        <v>38</v>
      </c>
      <c r="P204" s="99" t="s">
        <v>39</v>
      </c>
      <c r="Q204" s="99" t="s">
        <v>36</v>
      </c>
      <c r="R204" s="99" t="s">
        <v>37</v>
      </c>
      <c r="S204" s="99" t="s">
        <v>38</v>
      </c>
      <c r="T204" s="99" t="s">
        <v>39</v>
      </c>
      <c r="U204" s="99" t="s">
        <v>36</v>
      </c>
      <c r="V204" s="99" t="s">
        <v>37</v>
      </c>
      <c r="W204" s="99" t="s">
        <v>38</v>
      </c>
      <c r="X204" s="99" t="s">
        <v>39</v>
      </c>
      <c r="Y204" s="99" t="s">
        <v>36</v>
      </c>
      <c r="Z204" s="99" t="s">
        <v>37</v>
      </c>
      <c r="AA204" s="99" t="s">
        <v>38</v>
      </c>
      <c r="AB204" s="99" t="s">
        <v>39</v>
      </c>
      <c r="AC204" s="99" t="s">
        <v>36</v>
      </c>
      <c r="AD204" s="99" t="s">
        <v>37</v>
      </c>
      <c r="AE204" s="99" t="s">
        <v>38</v>
      </c>
      <c r="AF204" s="99" t="s">
        <v>39</v>
      </c>
      <c r="AG204" s="99" t="s">
        <v>36</v>
      </c>
      <c r="AH204" s="99" t="s">
        <v>37</v>
      </c>
      <c r="AI204" s="99" t="s">
        <v>38</v>
      </c>
      <c r="AJ204" s="99" t="s">
        <v>39</v>
      </c>
      <c r="AK204" s="99" t="s">
        <v>36</v>
      </c>
      <c r="AL204" s="99" t="s">
        <v>37</v>
      </c>
      <c r="AM204" s="99" t="s">
        <v>38</v>
      </c>
      <c r="AN204" s="99" t="s">
        <v>39</v>
      </c>
      <c r="AO204" s="99" t="s">
        <v>36</v>
      </c>
      <c r="AP204" s="99" t="s">
        <v>37</v>
      </c>
      <c r="AQ204" s="99" t="s">
        <v>38</v>
      </c>
      <c r="AR204" s="99" t="s">
        <v>39</v>
      </c>
      <c r="AS204" s="99" t="s">
        <v>36</v>
      </c>
      <c r="AT204" s="99" t="s">
        <v>37</v>
      </c>
      <c r="AU204" s="99" t="s">
        <v>38</v>
      </c>
      <c r="AV204" s="99" t="s">
        <v>39</v>
      </c>
      <c r="AW204" s="99" t="s">
        <v>36</v>
      </c>
      <c r="AX204" s="99" t="s">
        <v>37</v>
      </c>
      <c r="AY204" s="99" t="s">
        <v>38</v>
      </c>
      <c r="AZ204" s="99" t="s">
        <v>39</v>
      </c>
      <c r="BA204" s="175">
        <f>H205+L205+P205+T205+X205+AB205+AF205+AJ205+AN205+AR205+AV205+AZ205</f>
        <v>48</v>
      </c>
      <c r="BB204" s="178">
        <f>BC204*2</f>
        <v>1.248</v>
      </c>
      <c r="BC204" s="178">
        <f>H208+L208+P208+T208+X208+AB208+AF208+AJ208+AN208+AR208+AV208+AZ208</f>
        <v>0.624</v>
      </c>
    </row>
    <row r="205" spans="1:56" s="57" customFormat="1" ht="39" customHeight="1">
      <c r="A205" s="173"/>
      <c r="B205" s="173"/>
      <c r="C205" s="59" t="s">
        <v>40</v>
      </c>
      <c r="D205" s="84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>
        <v>12</v>
      </c>
      <c r="AL205" s="60"/>
      <c r="AM205" s="60"/>
      <c r="AN205" s="60">
        <v>12</v>
      </c>
      <c r="AO205" s="60">
        <v>12</v>
      </c>
      <c r="AP205" s="60"/>
      <c r="AQ205" s="60"/>
      <c r="AR205" s="60">
        <v>12</v>
      </c>
      <c r="AS205" s="60">
        <v>12</v>
      </c>
      <c r="AT205" s="60"/>
      <c r="AU205" s="60"/>
      <c r="AV205" s="60">
        <v>12</v>
      </c>
      <c r="AW205" s="60">
        <v>12</v>
      </c>
      <c r="AX205" s="60"/>
      <c r="AY205" s="60"/>
      <c r="AZ205" s="60">
        <v>12</v>
      </c>
      <c r="BA205" s="176"/>
      <c r="BB205" s="178"/>
      <c r="BC205" s="178"/>
    </row>
    <row r="206" spans="1:56" s="57" customFormat="1" ht="39" customHeight="1">
      <c r="A206" s="174"/>
      <c r="B206" s="173"/>
      <c r="C206" s="99" t="s">
        <v>158</v>
      </c>
      <c r="D206" s="106" t="s">
        <v>339</v>
      </c>
      <c r="E206" s="173" t="s">
        <v>42</v>
      </c>
      <c r="F206" s="173"/>
      <c r="G206" s="173"/>
      <c r="H206" s="173"/>
      <c r="I206" s="173" t="s">
        <v>43</v>
      </c>
      <c r="J206" s="173"/>
      <c r="K206" s="173"/>
      <c r="L206" s="173"/>
      <c r="M206" s="173" t="s">
        <v>44</v>
      </c>
      <c r="N206" s="173"/>
      <c r="O206" s="173"/>
      <c r="P206" s="173"/>
      <c r="Q206" s="173" t="s">
        <v>45</v>
      </c>
      <c r="R206" s="173"/>
      <c r="S206" s="173"/>
      <c r="T206" s="173"/>
      <c r="U206" s="173" t="s">
        <v>46</v>
      </c>
      <c r="V206" s="173"/>
      <c r="W206" s="173"/>
      <c r="X206" s="173"/>
      <c r="Y206" s="173" t="s">
        <v>47</v>
      </c>
      <c r="Z206" s="173"/>
      <c r="AA206" s="173"/>
      <c r="AB206" s="173"/>
      <c r="AC206" s="173" t="s">
        <v>48</v>
      </c>
      <c r="AD206" s="173"/>
      <c r="AE206" s="173"/>
      <c r="AF206" s="173"/>
      <c r="AG206" s="173" t="s">
        <v>49</v>
      </c>
      <c r="AH206" s="173"/>
      <c r="AI206" s="173"/>
      <c r="AJ206" s="173"/>
      <c r="AK206" s="173" t="s">
        <v>50</v>
      </c>
      <c r="AL206" s="173"/>
      <c r="AM206" s="173"/>
      <c r="AN206" s="173"/>
      <c r="AO206" s="173" t="s">
        <v>51</v>
      </c>
      <c r="AP206" s="173"/>
      <c r="AQ206" s="173"/>
      <c r="AR206" s="173"/>
      <c r="AS206" s="173" t="s">
        <v>52</v>
      </c>
      <c r="AT206" s="173"/>
      <c r="AU206" s="173"/>
      <c r="AV206" s="173"/>
      <c r="AW206" s="173" t="s">
        <v>53</v>
      </c>
      <c r="AX206" s="173"/>
      <c r="AY206" s="173"/>
      <c r="AZ206" s="173"/>
      <c r="BA206" s="176"/>
      <c r="BB206" s="178"/>
      <c r="BC206" s="178"/>
      <c r="BD206" s="100"/>
    </row>
    <row r="207" spans="1:56" s="57" customFormat="1" ht="39" customHeight="1">
      <c r="A207" s="173"/>
      <c r="B207" s="173"/>
      <c r="C207" s="99" t="s">
        <v>160</v>
      </c>
      <c r="D207" s="85">
        <f>222.16+55.08</f>
        <v>277.24</v>
      </c>
      <c r="E207" s="99" t="s">
        <v>36</v>
      </c>
      <c r="F207" s="99" t="s">
        <v>37</v>
      </c>
      <c r="G207" s="99" t="s">
        <v>38</v>
      </c>
      <c r="H207" s="99" t="s">
        <v>39</v>
      </c>
      <c r="I207" s="99" t="s">
        <v>36</v>
      </c>
      <c r="J207" s="99" t="s">
        <v>37</v>
      </c>
      <c r="K207" s="99" t="s">
        <v>38</v>
      </c>
      <c r="L207" s="99" t="s">
        <v>39</v>
      </c>
      <c r="M207" s="99" t="s">
        <v>36</v>
      </c>
      <c r="N207" s="99" t="s">
        <v>37</v>
      </c>
      <c r="O207" s="99" t="s">
        <v>38</v>
      </c>
      <c r="P207" s="99" t="s">
        <v>39</v>
      </c>
      <c r="Q207" s="99" t="s">
        <v>36</v>
      </c>
      <c r="R207" s="99" t="s">
        <v>37</v>
      </c>
      <c r="S207" s="99" t="s">
        <v>38</v>
      </c>
      <c r="T207" s="99" t="s">
        <v>39</v>
      </c>
      <c r="U207" s="99" t="s">
        <v>36</v>
      </c>
      <c r="V207" s="99" t="s">
        <v>37</v>
      </c>
      <c r="W207" s="99" t="s">
        <v>38</v>
      </c>
      <c r="X207" s="99" t="s">
        <v>39</v>
      </c>
      <c r="Y207" s="99" t="s">
        <v>36</v>
      </c>
      <c r="Z207" s="99" t="s">
        <v>37</v>
      </c>
      <c r="AA207" s="99" t="s">
        <v>38</v>
      </c>
      <c r="AB207" s="99" t="s">
        <v>39</v>
      </c>
      <c r="AC207" s="99" t="s">
        <v>36</v>
      </c>
      <c r="AD207" s="99" t="s">
        <v>37</v>
      </c>
      <c r="AE207" s="99" t="s">
        <v>38</v>
      </c>
      <c r="AF207" s="99" t="s">
        <v>39</v>
      </c>
      <c r="AG207" s="99" t="s">
        <v>36</v>
      </c>
      <c r="AH207" s="99" t="s">
        <v>37</v>
      </c>
      <c r="AI207" s="99" t="s">
        <v>38</v>
      </c>
      <c r="AJ207" s="99" t="s">
        <v>39</v>
      </c>
      <c r="AK207" s="99" t="s">
        <v>36</v>
      </c>
      <c r="AL207" s="99" t="s">
        <v>37</v>
      </c>
      <c r="AM207" s="99" t="s">
        <v>38</v>
      </c>
      <c r="AN207" s="99" t="s">
        <v>39</v>
      </c>
      <c r="AO207" s="99" t="s">
        <v>36</v>
      </c>
      <c r="AP207" s="99" t="s">
        <v>37</v>
      </c>
      <c r="AQ207" s="99" t="s">
        <v>38</v>
      </c>
      <c r="AR207" s="99" t="s">
        <v>39</v>
      </c>
      <c r="AS207" s="99" t="s">
        <v>36</v>
      </c>
      <c r="AT207" s="99" t="s">
        <v>37</v>
      </c>
      <c r="AU207" s="99" t="s">
        <v>38</v>
      </c>
      <c r="AV207" s="99" t="s">
        <v>39</v>
      </c>
      <c r="AW207" s="99" t="s">
        <v>36</v>
      </c>
      <c r="AX207" s="99" t="s">
        <v>37</v>
      </c>
      <c r="AY207" s="99" t="s">
        <v>38</v>
      </c>
      <c r="AZ207" s="99" t="s">
        <v>39</v>
      </c>
      <c r="BA207" s="176"/>
      <c r="BB207" s="178"/>
      <c r="BC207" s="178"/>
    </row>
    <row r="208" spans="1:56" s="57" customFormat="1" ht="39" customHeight="1">
      <c r="A208" s="173"/>
      <c r="B208" s="173"/>
      <c r="C208" s="99" t="s">
        <v>54</v>
      </c>
      <c r="D208" s="85"/>
      <c r="E208" s="93">
        <f>0.01*E205/2</f>
        <v>0</v>
      </c>
      <c r="F208" s="93">
        <f>0.015*F205/2</f>
        <v>0</v>
      </c>
      <c r="G208" s="93">
        <f>0.02*G205/2</f>
        <v>0</v>
      </c>
      <c r="H208" s="93">
        <f>E208+F208+G208</f>
        <v>0</v>
      </c>
      <c r="I208" s="93">
        <f>0.01*I205/2</f>
        <v>0</v>
      </c>
      <c r="J208" s="93">
        <f>0.015*J205/2</f>
        <v>0</v>
      </c>
      <c r="K208" s="93">
        <f>0.02*K205/2</f>
        <v>0</v>
      </c>
      <c r="L208" s="93">
        <f>I208+J208+K208</f>
        <v>0</v>
      </c>
      <c r="M208" s="93">
        <f>0.01*M205/2</f>
        <v>0</v>
      </c>
      <c r="N208" s="93">
        <f>0.015*N205/2</f>
        <v>0</v>
      </c>
      <c r="O208" s="93">
        <f>0.02*O205/2</f>
        <v>0</v>
      </c>
      <c r="P208" s="93">
        <f>M208+N208+O208</f>
        <v>0</v>
      </c>
      <c r="Q208" s="93">
        <f>0.01*Q205/2</f>
        <v>0</v>
      </c>
      <c r="R208" s="93">
        <f>0.015*R205/2</f>
        <v>0</v>
      </c>
      <c r="S208" s="93">
        <f>0.02*S205/2</f>
        <v>0</v>
      </c>
      <c r="T208" s="93">
        <f>Q208+R208+S208</f>
        <v>0</v>
      </c>
      <c r="U208" s="93">
        <f>0.01*U205/2</f>
        <v>0</v>
      </c>
      <c r="V208" s="93">
        <f>0.015*V205/2</f>
        <v>0</v>
      </c>
      <c r="W208" s="93">
        <f>0.02*W205/2</f>
        <v>0</v>
      </c>
      <c r="X208" s="93">
        <f>U208+V208+W208</f>
        <v>0</v>
      </c>
      <c r="Y208" s="93">
        <f>0.01*Y205/2</f>
        <v>0</v>
      </c>
      <c r="Z208" s="93">
        <f>0.015*Z205/2</f>
        <v>0</v>
      </c>
      <c r="AA208" s="93">
        <f>0.02*AA205/2</f>
        <v>0</v>
      </c>
      <c r="AB208" s="93">
        <f>Y208+Z208+AA208</f>
        <v>0</v>
      </c>
      <c r="AC208" s="93">
        <f>0.01*AC205/2</f>
        <v>0</v>
      </c>
      <c r="AD208" s="93">
        <f>0.015*AD205/2</f>
        <v>0</v>
      </c>
      <c r="AE208" s="93">
        <f>0.02*AE205/2</f>
        <v>0</v>
      </c>
      <c r="AF208" s="93">
        <f>AC208+AD208+AE208</f>
        <v>0</v>
      </c>
      <c r="AG208" s="93">
        <f>0.052*AG205/2</f>
        <v>0</v>
      </c>
      <c r="AH208" s="93">
        <f>0.052*AH205/2</f>
        <v>0</v>
      </c>
      <c r="AI208" s="93">
        <f>0.052*AI205/2</f>
        <v>0</v>
      </c>
      <c r="AJ208" s="93">
        <f>AG208+AH208+AI208</f>
        <v>0</v>
      </c>
      <c r="AK208" s="105">
        <f>0.026*AK205/2</f>
        <v>0.156</v>
      </c>
      <c r="AL208" s="105">
        <f>0.026*AL205/2</f>
        <v>0</v>
      </c>
      <c r="AM208" s="105">
        <f>0.026*AM205/2</f>
        <v>0</v>
      </c>
      <c r="AN208" s="105">
        <f>AK208+AL208+AM208</f>
        <v>0.156</v>
      </c>
      <c r="AO208" s="105">
        <f>0.026*AO205/2</f>
        <v>0.156</v>
      </c>
      <c r="AP208" s="105">
        <f>0.026*AP205/2</f>
        <v>0</v>
      </c>
      <c r="AQ208" s="105">
        <f>0.026*AQ205/2</f>
        <v>0</v>
      </c>
      <c r="AR208" s="105">
        <f>AO208+AP208+AQ208</f>
        <v>0.156</v>
      </c>
      <c r="AS208" s="105">
        <f>0.026*AS205/2</f>
        <v>0.156</v>
      </c>
      <c r="AT208" s="105">
        <f>0.026*AT205/2</f>
        <v>0</v>
      </c>
      <c r="AU208" s="105">
        <f>0.026*AU205/2</f>
        <v>0</v>
      </c>
      <c r="AV208" s="105">
        <f>AS208+AT208+AU208</f>
        <v>0.156</v>
      </c>
      <c r="AW208" s="105">
        <f>0.026*AW205/2</f>
        <v>0.156</v>
      </c>
      <c r="AX208" s="105">
        <f>0.026*AX205/2</f>
        <v>0</v>
      </c>
      <c r="AY208" s="105">
        <f>0.026*AY205/2</f>
        <v>0</v>
      </c>
      <c r="AZ208" s="105">
        <f>AW208+AX208+AY208</f>
        <v>0.156</v>
      </c>
      <c r="BA208" s="177"/>
      <c r="BB208" s="178"/>
      <c r="BC208" s="178"/>
    </row>
    <row r="209" spans="1:57" ht="32.450000000000003" customHeight="1">
      <c r="A209" s="163"/>
      <c r="B209" s="163"/>
      <c r="C209" s="163" t="s">
        <v>158</v>
      </c>
      <c r="D209" s="151" t="s">
        <v>348</v>
      </c>
      <c r="E209" s="172" t="s">
        <v>42</v>
      </c>
      <c r="F209" s="172"/>
      <c r="G209" s="172"/>
      <c r="H209" s="172"/>
      <c r="I209" s="172" t="s">
        <v>43</v>
      </c>
      <c r="J209" s="172"/>
      <c r="K209" s="172"/>
      <c r="L209" s="172"/>
      <c r="M209" s="172" t="s">
        <v>44</v>
      </c>
      <c r="N209" s="172"/>
      <c r="O209" s="172"/>
      <c r="P209" s="172"/>
      <c r="Q209" s="172" t="s">
        <v>45</v>
      </c>
      <c r="R209" s="172"/>
      <c r="S209" s="172"/>
      <c r="T209" s="172"/>
      <c r="U209" s="172" t="s">
        <v>46</v>
      </c>
      <c r="V209" s="172"/>
      <c r="W209" s="172"/>
      <c r="X209" s="172"/>
      <c r="Y209" s="172" t="s">
        <v>47</v>
      </c>
      <c r="Z209" s="172"/>
      <c r="AA209" s="172"/>
      <c r="AB209" s="172"/>
      <c r="AC209" s="172" t="s">
        <v>48</v>
      </c>
      <c r="AD209" s="172"/>
      <c r="AE209" s="172"/>
      <c r="AF209" s="172"/>
      <c r="AG209" s="172" t="s">
        <v>49</v>
      </c>
      <c r="AH209" s="172"/>
      <c r="AI209" s="172"/>
      <c r="AJ209" s="172"/>
      <c r="AK209" s="172" t="s">
        <v>50</v>
      </c>
      <c r="AL209" s="172"/>
      <c r="AM209" s="172"/>
      <c r="AN209" s="172"/>
      <c r="AO209" s="172" t="s">
        <v>51</v>
      </c>
      <c r="AP209" s="172"/>
      <c r="AQ209" s="172"/>
      <c r="AR209" s="172"/>
      <c r="AS209" s="172" t="s">
        <v>52</v>
      </c>
      <c r="AT209" s="172"/>
      <c r="AU209" s="172"/>
      <c r="AV209" s="172"/>
      <c r="AW209" s="172" t="s">
        <v>53</v>
      </c>
      <c r="AX209" s="172"/>
      <c r="AY209" s="172"/>
      <c r="AZ209" s="172"/>
      <c r="BA209" s="163" t="s">
        <v>25</v>
      </c>
      <c r="BB209" s="163" t="s">
        <v>9</v>
      </c>
      <c r="BC209" s="163" t="s">
        <v>10</v>
      </c>
    </row>
    <row r="210" spans="1:57" s="57" customFormat="1" ht="39" customHeight="1">
      <c r="A210" s="173" t="s">
        <v>347</v>
      </c>
      <c r="B210" s="173" t="s">
        <v>5</v>
      </c>
      <c r="C210" s="164" t="s">
        <v>8</v>
      </c>
      <c r="D210" s="83"/>
      <c r="E210" s="164" t="s">
        <v>36</v>
      </c>
      <c r="F210" s="164" t="s">
        <v>37</v>
      </c>
      <c r="G210" s="164" t="s">
        <v>38</v>
      </c>
      <c r="H210" s="164" t="s">
        <v>39</v>
      </c>
      <c r="I210" s="164" t="s">
        <v>36</v>
      </c>
      <c r="J210" s="164" t="s">
        <v>37</v>
      </c>
      <c r="K210" s="164" t="s">
        <v>38</v>
      </c>
      <c r="L210" s="164" t="s">
        <v>39</v>
      </c>
      <c r="M210" s="164" t="s">
        <v>36</v>
      </c>
      <c r="N210" s="164" t="s">
        <v>37</v>
      </c>
      <c r="O210" s="164" t="s">
        <v>38</v>
      </c>
      <c r="P210" s="164" t="s">
        <v>39</v>
      </c>
      <c r="Q210" s="164" t="s">
        <v>36</v>
      </c>
      <c r="R210" s="164" t="s">
        <v>37</v>
      </c>
      <c r="S210" s="164" t="s">
        <v>38</v>
      </c>
      <c r="T210" s="164" t="s">
        <v>39</v>
      </c>
      <c r="U210" s="164" t="s">
        <v>36</v>
      </c>
      <c r="V210" s="164" t="s">
        <v>37</v>
      </c>
      <c r="W210" s="164" t="s">
        <v>38</v>
      </c>
      <c r="X210" s="164" t="s">
        <v>39</v>
      </c>
      <c r="Y210" s="164" t="s">
        <v>36</v>
      </c>
      <c r="Z210" s="164" t="s">
        <v>37</v>
      </c>
      <c r="AA210" s="164" t="s">
        <v>38</v>
      </c>
      <c r="AB210" s="164" t="s">
        <v>39</v>
      </c>
      <c r="AC210" s="164" t="s">
        <v>36</v>
      </c>
      <c r="AD210" s="164" t="s">
        <v>37</v>
      </c>
      <c r="AE210" s="164" t="s">
        <v>38</v>
      </c>
      <c r="AF210" s="164" t="s">
        <v>39</v>
      </c>
      <c r="AG210" s="164" t="s">
        <v>36</v>
      </c>
      <c r="AH210" s="164" t="s">
        <v>37</v>
      </c>
      <c r="AI210" s="164" t="s">
        <v>38</v>
      </c>
      <c r="AJ210" s="164" t="s">
        <v>39</v>
      </c>
      <c r="AK210" s="164" t="s">
        <v>36</v>
      </c>
      <c r="AL210" s="164" t="s">
        <v>37</v>
      </c>
      <c r="AM210" s="164" t="s">
        <v>38</v>
      </c>
      <c r="AN210" s="164" t="s">
        <v>39</v>
      </c>
      <c r="AO210" s="164" t="s">
        <v>36</v>
      </c>
      <c r="AP210" s="164" t="s">
        <v>37</v>
      </c>
      <c r="AQ210" s="164" t="s">
        <v>38</v>
      </c>
      <c r="AR210" s="164" t="s">
        <v>39</v>
      </c>
      <c r="AS210" s="164" t="s">
        <v>36</v>
      </c>
      <c r="AT210" s="164" t="s">
        <v>37</v>
      </c>
      <c r="AU210" s="164" t="s">
        <v>38</v>
      </c>
      <c r="AV210" s="164" t="s">
        <v>39</v>
      </c>
      <c r="AW210" s="164" t="s">
        <v>36</v>
      </c>
      <c r="AX210" s="164" t="s">
        <v>37</v>
      </c>
      <c r="AY210" s="164" t="s">
        <v>38</v>
      </c>
      <c r="AZ210" s="164" t="s">
        <v>39</v>
      </c>
      <c r="BA210" s="175">
        <f>H211+L211+P211+T211+X211+AB211+AF211+AJ211+AN211+AR211+AV211+AZ211</f>
        <v>48</v>
      </c>
      <c r="BB210" s="178">
        <f>BC210*2</f>
        <v>1.248</v>
      </c>
      <c r="BC210" s="178">
        <f>H214+L214+P214+T214+X214+AB214+AF214+AJ214+AN214+AR214+AV214+AZ214</f>
        <v>0.624</v>
      </c>
    </row>
    <row r="211" spans="1:57" s="57" customFormat="1" ht="39" customHeight="1">
      <c r="A211" s="173"/>
      <c r="B211" s="173"/>
      <c r="C211" s="59" t="s">
        <v>40</v>
      </c>
      <c r="D211" s="84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>
        <v>12</v>
      </c>
      <c r="AL211" s="60"/>
      <c r="AM211" s="60"/>
      <c r="AN211" s="60">
        <v>12</v>
      </c>
      <c r="AO211" s="60">
        <v>12</v>
      </c>
      <c r="AP211" s="60"/>
      <c r="AQ211" s="60"/>
      <c r="AR211" s="60">
        <v>12</v>
      </c>
      <c r="AS211" s="60">
        <v>12</v>
      </c>
      <c r="AT211" s="60"/>
      <c r="AU211" s="60"/>
      <c r="AV211" s="60">
        <v>12</v>
      </c>
      <c r="AW211" s="60">
        <v>12</v>
      </c>
      <c r="AX211" s="60"/>
      <c r="AY211" s="60"/>
      <c r="AZ211" s="60">
        <v>12</v>
      </c>
      <c r="BA211" s="176"/>
      <c r="BB211" s="178"/>
      <c r="BC211" s="178"/>
    </row>
    <row r="212" spans="1:57" s="57" customFormat="1" ht="39" customHeight="1">
      <c r="A212" s="174"/>
      <c r="B212" s="173"/>
      <c r="C212" s="164" t="s">
        <v>158</v>
      </c>
      <c r="D212" s="111"/>
      <c r="E212" s="173" t="s">
        <v>42</v>
      </c>
      <c r="F212" s="173"/>
      <c r="G212" s="173"/>
      <c r="H212" s="173"/>
      <c r="I212" s="173" t="s">
        <v>43</v>
      </c>
      <c r="J212" s="173"/>
      <c r="K212" s="173"/>
      <c r="L212" s="173"/>
      <c r="M212" s="173" t="s">
        <v>44</v>
      </c>
      <c r="N212" s="173"/>
      <c r="O212" s="173"/>
      <c r="P212" s="173"/>
      <c r="Q212" s="173" t="s">
        <v>45</v>
      </c>
      <c r="R212" s="173"/>
      <c r="S212" s="173"/>
      <c r="T212" s="173"/>
      <c r="U212" s="173" t="s">
        <v>46</v>
      </c>
      <c r="V212" s="173"/>
      <c r="W212" s="173"/>
      <c r="X212" s="173"/>
      <c r="Y212" s="173" t="s">
        <v>47</v>
      </c>
      <c r="Z212" s="173"/>
      <c r="AA212" s="173"/>
      <c r="AB212" s="173"/>
      <c r="AC212" s="173" t="s">
        <v>48</v>
      </c>
      <c r="AD212" s="173"/>
      <c r="AE212" s="173"/>
      <c r="AF212" s="173"/>
      <c r="AG212" s="173" t="s">
        <v>49</v>
      </c>
      <c r="AH212" s="173"/>
      <c r="AI212" s="173"/>
      <c r="AJ212" s="173"/>
      <c r="AK212" s="173" t="s">
        <v>50</v>
      </c>
      <c r="AL212" s="173"/>
      <c r="AM212" s="173"/>
      <c r="AN212" s="173"/>
      <c r="AO212" s="173" t="s">
        <v>51</v>
      </c>
      <c r="AP212" s="173"/>
      <c r="AQ212" s="173"/>
      <c r="AR212" s="173"/>
      <c r="AS212" s="173" t="s">
        <v>52</v>
      </c>
      <c r="AT212" s="173"/>
      <c r="AU212" s="173"/>
      <c r="AV212" s="173"/>
      <c r="AW212" s="173" t="s">
        <v>53</v>
      </c>
      <c r="AX212" s="173"/>
      <c r="AY212" s="173"/>
      <c r="AZ212" s="173"/>
      <c r="BA212" s="176"/>
      <c r="BB212" s="178"/>
      <c r="BC212" s="178"/>
      <c r="BD212" s="100"/>
    </row>
    <row r="213" spans="1:57" s="57" customFormat="1" ht="39" customHeight="1">
      <c r="A213" s="173"/>
      <c r="B213" s="173"/>
      <c r="C213" s="164" t="s">
        <v>160</v>
      </c>
      <c r="D213" s="85"/>
      <c r="E213" s="164" t="s">
        <v>36</v>
      </c>
      <c r="F213" s="164" t="s">
        <v>37</v>
      </c>
      <c r="G213" s="164" t="s">
        <v>38</v>
      </c>
      <c r="H213" s="164" t="s">
        <v>39</v>
      </c>
      <c r="I213" s="164" t="s">
        <v>36</v>
      </c>
      <c r="J213" s="164" t="s">
        <v>37</v>
      </c>
      <c r="K213" s="164" t="s">
        <v>38</v>
      </c>
      <c r="L213" s="164" t="s">
        <v>39</v>
      </c>
      <c r="M213" s="164" t="s">
        <v>36</v>
      </c>
      <c r="N213" s="164" t="s">
        <v>37</v>
      </c>
      <c r="O213" s="164" t="s">
        <v>38</v>
      </c>
      <c r="P213" s="164" t="s">
        <v>39</v>
      </c>
      <c r="Q213" s="164" t="s">
        <v>36</v>
      </c>
      <c r="R213" s="164" t="s">
        <v>37</v>
      </c>
      <c r="S213" s="164" t="s">
        <v>38</v>
      </c>
      <c r="T213" s="164" t="s">
        <v>39</v>
      </c>
      <c r="U213" s="164" t="s">
        <v>36</v>
      </c>
      <c r="V213" s="164" t="s">
        <v>37</v>
      </c>
      <c r="W213" s="164" t="s">
        <v>38</v>
      </c>
      <c r="X213" s="164" t="s">
        <v>39</v>
      </c>
      <c r="Y213" s="164" t="s">
        <v>36</v>
      </c>
      <c r="Z213" s="164" t="s">
        <v>37</v>
      </c>
      <c r="AA213" s="164" t="s">
        <v>38</v>
      </c>
      <c r="AB213" s="164" t="s">
        <v>39</v>
      </c>
      <c r="AC213" s="164" t="s">
        <v>36</v>
      </c>
      <c r="AD213" s="164" t="s">
        <v>37</v>
      </c>
      <c r="AE213" s="164" t="s">
        <v>38</v>
      </c>
      <c r="AF213" s="164" t="s">
        <v>39</v>
      </c>
      <c r="AG213" s="164" t="s">
        <v>36</v>
      </c>
      <c r="AH213" s="164" t="s">
        <v>37</v>
      </c>
      <c r="AI213" s="164" t="s">
        <v>38</v>
      </c>
      <c r="AJ213" s="164" t="s">
        <v>39</v>
      </c>
      <c r="AK213" s="164" t="s">
        <v>36</v>
      </c>
      <c r="AL213" s="164" t="s">
        <v>37</v>
      </c>
      <c r="AM213" s="164" t="s">
        <v>38</v>
      </c>
      <c r="AN213" s="164" t="s">
        <v>39</v>
      </c>
      <c r="AO213" s="164" t="s">
        <v>36</v>
      </c>
      <c r="AP213" s="164" t="s">
        <v>37</v>
      </c>
      <c r="AQ213" s="164" t="s">
        <v>38</v>
      </c>
      <c r="AR213" s="164" t="s">
        <v>39</v>
      </c>
      <c r="AS213" s="164" t="s">
        <v>36</v>
      </c>
      <c r="AT213" s="164" t="s">
        <v>37</v>
      </c>
      <c r="AU213" s="164" t="s">
        <v>38</v>
      </c>
      <c r="AV213" s="164" t="s">
        <v>39</v>
      </c>
      <c r="AW213" s="164" t="s">
        <v>36</v>
      </c>
      <c r="AX213" s="164" t="s">
        <v>37</v>
      </c>
      <c r="AY213" s="164" t="s">
        <v>38</v>
      </c>
      <c r="AZ213" s="164" t="s">
        <v>39</v>
      </c>
      <c r="BA213" s="176"/>
      <c r="BB213" s="178"/>
      <c r="BC213" s="178"/>
    </row>
    <row r="214" spans="1:57" s="57" customFormat="1" ht="39" customHeight="1">
      <c r="A214" s="173"/>
      <c r="B214" s="173"/>
      <c r="C214" s="164" t="s">
        <v>54</v>
      </c>
      <c r="D214" s="85"/>
      <c r="E214" s="169">
        <f>0.01*E211/2</f>
        <v>0</v>
      </c>
      <c r="F214" s="169">
        <f>0.015*F211/2</f>
        <v>0</v>
      </c>
      <c r="G214" s="169">
        <f>0.02*G211/2</f>
        <v>0</v>
      </c>
      <c r="H214" s="169">
        <f>E214+F214+G214</f>
        <v>0</v>
      </c>
      <c r="I214" s="169">
        <f>0.01*I211/2</f>
        <v>0</v>
      </c>
      <c r="J214" s="169">
        <f>0.015*J211/2</f>
        <v>0</v>
      </c>
      <c r="K214" s="169">
        <f>0.02*K211/2</f>
        <v>0</v>
      </c>
      <c r="L214" s="169">
        <f>I214+J214+K214</f>
        <v>0</v>
      </c>
      <c r="M214" s="169">
        <f>0.01*M211/2</f>
        <v>0</v>
      </c>
      <c r="N214" s="169">
        <f>0.015*N211/2</f>
        <v>0</v>
      </c>
      <c r="O214" s="169">
        <f>0.02*O211/2</f>
        <v>0</v>
      </c>
      <c r="P214" s="169">
        <f>M214+N214+O214</f>
        <v>0</v>
      </c>
      <c r="Q214" s="169">
        <f>0.01*Q211/2</f>
        <v>0</v>
      </c>
      <c r="R214" s="169">
        <f>0.015*R211/2</f>
        <v>0</v>
      </c>
      <c r="S214" s="169">
        <f>0.02*S211/2</f>
        <v>0</v>
      </c>
      <c r="T214" s="169">
        <f>Q214+R214+S214</f>
        <v>0</v>
      </c>
      <c r="U214" s="169">
        <f>0.01*U211/2</f>
        <v>0</v>
      </c>
      <c r="V214" s="169">
        <f>0.015*V211/2</f>
        <v>0</v>
      </c>
      <c r="W214" s="169">
        <f>0.02*W211/2</f>
        <v>0</v>
      </c>
      <c r="X214" s="169">
        <f>U214+V214+W214</f>
        <v>0</v>
      </c>
      <c r="Y214" s="169">
        <f>0.01*Y211/2</f>
        <v>0</v>
      </c>
      <c r="Z214" s="169">
        <f>0.015*Z211/2</f>
        <v>0</v>
      </c>
      <c r="AA214" s="169">
        <f>0.02*AA211/2</f>
        <v>0</v>
      </c>
      <c r="AB214" s="169">
        <f>Y214+Z214+AA214</f>
        <v>0</v>
      </c>
      <c r="AC214" s="169">
        <f>0.01*AC211/2</f>
        <v>0</v>
      </c>
      <c r="AD214" s="169">
        <f>0.015*AD211/2</f>
        <v>0</v>
      </c>
      <c r="AE214" s="169">
        <f>0.02*AE211/2</f>
        <v>0</v>
      </c>
      <c r="AF214" s="169">
        <f>AC214+AD214+AE214</f>
        <v>0</v>
      </c>
      <c r="AG214" s="169">
        <f>0.052*AG211/2</f>
        <v>0</v>
      </c>
      <c r="AH214" s="169">
        <f>0.052*AH211/2</f>
        <v>0</v>
      </c>
      <c r="AI214" s="169">
        <f>0.052*AI211/2</f>
        <v>0</v>
      </c>
      <c r="AJ214" s="169">
        <f>AG214+AH214+AI214</f>
        <v>0</v>
      </c>
      <c r="AK214" s="168">
        <f>0.026*AK211/2</f>
        <v>0.156</v>
      </c>
      <c r="AL214" s="168">
        <f>0.026*AL211/2</f>
        <v>0</v>
      </c>
      <c r="AM214" s="168">
        <f>0.026*AM211/2</f>
        <v>0</v>
      </c>
      <c r="AN214" s="168">
        <f>AK214+AL214+AM214</f>
        <v>0.156</v>
      </c>
      <c r="AO214" s="168">
        <f>0.026*AO211/2</f>
        <v>0.156</v>
      </c>
      <c r="AP214" s="168">
        <f>0.026*AP211/2</f>
        <v>0</v>
      </c>
      <c r="AQ214" s="168">
        <f>0.026*AQ211/2</f>
        <v>0</v>
      </c>
      <c r="AR214" s="168">
        <f>AO214+AP214+AQ214</f>
        <v>0.156</v>
      </c>
      <c r="AS214" s="168">
        <f>0.026*AS211/2</f>
        <v>0.156</v>
      </c>
      <c r="AT214" s="168">
        <f>0.026*AT211/2</f>
        <v>0</v>
      </c>
      <c r="AU214" s="168">
        <f>0.026*AU211/2</f>
        <v>0</v>
      </c>
      <c r="AV214" s="168">
        <f>AS214+AT214+AU214</f>
        <v>0.156</v>
      </c>
      <c r="AW214" s="168">
        <f>0.026*AW211/2</f>
        <v>0.156</v>
      </c>
      <c r="AX214" s="168">
        <f>0.026*AX211/2</f>
        <v>0</v>
      </c>
      <c r="AY214" s="168">
        <f>0.026*AY211/2</f>
        <v>0</v>
      </c>
      <c r="AZ214" s="168">
        <f>AW214+AX214+AY214</f>
        <v>0.156</v>
      </c>
      <c r="BA214" s="177"/>
      <c r="BB214" s="178"/>
      <c r="BC214" s="178"/>
    </row>
    <row r="215" spans="1:57" ht="15.6" customHeight="1">
      <c r="A215" s="179"/>
      <c r="B215" s="179"/>
      <c r="C215" s="179"/>
      <c r="D215" s="184" t="s">
        <v>303</v>
      </c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80">
        <f>SUM(BA3:BA214)</f>
        <v>14589</v>
      </c>
      <c r="BB215" s="178">
        <f>SUM(BB3:BB214)</f>
        <v>218.26</v>
      </c>
      <c r="BC215" s="178">
        <f>SUM(BC3:BC214)</f>
        <v>109.13</v>
      </c>
    </row>
    <row r="216" spans="1:57">
      <c r="A216" s="179"/>
      <c r="B216" s="179"/>
      <c r="C216" s="179"/>
      <c r="D216" s="185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80"/>
      <c r="BB216" s="178"/>
      <c r="BC216" s="178"/>
    </row>
    <row r="217" spans="1:57" ht="12.6" customHeight="1">
      <c r="A217" s="179"/>
      <c r="B217" s="179"/>
      <c r="C217" s="179"/>
      <c r="D217" s="185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80"/>
      <c r="BB217" s="178"/>
      <c r="BC217" s="178"/>
      <c r="BD217" s="153">
        <f>BC215-109.086</f>
        <v>4.3999999999999997E-2</v>
      </c>
    </row>
    <row r="218" spans="1:57" ht="13.15" customHeight="1">
      <c r="A218" s="179"/>
      <c r="B218" s="179"/>
      <c r="C218" s="179"/>
      <c r="D218" s="185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80"/>
      <c r="BB218" s="178"/>
      <c r="BC218" s="178"/>
    </row>
    <row r="219" spans="1:57" ht="13.15" customHeight="1">
      <c r="A219" s="179"/>
      <c r="B219" s="179"/>
      <c r="C219" s="179"/>
      <c r="D219" s="185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80"/>
      <c r="BB219" s="178"/>
      <c r="BC219" s="178"/>
    </row>
    <row r="222" spans="1:57">
      <c r="BB222" s="153"/>
      <c r="BE222">
        <v>-1.6319999999999999</v>
      </c>
    </row>
  </sheetData>
  <autoFilter ref="A4:IV219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</autoFilter>
  <mergeCells count="1085">
    <mergeCell ref="A204:A208"/>
    <mergeCell ref="B204:B208"/>
    <mergeCell ref="BA204:BA208"/>
    <mergeCell ref="BB204:BB208"/>
    <mergeCell ref="BC204:BC208"/>
    <mergeCell ref="E206:H206"/>
    <mergeCell ref="I206:L206"/>
    <mergeCell ref="M206:P206"/>
    <mergeCell ref="Q206:T206"/>
    <mergeCell ref="U206:X206"/>
    <mergeCell ref="Y206:AB206"/>
    <mergeCell ref="AC206:AF206"/>
    <mergeCell ref="AG206:AJ206"/>
    <mergeCell ref="AK206:AN206"/>
    <mergeCell ref="AO206:AR206"/>
    <mergeCell ref="AS206:AV206"/>
    <mergeCell ref="AW206:AZ206"/>
    <mergeCell ref="E203:H203"/>
    <mergeCell ref="I203:L203"/>
    <mergeCell ref="M203:P203"/>
    <mergeCell ref="Q203:T203"/>
    <mergeCell ref="U203:X203"/>
    <mergeCell ref="Y203:AB203"/>
    <mergeCell ref="AC203:AF203"/>
    <mergeCell ref="AG203:AJ203"/>
    <mergeCell ref="AK203:AN203"/>
    <mergeCell ref="E197:H197"/>
    <mergeCell ref="I197:L197"/>
    <mergeCell ref="M197:P197"/>
    <mergeCell ref="Q197:T197"/>
    <mergeCell ref="U197:X197"/>
    <mergeCell ref="Y197:AB197"/>
    <mergeCell ref="AC197:AF197"/>
    <mergeCell ref="AG197:AJ197"/>
    <mergeCell ref="AK197:AN197"/>
    <mergeCell ref="A198:A202"/>
    <mergeCell ref="B198:B202"/>
    <mergeCell ref="BA198:BA202"/>
    <mergeCell ref="BB198:BB202"/>
    <mergeCell ref="BC198:BC202"/>
    <mergeCell ref="E200:H200"/>
    <mergeCell ref="I200:L200"/>
    <mergeCell ref="M200:P200"/>
    <mergeCell ref="Q200:T200"/>
    <mergeCell ref="U200:X200"/>
    <mergeCell ref="Y200:AB200"/>
    <mergeCell ref="AC200:AF200"/>
    <mergeCell ref="AG200:AJ200"/>
    <mergeCell ref="AK200:AN200"/>
    <mergeCell ref="AO200:AR200"/>
    <mergeCell ref="AS200:AV200"/>
    <mergeCell ref="AW200:AZ200"/>
    <mergeCell ref="A180:A184"/>
    <mergeCell ref="B180:B184"/>
    <mergeCell ref="BA180:BA184"/>
    <mergeCell ref="Y179:AB179"/>
    <mergeCell ref="AC179:AF179"/>
    <mergeCell ref="AG179:AJ179"/>
    <mergeCell ref="AK179:AN179"/>
    <mergeCell ref="AO179:AR179"/>
    <mergeCell ref="E179:H179"/>
    <mergeCell ref="I179:L179"/>
    <mergeCell ref="M179:P179"/>
    <mergeCell ref="Q179:T179"/>
    <mergeCell ref="U179:X179"/>
    <mergeCell ref="BB174:BB178"/>
    <mergeCell ref="BC174:BC178"/>
    <mergeCell ref="E176:H176"/>
    <mergeCell ref="I176:L176"/>
    <mergeCell ref="M176:P176"/>
    <mergeCell ref="Q176:T176"/>
    <mergeCell ref="U176:X176"/>
    <mergeCell ref="Y176:AB176"/>
    <mergeCell ref="AC176:AF176"/>
    <mergeCell ref="AG176:AJ176"/>
    <mergeCell ref="AK176:AN176"/>
    <mergeCell ref="AO176:AR176"/>
    <mergeCell ref="AS176:AV176"/>
    <mergeCell ref="AW176:AZ176"/>
    <mergeCell ref="A174:A178"/>
    <mergeCell ref="B174:B178"/>
    <mergeCell ref="BA174:BA178"/>
    <mergeCell ref="BC156:BC160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K158:AN158"/>
    <mergeCell ref="AO158:AR158"/>
    <mergeCell ref="AS158:AV158"/>
    <mergeCell ref="AW158:AZ158"/>
    <mergeCell ref="BA156:BA160"/>
    <mergeCell ref="BB180:BB184"/>
    <mergeCell ref="BC180:BC184"/>
    <mergeCell ref="E182:H182"/>
    <mergeCell ref="I182:L182"/>
    <mergeCell ref="M182:P182"/>
    <mergeCell ref="Q182:T182"/>
    <mergeCell ref="U182:X182"/>
    <mergeCell ref="Y182:AB182"/>
    <mergeCell ref="AC182:AF182"/>
    <mergeCell ref="AG182:AJ182"/>
    <mergeCell ref="AK182:AN182"/>
    <mergeCell ref="AO182:AR182"/>
    <mergeCell ref="AS182:AV182"/>
    <mergeCell ref="AW182:AZ182"/>
    <mergeCell ref="AS179:AV179"/>
    <mergeCell ref="AW179:AZ179"/>
    <mergeCell ref="AS173:AV173"/>
    <mergeCell ref="AW173:AZ173"/>
    <mergeCell ref="A186:A190"/>
    <mergeCell ref="AO155:AR155"/>
    <mergeCell ref="AS155:AV155"/>
    <mergeCell ref="AW155:AZ155"/>
    <mergeCell ref="U155:X155"/>
    <mergeCell ref="Y155:AB155"/>
    <mergeCell ref="AC155:AF155"/>
    <mergeCell ref="AG155:AJ155"/>
    <mergeCell ref="AK155:AN155"/>
    <mergeCell ref="E155:H155"/>
    <mergeCell ref="I155:L155"/>
    <mergeCell ref="M155:P155"/>
    <mergeCell ref="Q155:T155"/>
    <mergeCell ref="BB162:BB166"/>
    <mergeCell ref="BC162:BC166"/>
    <mergeCell ref="E164:H164"/>
    <mergeCell ref="I164:L164"/>
    <mergeCell ref="M164:P164"/>
    <mergeCell ref="Q164:T164"/>
    <mergeCell ref="U164:X164"/>
    <mergeCell ref="Y164:AB164"/>
    <mergeCell ref="AC164:AF164"/>
    <mergeCell ref="AG164:AJ164"/>
    <mergeCell ref="AK164:AN164"/>
    <mergeCell ref="AO164:AR164"/>
    <mergeCell ref="AS164:AV164"/>
    <mergeCell ref="AW164:AZ164"/>
    <mergeCell ref="AS161:AV161"/>
    <mergeCell ref="AW161:AZ161"/>
    <mergeCell ref="A156:A160"/>
    <mergeCell ref="B156:B160"/>
    <mergeCell ref="BB156:BB160"/>
    <mergeCell ref="BA162:BA166"/>
    <mergeCell ref="Y161:AB161"/>
    <mergeCell ref="AC161:AF161"/>
    <mergeCell ref="AG161:AJ161"/>
    <mergeCell ref="AK161:AN161"/>
    <mergeCell ref="AO161:AR161"/>
    <mergeCell ref="E161:H161"/>
    <mergeCell ref="I161:L161"/>
    <mergeCell ref="M161:P161"/>
    <mergeCell ref="Q161:T161"/>
    <mergeCell ref="U161:X161"/>
    <mergeCell ref="B186:B190"/>
    <mergeCell ref="BA186:BA190"/>
    <mergeCell ref="BB186:BB190"/>
    <mergeCell ref="BC186:BC190"/>
    <mergeCell ref="E188:H188"/>
    <mergeCell ref="I188:L188"/>
    <mergeCell ref="M188:P188"/>
    <mergeCell ref="Q188:T188"/>
    <mergeCell ref="U188:X188"/>
    <mergeCell ref="Y188:AB188"/>
    <mergeCell ref="AC188:AF188"/>
    <mergeCell ref="AG188:AJ188"/>
    <mergeCell ref="AK188:AN188"/>
    <mergeCell ref="AO188:AR188"/>
    <mergeCell ref="AS188:AV188"/>
    <mergeCell ref="AW188:AZ188"/>
    <mergeCell ref="E185:H185"/>
    <mergeCell ref="I185:L185"/>
    <mergeCell ref="Y173:AB173"/>
    <mergeCell ref="AC173:AF173"/>
    <mergeCell ref="AG173:AJ173"/>
    <mergeCell ref="A89:A93"/>
    <mergeCell ref="B89:B93"/>
    <mergeCell ref="A77:A81"/>
    <mergeCell ref="B77:B81"/>
    <mergeCell ref="AW13:AZ13"/>
    <mergeCell ref="M185:P185"/>
    <mergeCell ref="Q185:T185"/>
    <mergeCell ref="U185:X185"/>
    <mergeCell ref="Y185:AB185"/>
    <mergeCell ref="AC185:AF185"/>
    <mergeCell ref="AG185:AJ185"/>
    <mergeCell ref="AK185:AN185"/>
    <mergeCell ref="AO185:AR185"/>
    <mergeCell ref="AS185:AV185"/>
    <mergeCell ref="AW185:AZ185"/>
    <mergeCell ref="AS170:AV170"/>
    <mergeCell ref="AS167:AV167"/>
    <mergeCell ref="AW167:AZ167"/>
    <mergeCell ref="Y167:AB167"/>
    <mergeCell ref="AO154:AR154"/>
    <mergeCell ref="AS154:AV154"/>
    <mergeCell ref="AW154:AZ154"/>
    <mergeCell ref="AC148:AF148"/>
    <mergeCell ref="AG148:AJ148"/>
    <mergeCell ref="AK148:AN148"/>
    <mergeCell ref="AO148:AR148"/>
    <mergeCell ref="Y13:AB13"/>
    <mergeCell ref="AC13:AF13"/>
    <mergeCell ref="AG13:AJ13"/>
    <mergeCell ref="AK13:AN13"/>
    <mergeCell ref="AO13:AR13"/>
    <mergeCell ref="AC64:AF64"/>
    <mergeCell ref="AG167:AJ167"/>
    <mergeCell ref="AK167:AN167"/>
    <mergeCell ref="AO167:AR167"/>
    <mergeCell ref="E167:H167"/>
    <mergeCell ref="I167:L167"/>
    <mergeCell ref="M167:P167"/>
    <mergeCell ref="Q167:T167"/>
    <mergeCell ref="U167:X167"/>
    <mergeCell ref="A149:A153"/>
    <mergeCell ref="B149:B153"/>
    <mergeCell ref="A137:A141"/>
    <mergeCell ref="B137:B141"/>
    <mergeCell ref="A125:A129"/>
    <mergeCell ref="B125:B129"/>
    <mergeCell ref="A113:A117"/>
    <mergeCell ref="B113:B117"/>
    <mergeCell ref="A101:A105"/>
    <mergeCell ref="B101:B105"/>
    <mergeCell ref="A162:A166"/>
    <mergeCell ref="B162:B166"/>
    <mergeCell ref="BB168:BB172"/>
    <mergeCell ref="BC168:BC172"/>
    <mergeCell ref="E170:H170"/>
    <mergeCell ref="I170:L170"/>
    <mergeCell ref="M170:P170"/>
    <mergeCell ref="Q170:T170"/>
    <mergeCell ref="U170:X170"/>
    <mergeCell ref="AW170:AZ170"/>
    <mergeCell ref="Y170:AB170"/>
    <mergeCell ref="AC170:AF170"/>
    <mergeCell ref="AG170:AJ170"/>
    <mergeCell ref="BB192:BB196"/>
    <mergeCell ref="BC192:BC196"/>
    <mergeCell ref="E194:H194"/>
    <mergeCell ref="I194:L194"/>
    <mergeCell ref="M194:P194"/>
    <mergeCell ref="Q194:T194"/>
    <mergeCell ref="U194:X194"/>
    <mergeCell ref="Y194:AB194"/>
    <mergeCell ref="AC194:AF194"/>
    <mergeCell ref="AG194:AJ194"/>
    <mergeCell ref="AK170:AN170"/>
    <mergeCell ref="AO170:AR170"/>
    <mergeCell ref="AK173:AN173"/>
    <mergeCell ref="AO173:AR173"/>
    <mergeCell ref="E173:H173"/>
    <mergeCell ref="I173:L173"/>
    <mergeCell ref="M173:P173"/>
    <mergeCell ref="Q173:T173"/>
    <mergeCell ref="U173:X173"/>
    <mergeCell ref="A192:A196"/>
    <mergeCell ref="B192:B196"/>
    <mergeCell ref="BA192:BA196"/>
    <mergeCell ref="AK194:AN194"/>
    <mergeCell ref="AO194:AR194"/>
    <mergeCell ref="AS194:AV194"/>
    <mergeCell ref="AW194:AZ194"/>
    <mergeCell ref="E154:H154"/>
    <mergeCell ref="I154:L154"/>
    <mergeCell ref="M154:P154"/>
    <mergeCell ref="Q154:T154"/>
    <mergeCell ref="U154:X154"/>
    <mergeCell ref="Y154:AB154"/>
    <mergeCell ref="AC154:AF154"/>
    <mergeCell ref="AG154:AJ154"/>
    <mergeCell ref="AK154:AN154"/>
    <mergeCell ref="E191:H191"/>
    <mergeCell ref="I191:L191"/>
    <mergeCell ref="M191:P191"/>
    <mergeCell ref="Q191:T191"/>
    <mergeCell ref="U191:X191"/>
    <mergeCell ref="Y191:AB191"/>
    <mergeCell ref="AC191:AF191"/>
    <mergeCell ref="AG191:AJ191"/>
    <mergeCell ref="AK191:AN191"/>
    <mergeCell ref="AO191:AR191"/>
    <mergeCell ref="AS191:AV191"/>
    <mergeCell ref="AW191:AZ191"/>
    <mergeCell ref="BA168:BA172"/>
    <mergeCell ref="A168:A172"/>
    <mergeCell ref="B168:B172"/>
    <mergeCell ref="AC167:AF167"/>
    <mergeCell ref="BA149:BA153"/>
    <mergeCell ref="BB149:BB153"/>
    <mergeCell ref="BC149:BC153"/>
    <mergeCell ref="E151:H151"/>
    <mergeCell ref="I151:L151"/>
    <mergeCell ref="M151:P151"/>
    <mergeCell ref="Q151:T151"/>
    <mergeCell ref="U151:X151"/>
    <mergeCell ref="AW151:AZ151"/>
    <mergeCell ref="Y151:AB151"/>
    <mergeCell ref="AC151:AF151"/>
    <mergeCell ref="AG151:AJ151"/>
    <mergeCell ref="AK151:AN151"/>
    <mergeCell ref="AO151:AR151"/>
    <mergeCell ref="AS151:AV151"/>
    <mergeCell ref="AS148:AV148"/>
    <mergeCell ref="AW148:AZ148"/>
    <mergeCell ref="E148:H148"/>
    <mergeCell ref="I148:L148"/>
    <mergeCell ref="M148:P148"/>
    <mergeCell ref="Q148:T148"/>
    <mergeCell ref="U148:X148"/>
    <mergeCell ref="Y148:AB148"/>
    <mergeCell ref="BB143:BB147"/>
    <mergeCell ref="BC143:BC147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O142:AR142"/>
    <mergeCell ref="AS142:AV142"/>
    <mergeCell ref="AW142:AZ142"/>
    <mergeCell ref="A143:A147"/>
    <mergeCell ref="B143:B147"/>
    <mergeCell ref="BA143:BA147"/>
    <mergeCell ref="AK145:AN145"/>
    <mergeCell ref="AO145:AR145"/>
    <mergeCell ref="AS145:AV145"/>
    <mergeCell ref="AW145:AZ145"/>
    <mergeCell ref="E142:H142"/>
    <mergeCell ref="I142:L142"/>
    <mergeCell ref="M142:P142"/>
    <mergeCell ref="Q142:T142"/>
    <mergeCell ref="U142:X142"/>
    <mergeCell ref="Y142:AB142"/>
    <mergeCell ref="AC142:AF142"/>
    <mergeCell ref="AG142:AJ142"/>
    <mergeCell ref="AK142:AN142"/>
    <mergeCell ref="BA137:BA141"/>
    <mergeCell ref="BB137:BB141"/>
    <mergeCell ref="BC137:BC141"/>
    <mergeCell ref="E139:H139"/>
    <mergeCell ref="I139:L139"/>
    <mergeCell ref="M139:P139"/>
    <mergeCell ref="Q139:T139"/>
    <mergeCell ref="U139:X139"/>
    <mergeCell ref="AW139:AZ139"/>
    <mergeCell ref="Y139:AB139"/>
    <mergeCell ref="AC139:AF139"/>
    <mergeCell ref="AG139:AJ139"/>
    <mergeCell ref="AK139:AN139"/>
    <mergeCell ref="AO139:AR139"/>
    <mergeCell ref="AS139:AV139"/>
    <mergeCell ref="AC136:AF136"/>
    <mergeCell ref="AG136:AJ136"/>
    <mergeCell ref="AK136:AN136"/>
    <mergeCell ref="AO136:AR136"/>
    <mergeCell ref="AS136:AV136"/>
    <mergeCell ref="AW136:AZ136"/>
    <mergeCell ref="E136:H136"/>
    <mergeCell ref="I136:L136"/>
    <mergeCell ref="M136:P136"/>
    <mergeCell ref="Q136:T136"/>
    <mergeCell ref="U136:X136"/>
    <mergeCell ref="Y136:AB136"/>
    <mergeCell ref="BB131:BB135"/>
    <mergeCell ref="BC131:BC135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O130:AR130"/>
    <mergeCell ref="AS130:AV130"/>
    <mergeCell ref="AW130:AZ130"/>
    <mergeCell ref="A131:A135"/>
    <mergeCell ref="B131:B135"/>
    <mergeCell ref="BA131:BA135"/>
    <mergeCell ref="AK133:AN133"/>
    <mergeCell ref="AO133:AR133"/>
    <mergeCell ref="AS133:AV133"/>
    <mergeCell ref="AW133:AZ133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AK130:AN130"/>
    <mergeCell ref="BA125:BA129"/>
    <mergeCell ref="BB125:BB129"/>
    <mergeCell ref="BC125:BC129"/>
    <mergeCell ref="E127:H127"/>
    <mergeCell ref="I127:L127"/>
    <mergeCell ref="M127:P127"/>
    <mergeCell ref="Q127:T127"/>
    <mergeCell ref="U127:X127"/>
    <mergeCell ref="AW127:AZ127"/>
    <mergeCell ref="Y127:AB127"/>
    <mergeCell ref="AC127:AF127"/>
    <mergeCell ref="AG127:AJ127"/>
    <mergeCell ref="AK127:AN127"/>
    <mergeCell ref="AO127:AR127"/>
    <mergeCell ref="AS127:AV127"/>
    <mergeCell ref="AC124:AF124"/>
    <mergeCell ref="AG124:AJ124"/>
    <mergeCell ref="AK124:AN124"/>
    <mergeCell ref="AO124:AR124"/>
    <mergeCell ref="AS124:AV124"/>
    <mergeCell ref="AW124:AZ124"/>
    <mergeCell ref="E124:H124"/>
    <mergeCell ref="I124:L124"/>
    <mergeCell ref="M124:P124"/>
    <mergeCell ref="Q124:T124"/>
    <mergeCell ref="U124:X124"/>
    <mergeCell ref="Y124:AB124"/>
    <mergeCell ref="BB119:BB123"/>
    <mergeCell ref="BC119:BC123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O118:AR118"/>
    <mergeCell ref="AS118:AV118"/>
    <mergeCell ref="AW118:AZ118"/>
    <mergeCell ref="A119:A123"/>
    <mergeCell ref="B119:B123"/>
    <mergeCell ref="BA119:BA123"/>
    <mergeCell ref="AK121:AN121"/>
    <mergeCell ref="AO121:AR121"/>
    <mergeCell ref="AS121:AV121"/>
    <mergeCell ref="AW121:AZ121"/>
    <mergeCell ref="E118:H118"/>
    <mergeCell ref="I118:L118"/>
    <mergeCell ref="M118:P118"/>
    <mergeCell ref="Q118:T118"/>
    <mergeCell ref="U118:X118"/>
    <mergeCell ref="Y118:AB118"/>
    <mergeCell ref="AC118:AF118"/>
    <mergeCell ref="AG118:AJ118"/>
    <mergeCell ref="AK118:AN118"/>
    <mergeCell ref="BA113:BA117"/>
    <mergeCell ref="BB113:BB117"/>
    <mergeCell ref="BC113:BC117"/>
    <mergeCell ref="E115:H115"/>
    <mergeCell ref="I115:L115"/>
    <mergeCell ref="M115:P115"/>
    <mergeCell ref="Q115:T115"/>
    <mergeCell ref="U115:X115"/>
    <mergeCell ref="AW115:AZ115"/>
    <mergeCell ref="Y115:AB115"/>
    <mergeCell ref="AC115:AF115"/>
    <mergeCell ref="AG115:AJ115"/>
    <mergeCell ref="AK115:AN115"/>
    <mergeCell ref="AO115:AR115"/>
    <mergeCell ref="AS115:AV115"/>
    <mergeCell ref="AC112:AF112"/>
    <mergeCell ref="AG112:AJ112"/>
    <mergeCell ref="AK112:AN112"/>
    <mergeCell ref="AO112:AR112"/>
    <mergeCell ref="AS112:AV112"/>
    <mergeCell ref="AW112:AZ112"/>
    <mergeCell ref="E112:H112"/>
    <mergeCell ref="I112:L112"/>
    <mergeCell ref="M112:P112"/>
    <mergeCell ref="Q112:T112"/>
    <mergeCell ref="U112:X112"/>
    <mergeCell ref="Y112:AB112"/>
    <mergeCell ref="BB107:BB111"/>
    <mergeCell ref="BC107:BC111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O106:AR106"/>
    <mergeCell ref="AS106:AV106"/>
    <mergeCell ref="AW106:AZ106"/>
    <mergeCell ref="A107:A111"/>
    <mergeCell ref="B107:B111"/>
    <mergeCell ref="BA107:BA111"/>
    <mergeCell ref="AK109:AN109"/>
    <mergeCell ref="AO109:AR109"/>
    <mergeCell ref="AS109:AV109"/>
    <mergeCell ref="AW109:AZ109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K106:AN106"/>
    <mergeCell ref="BA101:BA105"/>
    <mergeCell ref="BB101:BB105"/>
    <mergeCell ref="BC101:BC105"/>
    <mergeCell ref="E103:H103"/>
    <mergeCell ref="I103:L103"/>
    <mergeCell ref="M103:P103"/>
    <mergeCell ref="Q103:T103"/>
    <mergeCell ref="U103:X103"/>
    <mergeCell ref="AW103:AZ103"/>
    <mergeCell ref="Y103:AB103"/>
    <mergeCell ref="AC103:AF103"/>
    <mergeCell ref="AG103:AJ103"/>
    <mergeCell ref="AK103:AN103"/>
    <mergeCell ref="AO103:AR103"/>
    <mergeCell ref="AS103:AV103"/>
    <mergeCell ref="AC100:AF100"/>
    <mergeCell ref="AG100:AJ100"/>
    <mergeCell ref="AK100:AN100"/>
    <mergeCell ref="AO100:AR100"/>
    <mergeCell ref="AS100:AV100"/>
    <mergeCell ref="AW100:AZ100"/>
    <mergeCell ref="E100:H100"/>
    <mergeCell ref="I100:L100"/>
    <mergeCell ref="M100:P100"/>
    <mergeCell ref="Q100:T100"/>
    <mergeCell ref="U100:X100"/>
    <mergeCell ref="Y100:AB100"/>
    <mergeCell ref="BB95:BB99"/>
    <mergeCell ref="BC95:BC99"/>
    <mergeCell ref="E97:H97"/>
    <mergeCell ref="I97:L97"/>
    <mergeCell ref="M97:P97"/>
    <mergeCell ref="Q97:T97"/>
    <mergeCell ref="U97:X97"/>
    <mergeCell ref="Y97:AB97"/>
    <mergeCell ref="AC97:AF97"/>
    <mergeCell ref="AG97:AJ97"/>
    <mergeCell ref="AO94:AR94"/>
    <mergeCell ref="AS94:AV94"/>
    <mergeCell ref="AW94:AZ94"/>
    <mergeCell ref="A95:A99"/>
    <mergeCell ref="B95:B99"/>
    <mergeCell ref="BA95:BA99"/>
    <mergeCell ref="AK97:AN97"/>
    <mergeCell ref="AO97:AR97"/>
    <mergeCell ref="AS97:AV97"/>
    <mergeCell ref="AW97:AZ97"/>
    <mergeCell ref="E94:H94"/>
    <mergeCell ref="I94:L94"/>
    <mergeCell ref="M94:P94"/>
    <mergeCell ref="Q94:T94"/>
    <mergeCell ref="U94:X94"/>
    <mergeCell ref="Y94:AB94"/>
    <mergeCell ref="AC94:AF94"/>
    <mergeCell ref="AG94:AJ94"/>
    <mergeCell ref="AK94:AN94"/>
    <mergeCell ref="BA89:BA93"/>
    <mergeCell ref="BB89:BB93"/>
    <mergeCell ref="BC89:BC93"/>
    <mergeCell ref="E91:H91"/>
    <mergeCell ref="I91:L91"/>
    <mergeCell ref="M91:P91"/>
    <mergeCell ref="Q91:T91"/>
    <mergeCell ref="U91:X91"/>
    <mergeCell ref="AW91:AZ91"/>
    <mergeCell ref="Y91:AB91"/>
    <mergeCell ref="AC91:AF91"/>
    <mergeCell ref="AG91:AJ91"/>
    <mergeCell ref="AK91:AN91"/>
    <mergeCell ref="AO91:AR91"/>
    <mergeCell ref="AS91:AV91"/>
    <mergeCell ref="AC88:AF88"/>
    <mergeCell ref="AG88:AJ88"/>
    <mergeCell ref="AK88:AN88"/>
    <mergeCell ref="AO88:AR88"/>
    <mergeCell ref="AS88:AV88"/>
    <mergeCell ref="AW88:AZ88"/>
    <mergeCell ref="E88:H88"/>
    <mergeCell ref="I88:L88"/>
    <mergeCell ref="M88:P88"/>
    <mergeCell ref="Q88:T88"/>
    <mergeCell ref="U88:X88"/>
    <mergeCell ref="Y88:AB88"/>
    <mergeCell ref="BB83:BB87"/>
    <mergeCell ref="BC83:BC87"/>
    <mergeCell ref="E85:H85"/>
    <mergeCell ref="I85:L85"/>
    <mergeCell ref="M85:P85"/>
    <mergeCell ref="Q85:T85"/>
    <mergeCell ref="U85:X85"/>
    <mergeCell ref="Y85:AB85"/>
    <mergeCell ref="AC85:AF85"/>
    <mergeCell ref="AG85:AJ85"/>
    <mergeCell ref="AO82:AR82"/>
    <mergeCell ref="AS82:AV82"/>
    <mergeCell ref="AW82:AZ82"/>
    <mergeCell ref="A83:A87"/>
    <mergeCell ref="B83:B87"/>
    <mergeCell ref="BA83:BA87"/>
    <mergeCell ref="AK85:AN85"/>
    <mergeCell ref="AO85:AR85"/>
    <mergeCell ref="AS85:AV85"/>
    <mergeCell ref="AW85:AZ85"/>
    <mergeCell ref="E82:H82"/>
    <mergeCell ref="I82:L82"/>
    <mergeCell ref="M82:P82"/>
    <mergeCell ref="Q82:T82"/>
    <mergeCell ref="U82:X82"/>
    <mergeCell ref="Y82:AB82"/>
    <mergeCell ref="AC82:AF82"/>
    <mergeCell ref="AG82:AJ82"/>
    <mergeCell ref="AK82:AN82"/>
    <mergeCell ref="BA77:BA81"/>
    <mergeCell ref="BB77:BB81"/>
    <mergeCell ref="BC77:BC81"/>
    <mergeCell ref="E79:H79"/>
    <mergeCell ref="I79:L79"/>
    <mergeCell ref="M79:P79"/>
    <mergeCell ref="Q79:T79"/>
    <mergeCell ref="U79:X79"/>
    <mergeCell ref="AW79:AZ79"/>
    <mergeCell ref="Y79:AB79"/>
    <mergeCell ref="AC79:AF79"/>
    <mergeCell ref="AG79:AJ79"/>
    <mergeCell ref="AK79:AN79"/>
    <mergeCell ref="AO79:AR79"/>
    <mergeCell ref="AS79:AV79"/>
    <mergeCell ref="AC76:AF76"/>
    <mergeCell ref="AG76:AJ76"/>
    <mergeCell ref="AK76:AN76"/>
    <mergeCell ref="AO76:AR76"/>
    <mergeCell ref="AS76:AV76"/>
    <mergeCell ref="AW76:AZ76"/>
    <mergeCell ref="E76:H76"/>
    <mergeCell ref="I76:L76"/>
    <mergeCell ref="M76:P76"/>
    <mergeCell ref="Q76:T76"/>
    <mergeCell ref="U76:X76"/>
    <mergeCell ref="Y76:AB76"/>
    <mergeCell ref="BB71:BB75"/>
    <mergeCell ref="BC71:BC75"/>
    <mergeCell ref="E73:H73"/>
    <mergeCell ref="I73:L73"/>
    <mergeCell ref="M73:P73"/>
    <mergeCell ref="Q73:T73"/>
    <mergeCell ref="U73:X73"/>
    <mergeCell ref="Y73:AB73"/>
    <mergeCell ref="AC73:AF73"/>
    <mergeCell ref="AG73:AJ73"/>
    <mergeCell ref="AO70:AR70"/>
    <mergeCell ref="AS70:AV70"/>
    <mergeCell ref="AW70:AZ70"/>
    <mergeCell ref="A71:A75"/>
    <mergeCell ref="B71:B75"/>
    <mergeCell ref="BA71:BA75"/>
    <mergeCell ref="AK73:AN73"/>
    <mergeCell ref="AO73:AR73"/>
    <mergeCell ref="AS73:AV73"/>
    <mergeCell ref="AW73:AZ73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65:A69"/>
    <mergeCell ref="B65:B69"/>
    <mergeCell ref="BA65:BA69"/>
    <mergeCell ref="BB65:BB69"/>
    <mergeCell ref="BC65:BC69"/>
    <mergeCell ref="E67:H67"/>
    <mergeCell ref="I67:L67"/>
    <mergeCell ref="M67:P67"/>
    <mergeCell ref="Q67:T67"/>
    <mergeCell ref="U67:X67"/>
    <mergeCell ref="AW67:AZ67"/>
    <mergeCell ref="Y67:AB67"/>
    <mergeCell ref="AC67:AF67"/>
    <mergeCell ref="AG67:AJ67"/>
    <mergeCell ref="AK67:AN67"/>
    <mergeCell ref="AO67:AR67"/>
    <mergeCell ref="AS67:AV67"/>
    <mergeCell ref="AW64:AZ64"/>
    <mergeCell ref="E64:H64"/>
    <mergeCell ref="I64:L64"/>
    <mergeCell ref="M64:P64"/>
    <mergeCell ref="Q64:T64"/>
    <mergeCell ref="U64:X64"/>
    <mergeCell ref="Y64:AB64"/>
    <mergeCell ref="BB59:BB63"/>
    <mergeCell ref="BC59:BC63"/>
    <mergeCell ref="E61:H61"/>
    <mergeCell ref="I61:L61"/>
    <mergeCell ref="M61:P61"/>
    <mergeCell ref="Q61:T61"/>
    <mergeCell ref="U61:X61"/>
    <mergeCell ref="Y61:AB61"/>
    <mergeCell ref="AC61:AF61"/>
    <mergeCell ref="AG61:AJ61"/>
    <mergeCell ref="AG64:AJ64"/>
    <mergeCell ref="AK64:AN64"/>
    <mergeCell ref="AO64:AR64"/>
    <mergeCell ref="AS64:AV64"/>
    <mergeCell ref="AO58:AR58"/>
    <mergeCell ref="AS58:AV58"/>
    <mergeCell ref="AW58:AZ58"/>
    <mergeCell ref="A59:A63"/>
    <mergeCell ref="B59:B63"/>
    <mergeCell ref="BA59:BA63"/>
    <mergeCell ref="AK61:AN61"/>
    <mergeCell ref="AO61:AR61"/>
    <mergeCell ref="AS61:AV61"/>
    <mergeCell ref="AW61:AZ61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BB53:BB57"/>
    <mergeCell ref="BC53:BC57"/>
    <mergeCell ref="E55:H55"/>
    <mergeCell ref="I55:L55"/>
    <mergeCell ref="M55:P55"/>
    <mergeCell ref="Q55:T55"/>
    <mergeCell ref="U55:X55"/>
    <mergeCell ref="Y55:AB55"/>
    <mergeCell ref="AC55:AF55"/>
    <mergeCell ref="AG55:AJ55"/>
    <mergeCell ref="AO52:AR52"/>
    <mergeCell ref="AS52:AV52"/>
    <mergeCell ref="AW52:AZ52"/>
    <mergeCell ref="A53:A57"/>
    <mergeCell ref="B53:B57"/>
    <mergeCell ref="BA53:BA57"/>
    <mergeCell ref="AK55:AN55"/>
    <mergeCell ref="AO55:AR55"/>
    <mergeCell ref="AS55:AV55"/>
    <mergeCell ref="AW55:AZ55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47:A51"/>
    <mergeCell ref="B47:B51"/>
    <mergeCell ref="BA47:BA51"/>
    <mergeCell ref="BB47:BB51"/>
    <mergeCell ref="BC47:BC51"/>
    <mergeCell ref="E49:H49"/>
    <mergeCell ref="I49:L49"/>
    <mergeCell ref="M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AC46:AF46"/>
    <mergeCell ref="AG46:AJ46"/>
    <mergeCell ref="AK46:AN46"/>
    <mergeCell ref="AO46:AR46"/>
    <mergeCell ref="AS46:AV46"/>
    <mergeCell ref="AW46:AZ46"/>
    <mergeCell ref="E46:H46"/>
    <mergeCell ref="I46:L46"/>
    <mergeCell ref="M46:P46"/>
    <mergeCell ref="Q46:T46"/>
    <mergeCell ref="U46:X46"/>
    <mergeCell ref="Y46:AB46"/>
    <mergeCell ref="BB41:BB45"/>
    <mergeCell ref="BC41:BC45"/>
    <mergeCell ref="E43:H43"/>
    <mergeCell ref="I43:L43"/>
    <mergeCell ref="M43:P43"/>
    <mergeCell ref="Q43:T43"/>
    <mergeCell ref="U43:X43"/>
    <mergeCell ref="Y43:AB43"/>
    <mergeCell ref="AC43:AF43"/>
    <mergeCell ref="AG43:AJ43"/>
    <mergeCell ref="AO40:AR40"/>
    <mergeCell ref="AS40:AV40"/>
    <mergeCell ref="AW40:AZ40"/>
    <mergeCell ref="A41:A45"/>
    <mergeCell ref="B41:B45"/>
    <mergeCell ref="BA41:BA45"/>
    <mergeCell ref="AK43:AN43"/>
    <mergeCell ref="AO43:AR43"/>
    <mergeCell ref="AS43:AV43"/>
    <mergeCell ref="AW43:AZ43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N40"/>
    <mergeCell ref="A35:A39"/>
    <mergeCell ref="B35:B39"/>
    <mergeCell ref="BA35:BA39"/>
    <mergeCell ref="BB35:BB39"/>
    <mergeCell ref="BC35:BC39"/>
    <mergeCell ref="E37:H37"/>
    <mergeCell ref="I37:L37"/>
    <mergeCell ref="M37:P37"/>
    <mergeCell ref="Q37:T37"/>
    <mergeCell ref="U37:X37"/>
    <mergeCell ref="AW37:AZ37"/>
    <mergeCell ref="Y37:AB37"/>
    <mergeCell ref="AC37:AF37"/>
    <mergeCell ref="AG37:AJ37"/>
    <mergeCell ref="AK37:AN37"/>
    <mergeCell ref="AO37:AR37"/>
    <mergeCell ref="AS37:AV37"/>
    <mergeCell ref="AC34:AF34"/>
    <mergeCell ref="AG34:AJ34"/>
    <mergeCell ref="AK34:AN34"/>
    <mergeCell ref="AO34:AR34"/>
    <mergeCell ref="AS34:AV34"/>
    <mergeCell ref="AW34:AZ34"/>
    <mergeCell ref="E34:H34"/>
    <mergeCell ref="I34:L34"/>
    <mergeCell ref="M34:P34"/>
    <mergeCell ref="Q34:T34"/>
    <mergeCell ref="U34:X34"/>
    <mergeCell ref="Y34:AB34"/>
    <mergeCell ref="BB29:BB33"/>
    <mergeCell ref="BC29:BC33"/>
    <mergeCell ref="E31:H31"/>
    <mergeCell ref="I31:L31"/>
    <mergeCell ref="M31:P31"/>
    <mergeCell ref="Q31:T31"/>
    <mergeCell ref="U31:X31"/>
    <mergeCell ref="Y31:AB31"/>
    <mergeCell ref="AC31:AF31"/>
    <mergeCell ref="AG31:AJ31"/>
    <mergeCell ref="AO28:AR28"/>
    <mergeCell ref="AS28:AV28"/>
    <mergeCell ref="AW28:AZ28"/>
    <mergeCell ref="A29:A33"/>
    <mergeCell ref="B29:B33"/>
    <mergeCell ref="BA29:BA33"/>
    <mergeCell ref="AK31:AN31"/>
    <mergeCell ref="AO31:AR31"/>
    <mergeCell ref="AS31:AV31"/>
    <mergeCell ref="AW31:AZ31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23:A27"/>
    <mergeCell ref="B23:B27"/>
    <mergeCell ref="BA23:BA27"/>
    <mergeCell ref="BB23:BB27"/>
    <mergeCell ref="BC23:BC27"/>
    <mergeCell ref="E25:H25"/>
    <mergeCell ref="I25:L25"/>
    <mergeCell ref="M25:P25"/>
    <mergeCell ref="Q25:T25"/>
    <mergeCell ref="U25:X25"/>
    <mergeCell ref="AW25:AZ25"/>
    <mergeCell ref="Y25:AB25"/>
    <mergeCell ref="AC25:AF25"/>
    <mergeCell ref="AG25:AJ25"/>
    <mergeCell ref="AK25:AN25"/>
    <mergeCell ref="AO25:AR25"/>
    <mergeCell ref="AS25:AV25"/>
    <mergeCell ref="AC22:AF22"/>
    <mergeCell ref="AG22:AJ22"/>
    <mergeCell ref="AK22:AN22"/>
    <mergeCell ref="AO22:AR22"/>
    <mergeCell ref="AS22:AV22"/>
    <mergeCell ref="AW22:AZ22"/>
    <mergeCell ref="E22:H22"/>
    <mergeCell ref="I22:L22"/>
    <mergeCell ref="M22:P22"/>
    <mergeCell ref="Q22:T22"/>
    <mergeCell ref="U22:X22"/>
    <mergeCell ref="Y22:AB22"/>
    <mergeCell ref="BC17:BC21"/>
    <mergeCell ref="E19:H19"/>
    <mergeCell ref="I19:L19"/>
    <mergeCell ref="M19:P19"/>
    <mergeCell ref="Q19:T19"/>
    <mergeCell ref="U19:X19"/>
    <mergeCell ref="Y19:AB19"/>
    <mergeCell ref="AC19:AF19"/>
    <mergeCell ref="AG19:AJ19"/>
    <mergeCell ref="AW16:AZ16"/>
    <mergeCell ref="A17:A21"/>
    <mergeCell ref="B17:B21"/>
    <mergeCell ref="BA17:BA21"/>
    <mergeCell ref="AK19:AN19"/>
    <mergeCell ref="AO19:AR19"/>
    <mergeCell ref="AS19:AV19"/>
    <mergeCell ref="AW19:AZ19"/>
    <mergeCell ref="BB17:BB21"/>
    <mergeCell ref="E16:H16"/>
    <mergeCell ref="I16:L16"/>
    <mergeCell ref="M16:P16"/>
    <mergeCell ref="Q16:T16"/>
    <mergeCell ref="U16:X16"/>
    <mergeCell ref="Y16:AB16"/>
    <mergeCell ref="AC16:AF16"/>
    <mergeCell ref="AO16:AR16"/>
    <mergeCell ref="AS16:AV16"/>
    <mergeCell ref="AG16:AJ16"/>
    <mergeCell ref="AK16:AN16"/>
    <mergeCell ref="AS13:AV13"/>
    <mergeCell ref="BA11:BA15"/>
    <mergeCell ref="BB11:BB15"/>
    <mergeCell ref="BC11:BC15"/>
    <mergeCell ref="AO10:AR10"/>
    <mergeCell ref="AS10:AV10"/>
    <mergeCell ref="AW10:AZ10"/>
    <mergeCell ref="A11:A15"/>
    <mergeCell ref="B11:B15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E13:H13"/>
    <mergeCell ref="I13:L13"/>
    <mergeCell ref="M13:P13"/>
    <mergeCell ref="Q13:T13"/>
    <mergeCell ref="U13:X13"/>
    <mergeCell ref="A5:A9"/>
    <mergeCell ref="B5:B9"/>
    <mergeCell ref="AG7:AJ7"/>
    <mergeCell ref="AK7:AN7"/>
    <mergeCell ref="AO7:AR7"/>
    <mergeCell ref="BA5:BA9"/>
    <mergeCell ref="BB5:BB9"/>
    <mergeCell ref="BC5:BC9"/>
    <mergeCell ref="E7:H7"/>
    <mergeCell ref="I7:L7"/>
    <mergeCell ref="M7:P7"/>
    <mergeCell ref="Q7:T7"/>
    <mergeCell ref="U7:X7"/>
    <mergeCell ref="Y7:AB7"/>
    <mergeCell ref="AC7:AF7"/>
    <mergeCell ref="AS7:AV7"/>
    <mergeCell ref="AW7:AZ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C215:BC219"/>
    <mergeCell ref="BB215:BB219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I215:I219"/>
    <mergeCell ref="J215:J219"/>
    <mergeCell ref="K215:K219"/>
    <mergeCell ref="L215:L219"/>
    <mergeCell ref="M215:M219"/>
    <mergeCell ref="N215:N219"/>
    <mergeCell ref="T215:T219"/>
    <mergeCell ref="U215:U219"/>
    <mergeCell ref="V215:V219"/>
    <mergeCell ref="W215:W219"/>
    <mergeCell ref="X215:X219"/>
    <mergeCell ref="O215:O219"/>
    <mergeCell ref="P215:P219"/>
    <mergeCell ref="Q215:Q219"/>
    <mergeCell ref="AI215:AI219"/>
    <mergeCell ref="AJ215:AJ219"/>
    <mergeCell ref="AK215:AK219"/>
    <mergeCell ref="AL215:AL219"/>
    <mergeCell ref="AM215:AM219"/>
    <mergeCell ref="R215:R219"/>
    <mergeCell ref="S215:S219"/>
    <mergeCell ref="AD215:AD219"/>
    <mergeCell ref="AE215:AE219"/>
    <mergeCell ref="AF215:AF219"/>
    <mergeCell ref="AG215:AG219"/>
    <mergeCell ref="AH215:AH219"/>
    <mergeCell ref="Y215:Y219"/>
    <mergeCell ref="Z215:Z219"/>
    <mergeCell ref="AA215:AA219"/>
    <mergeCell ref="AB215:AB219"/>
    <mergeCell ref="AC215:AC219"/>
    <mergeCell ref="AX215:AX219"/>
    <mergeCell ref="AY215:AY219"/>
    <mergeCell ref="AZ215:AZ219"/>
    <mergeCell ref="BA215:BA219"/>
    <mergeCell ref="AS215:AS219"/>
    <mergeCell ref="AT215:AT219"/>
    <mergeCell ref="AU215:AU219"/>
    <mergeCell ref="AV215:AV219"/>
    <mergeCell ref="AW215:AW219"/>
    <mergeCell ref="AN215:AN219"/>
    <mergeCell ref="AO215:AO219"/>
    <mergeCell ref="AP215:AP219"/>
    <mergeCell ref="AQ215:AQ219"/>
    <mergeCell ref="AR215:AR219"/>
    <mergeCell ref="AO197:AR197"/>
    <mergeCell ref="AS197:AV197"/>
    <mergeCell ref="AW197:AZ197"/>
    <mergeCell ref="AO203:AR203"/>
    <mergeCell ref="AS203:AV203"/>
    <mergeCell ref="AW203:AZ203"/>
    <mergeCell ref="E209:H209"/>
    <mergeCell ref="I209:L209"/>
    <mergeCell ref="M209:P209"/>
    <mergeCell ref="Q209:T209"/>
    <mergeCell ref="U209:X209"/>
    <mergeCell ref="Y209:AB209"/>
    <mergeCell ref="AC209:AF209"/>
    <mergeCell ref="AG209:AJ209"/>
    <mergeCell ref="AK209:AN209"/>
    <mergeCell ref="AO209:AR209"/>
    <mergeCell ref="AS209:AV209"/>
    <mergeCell ref="AW209:AZ209"/>
    <mergeCell ref="A210:A214"/>
    <mergeCell ref="B210:B214"/>
    <mergeCell ref="BA210:BA214"/>
    <mergeCell ref="BB210:BB214"/>
    <mergeCell ref="BC210:BC214"/>
    <mergeCell ref="E212:H212"/>
    <mergeCell ref="I212:L212"/>
    <mergeCell ref="M212:P212"/>
    <mergeCell ref="Q212:T212"/>
    <mergeCell ref="U212:X212"/>
    <mergeCell ref="Y212:AB212"/>
    <mergeCell ref="AC212:AF212"/>
    <mergeCell ref="AG212:AJ212"/>
    <mergeCell ref="AK212:AN212"/>
    <mergeCell ref="AO212:AR212"/>
    <mergeCell ref="AS212:AV212"/>
    <mergeCell ref="AW212:AZ212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31"/>
  <sheetViews>
    <sheetView view="pageBreakPreview" zoomScale="85" zoomScaleNormal="86" zoomScaleSheetLayoutView="85" workbookViewId="0">
      <pane xSplit="4" ySplit="5" topLeftCell="E6" activePane="bottomRight" state="frozen"/>
      <selection pane="topRight"/>
      <selection pane="bottomLeft"/>
      <selection pane="bottomRight" activeCell="K5" sqref="K5"/>
    </sheetView>
  </sheetViews>
  <sheetFormatPr defaultColWidth="9" defaultRowHeight="13.5"/>
  <cols>
    <col min="1" max="2" width="2.25" style="5" customWidth="1"/>
    <col min="3" max="3" width="9.625" style="6" customWidth="1"/>
    <col min="4" max="4" width="9.75" style="6" customWidth="1"/>
    <col min="5" max="52" width="4.625" style="6" customWidth="1"/>
    <col min="53" max="53" width="9" style="7" customWidth="1"/>
    <col min="54" max="54" width="9.875" style="8" customWidth="1"/>
    <col min="55" max="55" width="9.75" style="9" customWidth="1"/>
    <col min="56" max="56" width="5.375" style="6" customWidth="1"/>
    <col min="57" max="60" width="8.375" style="6" customWidth="1"/>
    <col min="61" max="61" width="10.375" style="6" customWidth="1"/>
    <col min="62" max="62" width="9.375" style="6" customWidth="1"/>
    <col min="63" max="63" width="10.375" style="6" customWidth="1"/>
    <col min="64" max="64" width="8.375" style="6" customWidth="1"/>
    <col min="65" max="65" width="10.75" style="6" customWidth="1"/>
    <col min="66" max="255" width="8.875" style="6" customWidth="1"/>
    <col min="256" max="16384" width="9" style="1"/>
  </cols>
  <sheetData>
    <row r="1" spans="1:255" ht="31.5">
      <c r="A1" s="10" t="s">
        <v>11</v>
      </c>
      <c r="B1" s="11"/>
    </row>
    <row r="2" spans="1:255" ht="39.75" customHeight="1">
      <c r="A2" s="237" t="s">
        <v>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8"/>
      <c r="BB2" s="237"/>
      <c r="BC2" s="237"/>
    </row>
    <row r="3" spans="1:255" ht="30.75" customHeight="1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9" t="s">
        <v>0</v>
      </c>
      <c r="AE3" s="239"/>
      <c r="AF3" s="239"/>
      <c r="AG3" s="239"/>
      <c r="AH3" s="239"/>
      <c r="AI3" s="239"/>
      <c r="AJ3" s="239"/>
      <c r="AK3" s="239"/>
      <c r="AL3" s="239"/>
      <c r="AM3" s="23"/>
      <c r="AN3" s="22"/>
      <c r="AO3" s="22"/>
      <c r="AP3" s="22"/>
      <c r="AQ3" s="22"/>
      <c r="AR3" s="239" t="s">
        <v>1</v>
      </c>
      <c r="AS3" s="239"/>
      <c r="AT3" s="239"/>
      <c r="AU3" s="239"/>
      <c r="AV3" s="239"/>
      <c r="AW3" s="239"/>
      <c r="AX3" s="239"/>
      <c r="AY3" s="239"/>
      <c r="AZ3" s="12"/>
      <c r="BA3" s="24"/>
      <c r="BB3" s="25"/>
      <c r="BC3" s="26"/>
      <c r="BD3" s="5"/>
    </row>
    <row r="4" spans="1:255" s="2" customFormat="1" ht="21" customHeight="1">
      <c r="A4" s="13" t="s">
        <v>2</v>
      </c>
      <c r="B4" s="13" t="s">
        <v>3</v>
      </c>
      <c r="C4" s="13" t="s">
        <v>7</v>
      </c>
      <c r="D4" s="13" t="s">
        <v>8</v>
      </c>
      <c r="E4" s="227" t="s">
        <v>13</v>
      </c>
      <c r="F4" s="227"/>
      <c r="G4" s="227"/>
      <c r="H4" s="227"/>
      <c r="I4" s="227" t="s">
        <v>14</v>
      </c>
      <c r="J4" s="227"/>
      <c r="K4" s="227"/>
      <c r="L4" s="227"/>
      <c r="M4" s="227" t="s">
        <v>15</v>
      </c>
      <c r="N4" s="227"/>
      <c r="O4" s="227"/>
      <c r="P4" s="227"/>
      <c r="Q4" s="227" t="s">
        <v>16</v>
      </c>
      <c r="R4" s="227"/>
      <c r="S4" s="227"/>
      <c r="T4" s="227"/>
      <c r="U4" s="227" t="s">
        <v>17</v>
      </c>
      <c r="V4" s="227"/>
      <c r="W4" s="227"/>
      <c r="X4" s="227"/>
      <c r="Y4" s="227" t="s">
        <v>18</v>
      </c>
      <c r="Z4" s="227"/>
      <c r="AA4" s="227"/>
      <c r="AB4" s="227"/>
      <c r="AC4" s="227" t="s">
        <v>19</v>
      </c>
      <c r="AD4" s="227"/>
      <c r="AE4" s="227"/>
      <c r="AF4" s="227"/>
      <c r="AG4" s="236" t="s">
        <v>20</v>
      </c>
      <c r="AH4" s="236"/>
      <c r="AI4" s="236"/>
      <c r="AJ4" s="236"/>
      <c r="AK4" s="227" t="s">
        <v>21</v>
      </c>
      <c r="AL4" s="227"/>
      <c r="AM4" s="227"/>
      <c r="AN4" s="227"/>
      <c r="AO4" s="227" t="s">
        <v>22</v>
      </c>
      <c r="AP4" s="227"/>
      <c r="AQ4" s="227"/>
      <c r="AR4" s="227"/>
      <c r="AS4" s="227" t="s">
        <v>23</v>
      </c>
      <c r="AT4" s="227"/>
      <c r="AU4" s="227"/>
      <c r="AV4" s="227"/>
      <c r="AW4" s="227" t="s">
        <v>24</v>
      </c>
      <c r="AX4" s="227"/>
      <c r="AY4" s="227"/>
      <c r="AZ4" s="227"/>
      <c r="BA4" s="27" t="s">
        <v>25</v>
      </c>
      <c r="BB4" s="28" t="s">
        <v>9</v>
      </c>
      <c r="BC4" s="29" t="s">
        <v>10</v>
      </c>
      <c r="BD4" s="30"/>
      <c r="BE4" s="31" t="s">
        <v>26</v>
      </c>
      <c r="BF4" s="31" t="s">
        <v>27</v>
      </c>
      <c r="BG4" s="31" t="s">
        <v>28</v>
      </c>
      <c r="BH4" s="31" t="s">
        <v>6</v>
      </c>
      <c r="BI4" s="31" t="s">
        <v>29</v>
      </c>
      <c r="BJ4" s="31" t="s">
        <v>30</v>
      </c>
      <c r="BK4" s="31" t="s">
        <v>31</v>
      </c>
      <c r="BL4" s="31" t="s">
        <v>32</v>
      </c>
      <c r="BM4" s="31"/>
      <c r="BN4" s="32"/>
      <c r="BO4" s="32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</row>
    <row r="5" spans="1:255" s="2" customFormat="1" ht="21" customHeight="1">
      <c r="A5" s="227" t="s">
        <v>33</v>
      </c>
      <c r="B5" s="227" t="s">
        <v>4</v>
      </c>
      <c r="C5" s="224" t="s">
        <v>34</v>
      </c>
      <c r="D5" s="15" t="s">
        <v>35</v>
      </c>
      <c r="E5" s="13" t="s">
        <v>36</v>
      </c>
      <c r="F5" s="13" t="s">
        <v>37</v>
      </c>
      <c r="G5" s="13" t="s">
        <v>38</v>
      </c>
      <c r="H5" s="13" t="s">
        <v>39</v>
      </c>
      <c r="I5" s="13" t="s">
        <v>36</v>
      </c>
      <c r="J5" s="13" t="s">
        <v>37</v>
      </c>
      <c r="K5" s="13" t="s">
        <v>38</v>
      </c>
      <c r="L5" s="13" t="s">
        <v>39</v>
      </c>
      <c r="M5" s="13" t="s">
        <v>36</v>
      </c>
      <c r="N5" s="13" t="s">
        <v>37</v>
      </c>
      <c r="O5" s="13" t="s">
        <v>38</v>
      </c>
      <c r="P5" s="13" t="s">
        <v>39</v>
      </c>
      <c r="Q5" s="13" t="s">
        <v>36</v>
      </c>
      <c r="R5" s="13" t="s">
        <v>37</v>
      </c>
      <c r="S5" s="13" t="s">
        <v>38</v>
      </c>
      <c r="T5" s="13" t="s">
        <v>39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36</v>
      </c>
      <c r="Z5" s="13" t="s">
        <v>37</v>
      </c>
      <c r="AA5" s="13" t="s">
        <v>38</v>
      </c>
      <c r="AB5" s="13" t="s">
        <v>39</v>
      </c>
      <c r="AC5" s="13" t="s">
        <v>36</v>
      </c>
      <c r="AD5" s="13" t="s">
        <v>37</v>
      </c>
      <c r="AE5" s="13" t="s">
        <v>38</v>
      </c>
      <c r="AF5" s="13" t="s">
        <v>39</v>
      </c>
      <c r="AG5" s="13" t="s">
        <v>36</v>
      </c>
      <c r="AH5" s="13" t="s">
        <v>37</v>
      </c>
      <c r="AI5" s="13" t="s">
        <v>38</v>
      </c>
      <c r="AJ5" s="13" t="s">
        <v>39</v>
      </c>
      <c r="AK5" s="13" t="s">
        <v>36</v>
      </c>
      <c r="AL5" s="13" t="s">
        <v>37</v>
      </c>
      <c r="AM5" s="13" t="s">
        <v>38</v>
      </c>
      <c r="AN5" s="13" t="s">
        <v>39</v>
      </c>
      <c r="AO5" s="13" t="s">
        <v>36</v>
      </c>
      <c r="AP5" s="13" t="s">
        <v>37</v>
      </c>
      <c r="AQ5" s="13" t="s">
        <v>38</v>
      </c>
      <c r="AR5" s="13" t="s">
        <v>39</v>
      </c>
      <c r="AS5" s="13" t="s">
        <v>36</v>
      </c>
      <c r="AT5" s="13" t="s">
        <v>37</v>
      </c>
      <c r="AU5" s="13" t="s">
        <v>38</v>
      </c>
      <c r="AV5" s="13" t="s">
        <v>39</v>
      </c>
      <c r="AW5" s="13" t="s">
        <v>36</v>
      </c>
      <c r="AX5" s="13" t="s">
        <v>37</v>
      </c>
      <c r="AY5" s="13" t="s">
        <v>38</v>
      </c>
      <c r="AZ5" s="13" t="s">
        <v>39</v>
      </c>
      <c r="BA5" s="221">
        <f>AZ6+AV6+AR6+AN6+AJ6+AF6+AB6+X6+T6+P6+L6+H6</f>
        <v>1445</v>
      </c>
      <c r="BB5" s="220">
        <f>BL6/10000</f>
        <v>16.504999999999999</v>
      </c>
      <c r="BC5" s="220">
        <f>BB5/2</f>
        <v>8.2524999999999995</v>
      </c>
      <c r="BD5" s="30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pans="1:255" s="2" customFormat="1" ht="21" customHeight="1">
      <c r="A6" s="227"/>
      <c r="B6" s="227"/>
      <c r="C6" s="225"/>
      <c r="D6" s="14" t="s">
        <v>40</v>
      </c>
      <c r="E6" s="16">
        <v>82</v>
      </c>
      <c r="F6" s="16">
        <v>17</v>
      </c>
      <c r="G6" s="16">
        <v>9</v>
      </c>
      <c r="H6" s="17">
        <f>SUM(E6:G6)</f>
        <v>108</v>
      </c>
      <c r="I6" s="16">
        <v>82</v>
      </c>
      <c r="J6" s="16">
        <v>19</v>
      </c>
      <c r="K6" s="16">
        <v>10</v>
      </c>
      <c r="L6" s="17">
        <f>SUM(I6:K6)</f>
        <v>111</v>
      </c>
      <c r="M6" s="16">
        <v>95</v>
      </c>
      <c r="N6" s="16">
        <v>19</v>
      </c>
      <c r="O6" s="16">
        <v>7</v>
      </c>
      <c r="P6" s="17">
        <f>SUM(M6:O6)</f>
        <v>121</v>
      </c>
      <c r="Q6" s="16">
        <v>96</v>
      </c>
      <c r="R6" s="16">
        <v>19</v>
      </c>
      <c r="S6" s="16">
        <v>6</v>
      </c>
      <c r="T6" s="17">
        <f>SUM(Q6:S6)</f>
        <v>121</v>
      </c>
      <c r="U6" s="16">
        <v>98</v>
      </c>
      <c r="V6" s="16">
        <v>21</v>
      </c>
      <c r="W6" s="16">
        <v>6</v>
      </c>
      <c r="X6" s="17">
        <f>SUM(U6:W6)</f>
        <v>125</v>
      </c>
      <c r="Y6" s="16">
        <v>97</v>
      </c>
      <c r="Z6" s="16">
        <v>21</v>
      </c>
      <c r="AA6" s="16">
        <v>7</v>
      </c>
      <c r="AB6" s="17">
        <f>SUM(Y6:AA6)</f>
        <v>125</v>
      </c>
      <c r="AC6" s="16">
        <v>97</v>
      </c>
      <c r="AD6" s="16">
        <v>18</v>
      </c>
      <c r="AE6" s="16">
        <v>9</v>
      </c>
      <c r="AF6" s="17">
        <f>SUM(AC6:AE6)</f>
        <v>124</v>
      </c>
      <c r="AG6" s="16">
        <v>98</v>
      </c>
      <c r="AH6" s="16">
        <v>18</v>
      </c>
      <c r="AI6" s="16">
        <v>9</v>
      </c>
      <c r="AJ6" s="17">
        <f>SUM(AG6:AI6)</f>
        <v>125</v>
      </c>
      <c r="AK6" s="16">
        <v>98</v>
      </c>
      <c r="AL6" s="16">
        <v>19</v>
      </c>
      <c r="AM6" s="16">
        <v>9</v>
      </c>
      <c r="AN6" s="17">
        <f>SUM(AK6:AM6)</f>
        <v>126</v>
      </c>
      <c r="AO6" s="16">
        <v>97</v>
      </c>
      <c r="AP6" s="16">
        <v>18</v>
      </c>
      <c r="AQ6" s="16">
        <v>8</v>
      </c>
      <c r="AR6" s="17">
        <f>SUM(AO6:AQ6)</f>
        <v>123</v>
      </c>
      <c r="AS6" s="16">
        <v>95</v>
      </c>
      <c r="AT6" s="16">
        <v>18</v>
      </c>
      <c r="AU6" s="16">
        <v>7</v>
      </c>
      <c r="AV6" s="17">
        <f>SUM(AS6:AU6)</f>
        <v>120</v>
      </c>
      <c r="AW6" s="16">
        <v>93</v>
      </c>
      <c r="AX6" s="16">
        <v>16</v>
      </c>
      <c r="AY6" s="16">
        <v>7</v>
      </c>
      <c r="AZ6" s="17">
        <f>SUM(AW6:AY6)</f>
        <v>116</v>
      </c>
      <c r="BA6" s="222"/>
      <c r="BB6" s="220"/>
      <c r="BC6" s="220"/>
      <c r="BD6" s="30"/>
      <c r="BE6" s="32">
        <f>E6+I6+M6+Q6+U6+Y6+AC6+AG6+AO6+AS6+AW6+AK6</f>
        <v>1128</v>
      </c>
      <c r="BF6" s="32">
        <f>F6+J6+N6+R6+V6+Z6+AD6+AH6+AP6+AT6+AX6+AL6</f>
        <v>223</v>
      </c>
      <c r="BG6" s="32">
        <f>G6+K6+O6+S6+W6+AA6+AE6+AI6+AM6+AQ6+AU6+AY6</f>
        <v>94</v>
      </c>
      <c r="BH6" s="32">
        <f>H6+L6+P6+T6+X6+AB6+AF6+AJ6+AN6+AR6+AV6+AZ6</f>
        <v>1445</v>
      </c>
      <c r="BI6" s="32">
        <f>BE6*100</f>
        <v>112800</v>
      </c>
      <c r="BJ6" s="32">
        <f>BF6*150</f>
        <v>33450</v>
      </c>
      <c r="BK6" s="32">
        <f>BG6*200</f>
        <v>18800</v>
      </c>
      <c r="BL6" s="32">
        <f>BI6+BJ6+BK6</f>
        <v>165050</v>
      </c>
      <c r="BM6" s="33"/>
      <c r="BN6" s="32"/>
      <c r="BO6" s="32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s="2" customFormat="1" ht="21" customHeight="1">
      <c r="A7" s="227"/>
      <c r="B7" s="227"/>
      <c r="C7" s="225"/>
      <c r="D7" s="18" t="s">
        <v>41</v>
      </c>
      <c r="E7" s="227" t="s">
        <v>42</v>
      </c>
      <c r="F7" s="227"/>
      <c r="G7" s="227"/>
      <c r="H7" s="227"/>
      <c r="I7" s="227" t="s">
        <v>43</v>
      </c>
      <c r="J7" s="227"/>
      <c r="K7" s="227"/>
      <c r="L7" s="227"/>
      <c r="M7" s="227" t="s">
        <v>44</v>
      </c>
      <c r="N7" s="227"/>
      <c r="O7" s="227"/>
      <c r="P7" s="227"/>
      <c r="Q7" s="227" t="s">
        <v>45</v>
      </c>
      <c r="R7" s="227"/>
      <c r="S7" s="227"/>
      <c r="T7" s="227"/>
      <c r="U7" s="227" t="s">
        <v>46</v>
      </c>
      <c r="V7" s="227"/>
      <c r="W7" s="227"/>
      <c r="X7" s="227"/>
      <c r="Y7" s="227" t="s">
        <v>47</v>
      </c>
      <c r="Z7" s="227"/>
      <c r="AA7" s="227"/>
      <c r="AB7" s="227"/>
      <c r="AC7" s="227" t="s">
        <v>48</v>
      </c>
      <c r="AD7" s="227"/>
      <c r="AE7" s="227"/>
      <c r="AF7" s="227"/>
      <c r="AG7" s="227" t="s">
        <v>49</v>
      </c>
      <c r="AH7" s="227"/>
      <c r="AI7" s="227"/>
      <c r="AJ7" s="227"/>
      <c r="AK7" s="227" t="s">
        <v>50</v>
      </c>
      <c r="AL7" s="227"/>
      <c r="AM7" s="227"/>
      <c r="AN7" s="227"/>
      <c r="AO7" s="227" t="s">
        <v>51</v>
      </c>
      <c r="AP7" s="227"/>
      <c r="AQ7" s="227"/>
      <c r="AR7" s="227"/>
      <c r="AS7" s="227" t="s">
        <v>52</v>
      </c>
      <c r="AT7" s="227"/>
      <c r="AU7" s="227"/>
      <c r="AV7" s="227"/>
      <c r="AW7" s="227" t="s">
        <v>53</v>
      </c>
      <c r="AX7" s="227"/>
      <c r="AY7" s="227"/>
      <c r="AZ7" s="227"/>
      <c r="BA7" s="222"/>
      <c r="BB7" s="220"/>
      <c r="BC7" s="220"/>
      <c r="BD7" s="30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pans="1:255" s="2" customFormat="1" ht="21" customHeight="1">
      <c r="A8" s="227"/>
      <c r="B8" s="227"/>
      <c r="C8" s="225"/>
      <c r="D8" s="13" t="s">
        <v>54</v>
      </c>
      <c r="E8" s="13" t="s">
        <v>36</v>
      </c>
      <c r="F8" s="13" t="s">
        <v>37</v>
      </c>
      <c r="G8" s="13" t="s">
        <v>38</v>
      </c>
      <c r="H8" s="13" t="s">
        <v>39</v>
      </c>
      <c r="I8" s="13" t="s">
        <v>36</v>
      </c>
      <c r="J8" s="13" t="s">
        <v>37</v>
      </c>
      <c r="K8" s="13" t="s">
        <v>38</v>
      </c>
      <c r="L8" s="13" t="s">
        <v>39</v>
      </c>
      <c r="M8" s="13" t="s">
        <v>36</v>
      </c>
      <c r="N8" s="13" t="s">
        <v>37</v>
      </c>
      <c r="O8" s="13" t="s">
        <v>38</v>
      </c>
      <c r="P8" s="13" t="s">
        <v>39</v>
      </c>
      <c r="Q8" s="13" t="s">
        <v>36</v>
      </c>
      <c r="R8" s="13" t="s">
        <v>37</v>
      </c>
      <c r="S8" s="13" t="s">
        <v>38</v>
      </c>
      <c r="T8" s="13" t="s">
        <v>39</v>
      </c>
      <c r="U8" s="13" t="s">
        <v>36</v>
      </c>
      <c r="V8" s="13" t="s">
        <v>37</v>
      </c>
      <c r="W8" s="13" t="s">
        <v>38</v>
      </c>
      <c r="X8" s="13" t="s">
        <v>39</v>
      </c>
      <c r="Y8" s="13" t="s">
        <v>36</v>
      </c>
      <c r="Z8" s="13" t="s">
        <v>37</v>
      </c>
      <c r="AA8" s="13" t="s">
        <v>38</v>
      </c>
      <c r="AB8" s="13" t="s">
        <v>39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36</v>
      </c>
      <c r="AH8" s="13" t="s">
        <v>37</v>
      </c>
      <c r="AI8" s="13" t="s">
        <v>38</v>
      </c>
      <c r="AJ8" s="13" t="s">
        <v>39</v>
      </c>
      <c r="AK8" s="13" t="s">
        <v>36</v>
      </c>
      <c r="AL8" s="13" t="s">
        <v>37</v>
      </c>
      <c r="AM8" s="13" t="s">
        <v>38</v>
      </c>
      <c r="AN8" s="13" t="s">
        <v>39</v>
      </c>
      <c r="AO8" s="13" t="s">
        <v>36</v>
      </c>
      <c r="AP8" s="13" t="s">
        <v>37</v>
      </c>
      <c r="AQ8" s="13" t="s">
        <v>38</v>
      </c>
      <c r="AR8" s="13" t="s">
        <v>39</v>
      </c>
      <c r="AS8" s="13" t="s">
        <v>36</v>
      </c>
      <c r="AT8" s="13" t="s">
        <v>37</v>
      </c>
      <c r="AU8" s="13" t="s">
        <v>38</v>
      </c>
      <c r="AV8" s="13" t="s">
        <v>39</v>
      </c>
      <c r="AW8" s="13" t="s">
        <v>36</v>
      </c>
      <c r="AX8" s="13" t="s">
        <v>37</v>
      </c>
      <c r="AY8" s="13" t="s">
        <v>38</v>
      </c>
      <c r="AZ8" s="13" t="s">
        <v>39</v>
      </c>
      <c r="BA8" s="222"/>
      <c r="BB8" s="220"/>
      <c r="BC8" s="220"/>
      <c r="BD8" s="30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pans="1:255" s="2" customFormat="1" ht="21" customHeight="1">
      <c r="A9" s="227"/>
      <c r="B9" s="227"/>
      <c r="C9" s="226"/>
      <c r="D9" s="13" t="s">
        <v>55</v>
      </c>
      <c r="E9" s="17">
        <f>E6*100</f>
        <v>8200</v>
      </c>
      <c r="F9" s="17">
        <f>F6*150</f>
        <v>2550</v>
      </c>
      <c r="G9" s="17">
        <f>G6*200</f>
        <v>1800</v>
      </c>
      <c r="H9" s="17">
        <f>SUM(E9:G9)</f>
        <v>12550</v>
      </c>
      <c r="I9" s="17">
        <f>I6*100</f>
        <v>8200</v>
      </c>
      <c r="J9" s="17">
        <f>J6*150</f>
        <v>2850</v>
      </c>
      <c r="K9" s="17">
        <f>K6*200</f>
        <v>2000</v>
      </c>
      <c r="L9" s="17">
        <f>SUM(I9:K9)</f>
        <v>13050</v>
      </c>
      <c r="M9" s="17">
        <f>M6*100</f>
        <v>9500</v>
      </c>
      <c r="N9" s="17">
        <f>N6*150</f>
        <v>2850</v>
      </c>
      <c r="O9" s="17">
        <f>O6*200</f>
        <v>1400</v>
      </c>
      <c r="P9" s="17">
        <f>SUM(M9:O9)</f>
        <v>13750</v>
      </c>
      <c r="Q9" s="17">
        <f>Q6*100</f>
        <v>9600</v>
      </c>
      <c r="R9" s="17">
        <f>R6*150</f>
        <v>2850</v>
      </c>
      <c r="S9" s="17">
        <f>S6*200</f>
        <v>1200</v>
      </c>
      <c r="T9" s="17">
        <f>SUM(Q9:S9)</f>
        <v>13650</v>
      </c>
      <c r="U9" s="17">
        <f>U6*100</f>
        <v>9800</v>
      </c>
      <c r="V9" s="17">
        <f>V6*150</f>
        <v>3150</v>
      </c>
      <c r="W9" s="17">
        <f>W6*200</f>
        <v>1200</v>
      </c>
      <c r="X9" s="17">
        <f>SUM(U9:W9)</f>
        <v>14150</v>
      </c>
      <c r="Y9" s="17">
        <f>Y6*100</f>
        <v>9700</v>
      </c>
      <c r="Z9" s="17">
        <f>Z6*150</f>
        <v>3150</v>
      </c>
      <c r="AA9" s="17">
        <f>AA6*200</f>
        <v>1400</v>
      </c>
      <c r="AB9" s="17">
        <f>SUM(Y9:AA9)</f>
        <v>14250</v>
      </c>
      <c r="AC9" s="17">
        <f>AC6*100</f>
        <v>9700</v>
      </c>
      <c r="AD9" s="17">
        <f>AD6*150</f>
        <v>2700</v>
      </c>
      <c r="AE9" s="17">
        <f>AE6*200</f>
        <v>1800</v>
      </c>
      <c r="AF9" s="17">
        <f>SUM(AC9:AE9)</f>
        <v>14200</v>
      </c>
      <c r="AG9" s="17">
        <f>AG6*100</f>
        <v>9800</v>
      </c>
      <c r="AH9" s="17">
        <f>AH6*150</f>
        <v>2700</v>
      </c>
      <c r="AI9" s="17">
        <f>AI6*200</f>
        <v>1800</v>
      </c>
      <c r="AJ9" s="17">
        <f>SUM(AG9:AI9)</f>
        <v>14300</v>
      </c>
      <c r="AK9" s="17">
        <f>AK6*100</f>
        <v>9800</v>
      </c>
      <c r="AL9" s="17">
        <f>AL6*150</f>
        <v>2850</v>
      </c>
      <c r="AM9" s="17">
        <f>AM6*200</f>
        <v>1800</v>
      </c>
      <c r="AN9" s="17">
        <f>SUM(AK9:AM9)</f>
        <v>14450</v>
      </c>
      <c r="AO9" s="17">
        <f>AO6*100</f>
        <v>9700</v>
      </c>
      <c r="AP9" s="17">
        <f>AP6*150</f>
        <v>2700</v>
      </c>
      <c r="AQ9" s="17">
        <f>AQ6*200</f>
        <v>1600</v>
      </c>
      <c r="AR9" s="17">
        <f>SUM(AO9:AQ9)</f>
        <v>14000</v>
      </c>
      <c r="AS9" s="17">
        <f>AS6*100</f>
        <v>9500</v>
      </c>
      <c r="AT9" s="17">
        <f>AT6*150</f>
        <v>2700</v>
      </c>
      <c r="AU9" s="17">
        <f>AU6*200</f>
        <v>1400</v>
      </c>
      <c r="AV9" s="17">
        <f>SUM(AS9:AU9)</f>
        <v>13600</v>
      </c>
      <c r="AW9" s="17">
        <f>AW6*100</f>
        <v>9300</v>
      </c>
      <c r="AX9" s="17">
        <f>AX6*150</f>
        <v>2400</v>
      </c>
      <c r="AY9" s="17">
        <f>AY6*200</f>
        <v>1400</v>
      </c>
      <c r="AZ9" s="17">
        <f>SUM(AW9:AY9)</f>
        <v>13100</v>
      </c>
      <c r="BA9" s="223"/>
      <c r="BB9" s="220"/>
      <c r="BC9" s="220"/>
      <c r="BD9" s="30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pans="1:255" s="2" customFormat="1" ht="21" customHeight="1">
      <c r="A10" s="13" t="s">
        <v>2</v>
      </c>
      <c r="B10" s="13" t="s">
        <v>3</v>
      </c>
      <c r="C10" s="13" t="s">
        <v>7</v>
      </c>
      <c r="D10" s="13" t="s">
        <v>8</v>
      </c>
      <c r="E10" s="227" t="s">
        <v>13</v>
      </c>
      <c r="F10" s="227"/>
      <c r="G10" s="227"/>
      <c r="H10" s="227"/>
      <c r="I10" s="227" t="s">
        <v>14</v>
      </c>
      <c r="J10" s="227"/>
      <c r="K10" s="227"/>
      <c r="L10" s="227"/>
      <c r="M10" s="227" t="s">
        <v>15</v>
      </c>
      <c r="N10" s="227"/>
      <c r="O10" s="227"/>
      <c r="P10" s="227"/>
      <c r="Q10" s="227" t="s">
        <v>16</v>
      </c>
      <c r="R10" s="227"/>
      <c r="S10" s="227"/>
      <c r="T10" s="227"/>
      <c r="U10" s="227" t="s">
        <v>17</v>
      </c>
      <c r="V10" s="227"/>
      <c r="W10" s="227"/>
      <c r="X10" s="227"/>
      <c r="Y10" s="227" t="s">
        <v>18</v>
      </c>
      <c r="Z10" s="227"/>
      <c r="AA10" s="227"/>
      <c r="AB10" s="227"/>
      <c r="AC10" s="227" t="s">
        <v>19</v>
      </c>
      <c r="AD10" s="227"/>
      <c r="AE10" s="227"/>
      <c r="AF10" s="227"/>
      <c r="AG10" s="236" t="s">
        <v>20</v>
      </c>
      <c r="AH10" s="236"/>
      <c r="AI10" s="236"/>
      <c r="AJ10" s="236"/>
      <c r="AK10" s="227" t="s">
        <v>21</v>
      </c>
      <c r="AL10" s="227"/>
      <c r="AM10" s="227"/>
      <c r="AN10" s="227"/>
      <c r="AO10" s="227" t="s">
        <v>22</v>
      </c>
      <c r="AP10" s="227"/>
      <c r="AQ10" s="227"/>
      <c r="AR10" s="227"/>
      <c r="AS10" s="227" t="s">
        <v>23</v>
      </c>
      <c r="AT10" s="227"/>
      <c r="AU10" s="227"/>
      <c r="AV10" s="227"/>
      <c r="AW10" s="227" t="s">
        <v>24</v>
      </c>
      <c r="AX10" s="227"/>
      <c r="AY10" s="227"/>
      <c r="AZ10" s="227"/>
      <c r="BA10" s="27" t="s">
        <v>25</v>
      </c>
      <c r="BB10" s="28" t="s">
        <v>9</v>
      </c>
      <c r="BC10" s="29" t="s">
        <v>10</v>
      </c>
      <c r="BD10" s="30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pans="1:255" s="2" customFormat="1" ht="21" customHeight="1">
      <c r="A11" s="227" t="s">
        <v>56</v>
      </c>
      <c r="B11" s="227" t="s">
        <v>4</v>
      </c>
      <c r="C11" s="224" t="s">
        <v>57</v>
      </c>
      <c r="D11" s="15" t="s">
        <v>58</v>
      </c>
      <c r="E11" s="13" t="s">
        <v>36</v>
      </c>
      <c r="F11" s="13" t="s">
        <v>37</v>
      </c>
      <c r="G11" s="13" t="s">
        <v>38</v>
      </c>
      <c r="H11" s="13" t="s">
        <v>39</v>
      </c>
      <c r="I11" s="13" t="s">
        <v>36</v>
      </c>
      <c r="J11" s="13" t="s">
        <v>37</v>
      </c>
      <c r="K11" s="13" t="s">
        <v>38</v>
      </c>
      <c r="L11" s="13" t="s">
        <v>39</v>
      </c>
      <c r="M11" s="13" t="s">
        <v>36</v>
      </c>
      <c r="N11" s="13" t="s">
        <v>37</v>
      </c>
      <c r="O11" s="13" t="s">
        <v>38</v>
      </c>
      <c r="P11" s="13" t="s">
        <v>39</v>
      </c>
      <c r="Q11" s="13" t="s">
        <v>36</v>
      </c>
      <c r="R11" s="13" t="s">
        <v>37</v>
      </c>
      <c r="S11" s="13" t="s">
        <v>38</v>
      </c>
      <c r="T11" s="13" t="s">
        <v>39</v>
      </c>
      <c r="U11" s="13" t="s">
        <v>36</v>
      </c>
      <c r="V11" s="13" t="s">
        <v>37</v>
      </c>
      <c r="W11" s="13" t="s">
        <v>38</v>
      </c>
      <c r="X11" s="13" t="s">
        <v>39</v>
      </c>
      <c r="Y11" s="13" t="s">
        <v>36</v>
      </c>
      <c r="Z11" s="13" t="s">
        <v>37</v>
      </c>
      <c r="AA11" s="13" t="s">
        <v>38</v>
      </c>
      <c r="AB11" s="13" t="s">
        <v>39</v>
      </c>
      <c r="AC11" s="13" t="s">
        <v>36</v>
      </c>
      <c r="AD11" s="13" t="s">
        <v>37</v>
      </c>
      <c r="AE11" s="13" t="s">
        <v>38</v>
      </c>
      <c r="AF11" s="13" t="s">
        <v>39</v>
      </c>
      <c r="AG11" s="13" t="s">
        <v>36</v>
      </c>
      <c r="AH11" s="13" t="s">
        <v>37</v>
      </c>
      <c r="AI11" s="13" t="s">
        <v>38</v>
      </c>
      <c r="AJ11" s="13" t="s">
        <v>39</v>
      </c>
      <c r="AK11" s="13" t="s">
        <v>36</v>
      </c>
      <c r="AL11" s="13" t="s">
        <v>37</v>
      </c>
      <c r="AM11" s="13" t="s">
        <v>38</v>
      </c>
      <c r="AN11" s="13" t="s">
        <v>39</v>
      </c>
      <c r="AO11" s="13" t="s">
        <v>36</v>
      </c>
      <c r="AP11" s="13" t="s">
        <v>37</v>
      </c>
      <c r="AQ11" s="13" t="s">
        <v>38</v>
      </c>
      <c r="AR11" s="13" t="s">
        <v>39</v>
      </c>
      <c r="AS11" s="13" t="s">
        <v>36</v>
      </c>
      <c r="AT11" s="13" t="s">
        <v>37</v>
      </c>
      <c r="AU11" s="13" t="s">
        <v>38</v>
      </c>
      <c r="AV11" s="13" t="s">
        <v>39</v>
      </c>
      <c r="AW11" s="13" t="s">
        <v>36</v>
      </c>
      <c r="AX11" s="13" t="s">
        <v>37</v>
      </c>
      <c r="AY11" s="13" t="s">
        <v>38</v>
      </c>
      <c r="AZ11" s="13" t="s">
        <v>39</v>
      </c>
      <c r="BA11" s="221">
        <f>AZ12+AV12+AR12+AN12+AJ12+AF12+AB12+X12+T12+P12+L12+H12</f>
        <v>1424</v>
      </c>
      <c r="BB11" s="220">
        <f>BL12/10000</f>
        <v>23.145</v>
      </c>
      <c r="BC11" s="220">
        <f>BB11/2</f>
        <v>11.5725</v>
      </c>
      <c r="BD11" s="30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s="2" customFormat="1" ht="21" customHeight="1">
      <c r="A12" s="227"/>
      <c r="B12" s="227"/>
      <c r="C12" s="225"/>
      <c r="D12" s="14" t="s">
        <v>40</v>
      </c>
      <c r="E12" s="16">
        <v>25</v>
      </c>
      <c r="F12" s="16">
        <v>25</v>
      </c>
      <c r="G12" s="16">
        <v>57</v>
      </c>
      <c r="H12" s="19">
        <v>107</v>
      </c>
      <c r="I12" s="16">
        <v>27</v>
      </c>
      <c r="J12" s="16">
        <v>26</v>
      </c>
      <c r="K12" s="16">
        <v>65</v>
      </c>
      <c r="L12" s="19">
        <v>118</v>
      </c>
      <c r="M12" s="16">
        <v>28</v>
      </c>
      <c r="N12" s="16">
        <v>26</v>
      </c>
      <c r="O12" s="16">
        <v>61</v>
      </c>
      <c r="P12" s="19">
        <v>115</v>
      </c>
      <c r="Q12" s="16">
        <v>28</v>
      </c>
      <c r="R12" s="16">
        <v>27</v>
      </c>
      <c r="S12" s="16">
        <v>60</v>
      </c>
      <c r="T12" s="19">
        <v>115</v>
      </c>
      <c r="U12" s="16">
        <v>28</v>
      </c>
      <c r="V12" s="16">
        <v>28</v>
      </c>
      <c r="W12" s="16">
        <v>62</v>
      </c>
      <c r="X12" s="19">
        <v>118</v>
      </c>
      <c r="Y12" s="16">
        <v>32</v>
      </c>
      <c r="Z12" s="16">
        <v>28</v>
      </c>
      <c r="AA12" s="16">
        <v>60</v>
      </c>
      <c r="AB12" s="19">
        <v>120</v>
      </c>
      <c r="AC12" s="16">
        <v>30</v>
      </c>
      <c r="AD12" s="16">
        <v>28</v>
      </c>
      <c r="AE12" s="16">
        <v>61</v>
      </c>
      <c r="AF12" s="19">
        <v>119</v>
      </c>
      <c r="AG12" s="16">
        <v>34</v>
      </c>
      <c r="AH12" s="16">
        <v>28</v>
      </c>
      <c r="AI12" s="16">
        <v>58</v>
      </c>
      <c r="AJ12" s="19">
        <v>120</v>
      </c>
      <c r="AK12" s="16">
        <v>35</v>
      </c>
      <c r="AL12" s="16">
        <v>29</v>
      </c>
      <c r="AM12" s="16">
        <v>58</v>
      </c>
      <c r="AN12" s="19">
        <v>122</v>
      </c>
      <c r="AO12" s="16">
        <v>34</v>
      </c>
      <c r="AP12" s="16">
        <v>28</v>
      </c>
      <c r="AQ12" s="16">
        <v>61</v>
      </c>
      <c r="AR12" s="19">
        <v>123</v>
      </c>
      <c r="AS12" s="16">
        <v>35</v>
      </c>
      <c r="AT12" s="16">
        <v>28</v>
      </c>
      <c r="AU12" s="16">
        <v>60</v>
      </c>
      <c r="AV12" s="19">
        <v>123</v>
      </c>
      <c r="AW12" s="16">
        <v>33</v>
      </c>
      <c r="AX12" s="16">
        <v>28</v>
      </c>
      <c r="AY12" s="16">
        <v>63</v>
      </c>
      <c r="AZ12" s="19">
        <v>124</v>
      </c>
      <c r="BA12" s="222"/>
      <c r="BB12" s="220"/>
      <c r="BC12" s="220"/>
      <c r="BD12" s="30"/>
      <c r="BE12" s="32">
        <f>E12+I12+M12+Q12+U12+Y12+AC12+AG12+AO12+AS12+AW12+AK12</f>
        <v>369</v>
      </c>
      <c r="BF12" s="32">
        <f>F12+J12+N12+R12+V12+Z12+AD12+AH12+AP12+AT12+AX12+AL12</f>
        <v>329</v>
      </c>
      <c r="BG12" s="32">
        <f>G12+K12+O12+S12+W12+AA12+AE12+AI12+AM12+AQ12+AU12+AY12</f>
        <v>726</v>
      </c>
      <c r="BH12" s="32">
        <f>H12+L12+P12+T12+X12+AB12+AF12+AJ12+AN12+AR12+AV12+AZ12</f>
        <v>1424</v>
      </c>
      <c r="BI12" s="32">
        <f>BE12*100</f>
        <v>36900</v>
      </c>
      <c r="BJ12" s="32">
        <f>BF12*150</f>
        <v>49350</v>
      </c>
      <c r="BK12" s="32">
        <f>BG12*200</f>
        <v>145200</v>
      </c>
      <c r="BL12" s="32">
        <f>BI12+BJ12+BK12</f>
        <v>231450</v>
      </c>
      <c r="BM12" s="32"/>
      <c r="BN12" s="32"/>
      <c r="BO12" s="32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pans="1:255" s="2" customFormat="1" ht="21" customHeight="1">
      <c r="A13" s="227"/>
      <c r="B13" s="227"/>
      <c r="C13" s="225"/>
      <c r="D13" s="18" t="s">
        <v>59</v>
      </c>
      <c r="E13" s="227" t="s">
        <v>42</v>
      </c>
      <c r="F13" s="227"/>
      <c r="G13" s="227"/>
      <c r="H13" s="227"/>
      <c r="I13" s="227" t="s">
        <v>43</v>
      </c>
      <c r="J13" s="227"/>
      <c r="K13" s="227"/>
      <c r="L13" s="227"/>
      <c r="M13" s="227" t="s">
        <v>44</v>
      </c>
      <c r="N13" s="227"/>
      <c r="O13" s="227"/>
      <c r="P13" s="227"/>
      <c r="Q13" s="227" t="s">
        <v>45</v>
      </c>
      <c r="R13" s="227"/>
      <c r="S13" s="227"/>
      <c r="T13" s="227"/>
      <c r="U13" s="227" t="s">
        <v>46</v>
      </c>
      <c r="V13" s="227"/>
      <c r="W13" s="227"/>
      <c r="X13" s="227"/>
      <c r="Y13" s="227" t="s">
        <v>47</v>
      </c>
      <c r="Z13" s="227"/>
      <c r="AA13" s="227"/>
      <c r="AB13" s="227"/>
      <c r="AC13" s="227" t="s">
        <v>48</v>
      </c>
      <c r="AD13" s="227"/>
      <c r="AE13" s="227"/>
      <c r="AF13" s="227"/>
      <c r="AG13" s="227" t="s">
        <v>49</v>
      </c>
      <c r="AH13" s="227"/>
      <c r="AI13" s="227"/>
      <c r="AJ13" s="227"/>
      <c r="AK13" s="227" t="s">
        <v>50</v>
      </c>
      <c r="AL13" s="227"/>
      <c r="AM13" s="227"/>
      <c r="AN13" s="227"/>
      <c r="AO13" s="227" t="s">
        <v>51</v>
      </c>
      <c r="AP13" s="227"/>
      <c r="AQ13" s="227"/>
      <c r="AR13" s="227"/>
      <c r="AS13" s="227" t="s">
        <v>52</v>
      </c>
      <c r="AT13" s="227"/>
      <c r="AU13" s="227"/>
      <c r="AV13" s="227"/>
      <c r="AW13" s="227" t="s">
        <v>53</v>
      </c>
      <c r="AX13" s="227"/>
      <c r="AY13" s="227"/>
      <c r="AZ13" s="227"/>
      <c r="BA13" s="222"/>
      <c r="BB13" s="220"/>
      <c r="BC13" s="220"/>
      <c r="BD13" s="30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</row>
    <row r="14" spans="1:255" s="2" customFormat="1" ht="21" customHeight="1">
      <c r="A14" s="227"/>
      <c r="B14" s="227"/>
      <c r="C14" s="225"/>
      <c r="D14" s="13" t="s">
        <v>54</v>
      </c>
      <c r="E14" s="13" t="s">
        <v>36</v>
      </c>
      <c r="F14" s="13" t="s">
        <v>37</v>
      </c>
      <c r="G14" s="13" t="s">
        <v>38</v>
      </c>
      <c r="H14" s="13" t="s">
        <v>39</v>
      </c>
      <c r="I14" s="13" t="s">
        <v>36</v>
      </c>
      <c r="J14" s="13" t="s">
        <v>37</v>
      </c>
      <c r="K14" s="13" t="s">
        <v>38</v>
      </c>
      <c r="L14" s="13" t="s">
        <v>39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36</v>
      </c>
      <c r="R14" s="13" t="s">
        <v>37</v>
      </c>
      <c r="S14" s="13" t="s">
        <v>38</v>
      </c>
      <c r="T14" s="13" t="s">
        <v>39</v>
      </c>
      <c r="U14" s="13" t="s">
        <v>36</v>
      </c>
      <c r="V14" s="13" t="s">
        <v>37</v>
      </c>
      <c r="W14" s="13" t="s">
        <v>38</v>
      </c>
      <c r="X14" s="13" t="s">
        <v>39</v>
      </c>
      <c r="Y14" s="13" t="s">
        <v>36</v>
      </c>
      <c r="Z14" s="13" t="s">
        <v>37</v>
      </c>
      <c r="AA14" s="13" t="s">
        <v>38</v>
      </c>
      <c r="AB14" s="13" t="s">
        <v>39</v>
      </c>
      <c r="AC14" s="13" t="s">
        <v>36</v>
      </c>
      <c r="AD14" s="13" t="s">
        <v>37</v>
      </c>
      <c r="AE14" s="13" t="s">
        <v>38</v>
      </c>
      <c r="AF14" s="13" t="s">
        <v>39</v>
      </c>
      <c r="AG14" s="13" t="s">
        <v>36</v>
      </c>
      <c r="AH14" s="13" t="s">
        <v>37</v>
      </c>
      <c r="AI14" s="13" t="s">
        <v>38</v>
      </c>
      <c r="AJ14" s="13" t="s">
        <v>39</v>
      </c>
      <c r="AK14" s="13" t="s">
        <v>36</v>
      </c>
      <c r="AL14" s="13" t="s">
        <v>37</v>
      </c>
      <c r="AM14" s="13" t="s">
        <v>38</v>
      </c>
      <c r="AN14" s="13" t="s">
        <v>39</v>
      </c>
      <c r="AO14" s="13" t="s">
        <v>36</v>
      </c>
      <c r="AP14" s="13" t="s">
        <v>37</v>
      </c>
      <c r="AQ14" s="13" t="s">
        <v>38</v>
      </c>
      <c r="AR14" s="13" t="s">
        <v>39</v>
      </c>
      <c r="AS14" s="13" t="s">
        <v>36</v>
      </c>
      <c r="AT14" s="13" t="s">
        <v>37</v>
      </c>
      <c r="AU14" s="13" t="s">
        <v>38</v>
      </c>
      <c r="AV14" s="13" t="s">
        <v>39</v>
      </c>
      <c r="AW14" s="13" t="s">
        <v>36</v>
      </c>
      <c r="AX14" s="13" t="s">
        <v>37</v>
      </c>
      <c r="AY14" s="13" t="s">
        <v>38</v>
      </c>
      <c r="AZ14" s="13" t="s">
        <v>39</v>
      </c>
      <c r="BA14" s="222"/>
      <c r="BB14" s="220"/>
      <c r="BC14" s="220"/>
      <c r="BD14" s="30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</row>
    <row r="15" spans="1:255" s="2" customFormat="1" ht="21" customHeight="1">
      <c r="A15" s="227"/>
      <c r="B15" s="227"/>
      <c r="C15" s="226"/>
      <c r="D15" s="13" t="s">
        <v>60</v>
      </c>
      <c r="E15" s="17">
        <f>E12*100</f>
        <v>2500</v>
      </c>
      <c r="F15" s="17">
        <f>F12*150</f>
        <v>3750</v>
      </c>
      <c r="G15" s="17">
        <f>G12*200</f>
        <v>11400</v>
      </c>
      <c r="H15" s="17">
        <f>SUM(E15:G15)</f>
        <v>17650</v>
      </c>
      <c r="I15" s="17">
        <f>I12*100</f>
        <v>2700</v>
      </c>
      <c r="J15" s="17">
        <f>J12*150</f>
        <v>3900</v>
      </c>
      <c r="K15" s="17">
        <f>K12*200</f>
        <v>13000</v>
      </c>
      <c r="L15" s="17">
        <f>SUM(I15:K15)</f>
        <v>19600</v>
      </c>
      <c r="M15" s="17">
        <f>M12*100</f>
        <v>2800</v>
      </c>
      <c r="N15" s="17">
        <f>N12*150</f>
        <v>3900</v>
      </c>
      <c r="O15" s="17">
        <f>O12*200</f>
        <v>12200</v>
      </c>
      <c r="P15" s="17">
        <f>SUM(M15:O15)</f>
        <v>18900</v>
      </c>
      <c r="Q15" s="17">
        <f>Q12*100</f>
        <v>2800</v>
      </c>
      <c r="R15" s="17">
        <f>R12*150</f>
        <v>4050</v>
      </c>
      <c r="S15" s="17">
        <f>S12*200</f>
        <v>12000</v>
      </c>
      <c r="T15" s="17">
        <f>SUM(Q15:S15)</f>
        <v>18850</v>
      </c>
      <c r="U15" s="17">
        <f>U12*100</f>
        <v>2800</v>
      </c>
      <c r="V15" s="17">
        <f>V12*150</f>
        <v>4200</v>
      </c>
      <c r="W15" s="17">
        <f>W12*200</f>
        <v>12400</v>
      </c>
      <c r="X15" s="17">
        <f>SUM(U15:W15)</f>
        <v>19400</v>
      </c>
      <c r="Y15" s="17">
        <f>Y12*100</f>
        <v>3200</v>
      </c>
      <c r="Z15" s="17">
        <f>Z12*150</f>
        <v>4200</v>
      </c>
      <c r="AA15" s="17">
        <f>AA12*200</f>
        <v>12000</v>
      </c>
      <c r="AB15" s="17">
        <f>SUM(Y15:AA15)</f>
        <v>19400</v>
      </c>
      <c r="AC15" s="17">
        <f>AC12*100</f>
        <v>3000</v>
      </c>
      <c r="AD15" s="17">
        <f>AD12*150</f>
        <v>4200</v>
      </c>
      <c r="AE15" s="17">
        <f>AE12*200</f>
        <v>12200</v>
      </c>
      <c r="AF15" s="17">
        <f>SUM(AC15:AE15)</f>
        <v>19400</v>
      </c>
      <c r="AG15" s="17">
        <f>AG12*100</f>
        <v>3400</v>
      </c>
      <c r="AH15" s="17">
        <f>AH12*150</f>
        <v>4200</v>
      </c>
      <c r="AI15" s="17">
        <f>AI12*200</f>
        <v>11600</v>
      </c>
      <c r="AJ15" s="17">
        <f>SUM(AG15:AI15)</f>
        <v>19200</v>
      </c>
      <c r="AK15" s="17">
        <f>AK12*100</f>
        <v>3500</v>
      </c>
      <c r="AL15" s="17">
        <f>AL12*150</f>
        <v>4350</v>
      </c>
      <c r="AM15" s="17">
        <f>AM12*200</f>
        <v>11600</v>
      </c>
      <c r="AN15" s="17">
        <f>SUM(AK15:AM15)</f>
        <v>19450</v>
      </c>
      <c r="AO15" s="17">
        <f>AO12*100</f>
        <v>3400</v>
      </c>
      <c r="AP15" s="17">
        <f>AP12*150</f>
        <v>4200</v>
      </c>
      <c r="AQ15" s="17">
        <f>AQ12*200</f>
        <v>12200</v>
      </c>
      <c r="AR15" s="17">
        <f>SUM(AO15:AQ15)</f>
        <v>19800</v>
      </c>
      <c r="AS15" s="17">
        <f>AS12*100</f>
        <v>3500</v>
      </c>
      <c r="AT15" s="17">
        <f>AT12*150</f>
        <v>4200</v>
      </c>
      <c r="AU15" s="17">
        <f>AU12*200</f>
        <v>12000</v>
      </c>
      <c r="AV15" s="17">
        <f>SUM(AS15:AU15)</f>
        <v>19700</v>
      </c>
      <c r="AW15" s="17">
        <f>AW12*100</f>
        <v>3300</v>
      </c>
      <c r="AX15" s="17">
        <f>AX12*150</f>
        <v>4200</v>
      </c>
      <c r="AY15" s="17">
        <f>AY12*200</f>
        <v>12600</v>
      </c>
      <c r="AZ15" s="17">
        <f>SUM(AW15:AY15)</f>
        <v>20100</v>
      </c>
      <c r="BA15" s="223"/>
      <c r="BB15" s="220"/>
      <c r="BC15" s="220"/>
      <c r="BD15" s="30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s="2" customFormat="1" ht="21" customHeight="1">
      <c r="A16" s="13" t="s">
        <v>2</v>
      </c>
      <c r="B16" s="13" t="s">
        <v>3</v>
      </c>
      <c r="C16" s="13" t="s">
        <v>7</v>
      </c>
      <c r="D16" s="13" t="s">
        <v>8</v>
      </c>
      <c r="E16" s="227" t="s">
        <v>13</v>
      </c>
      <c r="F16" s="227"/>
      <c r="G16" s="227"/>
      <c r="H16" s="227"/>
      <c r="I16" s="227" t="s">
        <v>14</v>
      </c>
      <c r="J16" s="227"/>
      <c r="K16" s="227"/>
      <c r="L16" s="227"/>
      <c r="M16" s="227" t="s">
        <v>15</v>
      </c>
      <c r="N16" s="227"/>
      <c r="O16" s="227"/>
      <c r="P16" s="227"/>
      <c r="Q16" s="227" t="s">
        <v>16</v>
      </c>
      <c r="R16" s="227"/>
      <c r="S16" s="227"/>
      <c r="T16" s="227"/>
      <c r="U16" s="227" t="s">
        <v>17</v>
      </c>
      <c r="V16" s="227"/>
      <c r="W16" s="227"/>
      <c r="X16" s="227"/>
      <c r="Y16" s="227" t="s">
        <v>18</v>
      </c>
      <c r="Z16" s="227"/>
      <c r="AA16" s="227"/>
      <c r="AB16" s="227"/>
      <c r="AC16" s="227" t="s">
        <v>19</v>
      </c>
      <c r="AD16" s="227"/>
      <c r="AE16" s="227"/>
      <c r="AF16" s="227"/>
      <c r="AG16" s="236" t="s">
        <v>20</v>
      </c>
      <c r="AH16" s="236"/>
      <c r="AI16" s="236"/>
      <c r="AJ16" s="236"/>
      <c r="AK16" s="227" t="s">
        <v>21</v>
      </c>
      <c r="AL16" s="227"/>
      <c r="AM16" s="227"/>
      <c r="AN16" s="227"/>
      <c r="AO16" s="227" t="s">
        <v>22</v>
      </c>
      <c r="AP16" s="227"/>
      <c r="AQ16" s="227"/>
      <c r="AR16" s="227"/>
      <c r="AS16" s="227" t="s">
        <v>23</v>
      </c>
      <c r="AT16" s="227"/>
      <c r="AU16" s="227"/>
      <c r="AV16" s="227"/>
      <c r="AW16" s="227" t="s">
        <v>24</v>
      </c>
      <c r="AX16" s="227"/>
      <c r="AY16" s="227"/>
      <c r="AZ16" s="227"/>
      <c r="BA16" s="27" t="s">
        <v>25</v>
      </c>
      <c r="BB16" s="28" t="s">
        <v>9</v>
      </c>
      <c r="BC16" s="29" t="s">
        <v>10</v>
      </c>
      <c r="BD16" s="30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</row>
    <row r="17" spans="1:255" s="2" customFormat="1" ht="21" customHeight="1">
      <c r="A17" s="227" t="s">
        <v>61</v>
      </c>
      <c r="B17" s="227" t="s">
        <v>4</v>
      </c>
      <c r="C17" s="224" t="s">
        <v>62</v>
      </c>
      <c r="D17" s="15" t="s">
        <v>63</v>
      </c>
      <c r="E17" s="13" t="s">
        <v>36</v>
      </c>
      <c r="F17" s="13" t="s">
        <v>37</v>
      </c>
      <c r="G17" s="13" t="s">
        <v>38</v>
      </c>
      <c r="H17" s="13" t="s">
        <v>39</v>
      </c>
      <c r="I17" s="13" t="s">
        <v>36</v>
      </c>
      <c r="J17" s="13" t="s">
        <v>37</v>
      </c>
      <c r="K17" s="13" t="s">
        <v>38</v>
      </c>
      <c r="L17" s="13" t="s">
        <v>39</v>
      </c>
      <c r="M17" s="13" t="s">
        <v>36</v>
      </c>
      <c r="N17" s="13" t="s">
        <v>37</v>
      </c>
      <c r="O17" s="13" t="s">
        <v>38</v>
      </c>
      <c r="P17" s="13" t="s">
        <v>39</v>
      </c>
      <c r="Q17" s="13" t="s">
        <v>36</v>
      </c>
      <c r="R17" s="13" t="s">
        <v>37</v>
      </c>
      <c r="S17" s="13" t="s">
        <v>38</v>
      </c>
      <c r="T17" s="13" t="s">
        <v>39</v>
      </c>
      <c r="U17" s="13" t="s">
        <v>36</v>
      </c>
      <c r="V17" s="13" t="s">
        <v>37</v>
      </c>
      <c r="W17" s="13" t="s">
        <v>38</v>
      </c>
      <c r="X17" s="13" t="s">
        <v>39</v>
      </c>
      <c r="Y17" s="13" t="s">
        <v>36</v>
      </c>
      <c r="Z17" s="13" t="s">
        <v>37</v>
      </c>
      <c r="AA17" s="13" t="s">
        <v>38</v>
      </c>
      <c r="AB17" s="13" t="s">
        <v>39</v>
      </c>
      <c r="AC17" s="13" t="s">
        <v>36</v>
      </c>
      <c r="AD17" s="13" t="s">
        <v>37</v>
      </c>
      <c r="AE17" s="13" t="s">
        <v>38</v>
      </c>
      <c r="AF17" s="13" t="s">
        <v>39</v>
      </c>
      <c r="AG17" s="13" t="s">
        <v>36</v>
      </c>
      <c r="AH17" s="13" t="s">
        <v>37</v>
      </c>
      <c r="AI17" s="13" t="s">
        <v>38</v>
      </c>
      <c r="AJ17" s="13" t="s">
        <v>39</v>
      </c>
      <c r="AK17" s="13" t="s">
        <v>36</v>
      </c>
      <c r="AL17" s="13" t="s">
        <v>37</v>
      </c>
      <c r="AM17" s="13" t="s">
        <v>38</v>
      </c>
      <c r="AN17" s="13" t="s">
        <v>39</v>
      </c>
      <c r="AO17" s="13" t="s">
        <v>36</v>
      </c>
      <c r="AP17" s="13" t="s">
        <v>37</v>
      </c>
      <c r="AQ17" s="13" t="s">
        <v>38</v>
      </c>
      <c r="AR17" s="13" t="s">
        <v>39</v>
      </c>
      <c r="AS17" s="13" t="s">
        <v>36</v>
      </c>
      <c r="AT17" s="13" t="s">
        <v>37</v>
      </c>
      <c r="AU17" s="13" t="s">
        <v>38</v>
      </c>
      <c r="AV17" s="13" t="s">
        <v>39</v>
      </c>
      <c r="AW17" s="13" t="s">
        <v>36</v>
      </c>
      <c r="AX17" s="13" t="s">
        <v>37</v>
      </c>
      <c r="AY17" s="13" t="s">
        <v>38</v>
      </c>
      <c r="AZ17" s="13" t="s">
        <v>39</v>
      </c>
      <c r="BA17" s="221">
        <f>AZ18+AV18+AR18+AN18+AJ18+AF18+AB18+X18+T18+P18+L18+H18</f>
        <v>2340</v>
      </c>
      <c r="BB17" s="220">
        <f>BL18/10000</f>
        <v>41.35</v>
      </c>
      <c r="BC17" s="220">
        <f>BB17/2</f>
        <v>20.675000000000001</v>
      </c>
      <c r="BD17" s="30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</row>
    <row r="18" spans="1:255" s="2" customFormat="1" ht="21" customHeight="1">
      <c r="A18" s="227"/>
      <c r="B18" s="227"/>
      <c r="C18" s="225"/>
      <c r="D18" s="14" t="s">
        <v>40</v>
      </c>
      <c r="E18" s="16">
        <v>31</v>
      </c>
      <c r="F18" s="16">
        <v>12</v>
      </c>
      <c r="G18" s="16">
        <v>124</v>
      </c>
      <c r="H18" s="17">
        <f>SUM(E18:G18)</f>
        <v>167</v>
      </c>
      <c r="I18" s="16">
        <v>31</v>
      </c>
      <c r="J18" s="16">
        <v>14</v>
      </c>
      <c r="K18" s="16">
        <v>128</v>
      </c>
      <c r="L18" s="17">
        <f>SUM(I18:K18)</f>
        <v>173</v>
      </c>
      <c r="M18" s="16">
        <v>32</v>
      </c>
      <c r="N18" s="16">
        <v>18</v>
      </c>
      <c r="O18" s="16">
        <v>141</v>
      </c>
      <c r="P18" s="17">
        <f>SUM(M18:O18)</f>
        <v>191</v>
      </c>
      <c r="Q18" s="16">
        <v>36</v>
      </c>
      <c r="R18" s="16">
        <v>17</v>
      </c>
      <c r="S18" s="16">
        <v>143</v>
      </c>
      <c r="T18" s="17">
        <f>SUM(Q18:S18)</f>
        <v>196</v>
      </c>
      <c r="U18" s="16">
        <v>37</v>
      </c>
      <c r="V18" s="16">
        <v>18</v>
      </c>
      <c r="W18" s="16">
        <v>143</v>
      </c>
      <c r="X18" s="17">
        <f>SUM(U18:W18)</f>
        <v>198</v>
      </c>
      <c r="Y18" s="16">
        <v>38</v>
      </c>
      <c r="Z18" s="16">
        <v>20</v>
      </c>
      <c r="AA18" s="16">
        <v>148</v>
      </c>
      <c r="AB18" s="17">
        <f>SUM(Y18:AA18)</f>
        <v>206</v>
      </c>
      <c r="AC18" s="16">
        <v>39</v>
      </c>
      <c r="AD18" s="16">
        <v>21</v>
      </c>
      <c r="AE18" s="16">
        <v>145</v>
      </c>
      <c r="AF18" s="17">
        <f>SUM(AC18:AE18)</f>
        <v>205</v>
      </c>
      <c r="AG18" s="16">
        <v>37</v>
      </c>
      <c r="AH18" s="16">
        <v>20</v>
      </c>
      <c r="AI18" s="16">
        <v>147</v>
      </c>
      <c r="AJ18" s="17">
        <f>SUM(AG18:AI18)</f>
        <v>204</v>
      </c>
      <c r="AK18" s="16">
        <v>39</v>
      </c>
      <c r="AL18" s="16">
        <v>21</v>
      </c>
      <c r="AM18" s="16">
        <v>141</v>
      </c>
      <c r="AN18" s="17">
        <f>SUM(AK18:AM18)</f>
        <v>201</v>
      </c>
      <c r="AO18" s="16">
        <v>39</v>
      </c>
      <c r="AP18" s="16">
        <v>20</v>
      </c>
      <c r="AQ18" s="16">
        <v>140</v>
      </c>
      <c r="AR18" s="17">
        <f>SUM(AO18:AQ18)</f>
        <v>199</v>
      </c>
      <c r="AS18" s="16">
        <v>38</v>
      </c>
      <c r="AT18" s="16">
        <v>20</v>
      </c>
      <c r="AU18" s="16">
        <v>142</v>
      </c>
      <c r="AV18" s="17">
        <f>SUM(AS18:AU18)</f>
        <v>200</v>
      </c>
      <c r="AW18" s="16">
        <v>38</v>
      </c>
      <c r="AX18" s="16">
        <v>19</v>
      </c>
      <c r="AY18" s="16">
        <v>143</v>
      </c>
      <c r="AZ18" s="17">
        <f>SUM(AW18:AY18)</f>
        <v>200</v>
      </c>
      <c r="BA18" s="222"/>
      <c r="BB18" s="220"/>
      <c r="BC18" s="220"/>
      <c r="BD18" s="30"/>
      <c r="BE18" s="32">
        <f>E18+I18+M18+Q18+U18+Y18+AC18+AG18+AO18+AS18+AW18+AK18</f>
        <v>435</v>
      </c>
      <c r="BF18" s="32">
        <f>F18+J18+N18+R18+V18+Z18+AD18+AH18+AP18+AT18+AX18+AL18</f>
        <v>220</v>
      </c>
      <c r="BG18" s="32">
        <f>G18+K18+O18+S18+W18+AA18+AE18+AI18+AM18+AQ18+AU18+AY18</f>
        <v>1685</v>
      </c>
      <c r="BH18" s="32">
        <f>H18+L18+P18+T18+X18+AB18+AF18+AJ18+AN18+AR18+AV18+AZ18</f>
        <v>2340</v>
      </c>
      <c r="BI18" s="32">
        <f>BE18*100</f>
        <v>43500</v>
      </c>
      <c r="BJ18" s="32">
        <f>BF18*150</f>
        <v>33000</v>
      </c>
      <c r="BK18" s="32">
        <f>BG18*200</f>
        <v>337000</v>
      </c>
      <c r="BL18" s="32">
        <f>BI18+BJ18+BK18</f>
        <v>413500</v>
      </c>
      <c r="BM18" s="32"/>
      <c r="BN18" s="32"/>
      <c r="BO18" s="32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</row>
    <row r="19" spans="1:255" s="2" customFormat="1" ht="21" customHeight="1">
      <c r="A19" s="227"/>
      <c r="B19" s="227"/>
      <c r="C19" s="225"/>
      <c r="D19" s="18" t="s">
        <v>64</v>
      </c>
      <c r="E19" s="227" t="s">
        <v>42</v>
      </c>
      <c r="F19" s="227"/>
      <c r="G19" s="227"/>
      <c r="H19" s="227"/>
      <c r="I19" s="227" t="s">
        <v>43</v>
      </c>
      <c r="J19" s="227"/>
      <c r="K19" s="227"/>
      <c r="L19" s="227"/>
      <c r="M19" s="227" t="s">
        <v>44</v>
      </c>
      <c r="N19" s="227"/>
      <c r="O19" s="227"/>
      <c r="P19" s="227"/>
      <c r="Q19" s="227" t="s">
        <v>45</v>
      </c>
      <c r="R19" s="227"/>
      <c r="S19" s="227"/>
      <c r="T19" s="227"/>
      <c r="U19" s="227" t="s">
        <v>46</v>
      </c>
      <c r="V19" s="227"/>
      <c r="W19" s="227"/>
      <c r="X19" s="227"/>
      <c r="Y19" s="227" t="s">
        <v>47</v>
      </c>
      <c r="Z19" s="227"/>
      <c r="AA19" s="227"/>
      <c r="AB19" s="227"/>
      <c r="AC19" s="227" t="s">
        <v>48</v>
      </c>
      <c r="AD19" s="227"/>
      <c r="AE19" s="227"/>
      <c r="AF19" s="227"/>
      <c r="AG19" s="227" t="s">
        <v>49</v>
      </c>
      <c r="AH19" s="227"/>
      <c r="AI19" s="227"/>
      <c r="AJ19" s="227"/>
      <c r="AK19" s="227" t="s">
        <v>50</v>
      </c>
      <c r="AL19" s="227"/>
      <c r="AM19" s="227"/>
      <c r="AN19" s="227"/>
      <c r="AO19" s="227" t="s">
        <v>51</v>
      </c>
      <c r="AP19" s="227"/>
      <c r="AQ19" s="227"/>
      <c r="AR19" s="227"/>
      <c r="AS19" s="227" t="s">
        <v>52</v>
      </c>
      <c r="AT19" s="227"/>
      <c r="AU19" s="227"/>
      <c r="AV19" s="227"/>
      <c r="AW19" s="227" t="s">
        <v>53</v>
      </c>
      <c r="AX19" s="227"/>
      <c r="AY19" s="227"/>
      <c r="AZ19" s="227"/>
      <c r="BA19" s="222"/>
      <c r="BB19" s="220"/>
      <c r="BC19" s="220"/>
      <c r="BD19" s="30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</row>
    <row r="20" spans="1:255" s="2" customFormat="1" ht="21" customHeight="1">
      <c r="A20" s="227"/>
      <c r="B20" s="227"/>
      <c r="C20" s="225"/>
      <c r="D20" s="13" t="s">
        <v>54</v>
      </c>
      <c r="E20" s="13" t="s">
        <v>36</v>
      </c>
      <c r="F20" s="13" t="s">
        <v>37</v>
      </c>
      <c r="G20" s="13" t="s">
        <v>38</v>
      </c>
      <c r="H20" s="13" t="s">
        <v>39</v>
      </c>
      <c r="I20" s="13" t="s">
        <v>36</v>
      </c>
      <c r="J20" s="13" t="s">
        <v>37</v>
      </c>
      <c r="K20" s="13" t="s">
        <v>38</v>
      </c>
      <c r="L20" s="13" t="s">
        <v>39</v>
      </c>
      <c r="M20" s="13" t="s">
        <v>36</v>
      </c>
      <c r="N20" s="13" t="s">
        <v>37</v>
      </c>
      <c r="O20" s="13" t="s">
        <v>38</v>
      </c>
      <c r="P20" s="13" t="s">
        <v>39</v>
      </c>
      <c r="Q20" s="13" t="s">
        <v>36</v>
      </c>
      <c r="R20" s="13" t="s">
        <v>37</v>
      </c>
      <c r="S20" s="13" t="s">
        <v>38</v>
      </c>
      <c r="T20" s="13" t="s">
        <v>39</v>
      </c>
      <c r="U20" s="13" t="s">
        <v>36</v>
      </c>
      <c r="V20" s="13" t="s">
        <v>37</v>
      </c>
      <c r="W20" s="13" t="s">
        <v>38</v>
      </c>
      <c r="X20" s="13" t="s">
        <v>39</v>
      </c>
      <c r="Y20" s="13" t="s">
        <v>36</v>
      </c>
      <c r="Z20" s="13" t="s">
        <v>37</v>
      </c>
      <c r="AA20" s="13" t="s">
        <v>38</v>
      </c>
      <c r="AB20" s="13" t="s">
        <v>39</v>
      </c>
      <c r="AC20" s="13" t="s">
        <v>36</v>
      </c>
      <c r="AD20" s="13" t="s">
        <v>37</v>
      </c>
      <c r="AE20" s="13" t="s">
        <v>38</v>
      </c>
      <c r="AF20" s="13" t="s">
        <v>39</v>
      </c>
      <c r="AG20" s="13" t="s">
        <v>36</v>
      </c>
      <c r="AH20" s="13" t="s">
        <v>37</v>
      </c>
      <c r="AI20" s="13" t="s">
        <v>38</v>
      </c>
      <c r="AJ20" s="13" t="s">
        <v>39</v>
      </c>
      <c r="AK20" s="13" t="s">
        <v>36</v>
      </c>
      <c r="AL20" s="13" t="s">
        <v>37</v>
      </c>
      <c r="AM20" s="13" t="s">
        <v>38</v>
      </c>
      <c r="AN20" s="13" t="s">
        <v>39</v>
      </c>
      <c r="AO20" s="13" t="s">
        <v>36</v>
      </c>
      <c r="AP20" s="13" t="s">
        <v>37</v>
      </c>
      <c r="AQ20" s="13" t="s">
        <v>38</v>
      </c>
      <c r="AR20" s="13" t="s">
        <v>39</v>
      </c>
      <c r="AS20" s="13" t="s">
        <v>36</v>
      </c>
      <c r="AT20" s="13" t="s">
        <v>37</v>
      </c>
      <c r="AU20" s="13" t="s">
        <v>38</v>
      </c>
      <c r="AV20" s="13" t="s">
        <v>39</v>
      </c>
      <c r="AW20" s="13" t="s">
        <v>36</v>
      </c>
      <c r="AX20" s="13" t="s">
        <v>37</v>
      </c>
      <c r="AY20" s="13" t="s">
        <v>38</v>
      </c>
      <c r="AZ20" s="13" t="s">
        <v>39</v>
      </c>
      <c r="BA20" s="222"/>
      <c r="BB20" s="220"/>
      <c r="BC20" s="220"/>
      <c r="BD20" s="30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</row>
    <row r="21" spans="1:255" s="2" customFormat="1" ht="21" customHeight="1">
      <c r="A21" s="227"/>
      <c r="B21" s="227"/>
      <c r="C21" s="226"/>
      <c r="D21" s="13" t="s">
        <v>65</v>
      </c>
      <c r="E21" s="17">
        <f>E18*100</f>
        <v>3100</v>
      </c>
      <c r="F21" s="17">
        <f>F18*150</f>
        <v>1800</v>
      </c>
      <c r="G21" s="17">
        <f>G18*200</f>
        <v>24800</v>
      </c>
      <c r="H21" s="17">
        <f>SUM(E21:G21)</f>
        <v>29700</v>
      </c>
      <c r="I21" s="17">
        <f>I18*100</f>
        <v>3100</v>
      </c>
      <c r="J21" s="17">
        <f>J18*150</f>
        <v>2100</v>
      </c>
      <c r="K21" s="17">
        <f>K18*200</f>
        <v>25600</v>
      </c>
      <c r="L21" s="17">
        <f>SUM(I21:K21)</f>
        <v>30800</v>
      </c>
      <c r="M21" s="17">
        <f>M18*100</f>
        <v>3200</v>
      </c>
      <c r="N21" s="17">
        <f>N18*150</f>
        <v>2700</v>
      </c>
      <c r="O21" s="17">
        <f>O18*200</f>
        <v>28200</v>
      </c>
      <c r="P21" s="17">
        <f>SUM(M21:O21)</f>
        <v>34100</v>
      </c>
      <c r="Q21" s="17">
        <f>Q18*100</f>
        <v>3600</v>
      </c>
      <c r="R21" s="17">
        <f>R18*150</f>
        <v>2550</v>
      </c>
      <c r="S21" s="17">
        <f>S18*200</f>
        <v>28600</v>
      </c>
      <c r="T21" s="17">
        <f>SUM(Q21:S21)</f>
        <v>34750</v>
      </c>
      <c r="U21" s="17">
        <f>U18*100</f>
        <v>3700</v>
      </c>
      <c r="V21" s="17">
        <f>V18*150</f>
        <v>2700</v>
      </c>
      <c r="W21" s="17">
        <f>W18*200</f>
        <v>28600</v>
      </c>
      <c r="X21" s="17">
        <f>SUM(U21:W21)</f>
        <v>35000</v>
      </c>
      <c r="Y21" s="17">
        <f>Y18*100</f>
        <v>3800</v>
      </c>
      <c r="Z21" s="17">
        <f>Z18*150</f>
        <v>3000</v>
      </c>
      <c r="AA21" s="17">
        <f>AA18*200</f>
        <v>29600</v>
      </c>
      <c r="AB21" s="17">
        <f>SUM(Y21:AA21)</f>
        <v>36400</v>
      </c>
      <c r="AC21" s="17">
        <f>AC18*100</f>
        <v>3900</v>
      </c>
      <c r="AD21" s="17">
        <f>AD18*150</f>
        <v>3150</v>
      </c>
      <c r="AE21" s="17">
        <f>AE18*200</f>
        <v>29000</v>
      </c>
      <c r="AF21" s="17">
        <f>SUM(AC21:AE21)</f>
        <v>36050</v>
      </c>
      <c r="AG21" s="17">
        <f>AG18*100</f>
        <v>3700</v>
      </c>
      <c r="AH21" s="17">
        <f>AH18*150</f>
        <v>3000</v>
      </c>
      <c r="AI21" s="17">
        <f>AI18*200</f>
        <v>29400</v>
      </c>
      <c r="AJ21" s="17">
        <f>SUM(AG21:AI21)</f>
        <v>36100</v>
      </c>
      <c r="AK21" s="17">
        <f>AK18*100</f>
        <v>3900</v>
      </c>
      <c r="AL21" s="17">
        <f>AL18*150</f>
        <v>3150</v>
      </c>
      <c r="AM21" s="17">
        <f>AM18*200</f>
        <v>28200</v>
      </c>
      <c r="AN21" s="17">
        <f>SUM(AK21:AM21)</f>
        <v>35250</v>
      </c>
      <c r="AO21" s="17">
        <f>AO18*100</f>
        <v>3900</v>
      </c>
      <c r="AP21" s="17">
        <f>AP18*150</f>
        <v>3000</v>
      </c>
      <c r="AQ21" s="17">
        <f>AQ18*200</f>
        <v>28000</v>
      </c>
      <c r="AR21" s="17">
        <f>SUM(AO21:AQ21)</f>
        <v>34900</v>
      </c>
      <c r="AS21" s="17">
        <f>AS18*100</f>
        <v>3800</v>
      </c>
      <c r="AT21" s="17">
        <f>AT18*150</f>
        <v>3000</v>
      </c>
      <c r="AU21" s="17">
        <f>AU18*200</f>
        <v>28400</v>
      </c>
      <c r="AV21" s="17">
        <f>SUM(AS21:AU21)</f>
        <v>35200</v>
      </c>
      <c r="AW21" s="17">
        <f>AW18*100</f>
        <v>3800</v>
      </c>
      <c r="AX21" s="17">
        <f>AX18*150</f>
        <v>2850</v>
      </c>
      <c r="AY21" s="17">
        <f>AY18*200</f>
        <v>28600</v>
      </c>
      <c r="AZ21" s="17">
        <f>SUM(AW21:AY21)</f>
        <v>35250</v>
      </c>
      <c r="BA21" s="223"/>
      <c r="BB21" s="220"/>
      <c r="BC21" s="220"/>
      <c r="BD21" s="30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4" t="e">
        <f>#REF!+#REF!+#REF!</f>
        <v>#REF!</v>
      </c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</row>
    <row r="22" spans="1:255" s="2" customFormat="1" ht="21" customHeight="1">
      <c r="A22" s="13" t="s">
        <v>2</v>
      </c>
      <c r="B22" s="13" t="s">
        <v>3</v>
      </c>
      <c r="C22" s="13" t="s">
        <v>7</v>
      </c>
      <c r="D22" s="13" t="s">
        <v>8</v>
      </c>
      <c r="E22" s="227" t="s">
        <v>13</v>
      </c>
      <c r="F22" s="227"/>
      <c r="G22" s="227"/>
      <c r="H22" s="227"/>
      <c r="I22" s="227" t="s">
        <v>14</v>
      </c>
      <c r="J22" s="227"/>
      <c r="K22" s="227"/>
      <c r="L22" s="227"/>
      <c r="M22" s="227" t="s">
        <v>15</v>
      </c>
      <c r="N22" s="227"/>
      <c r="O22" s="227"/>
      <c r="P22" s="227"/>
      <c r="Q22" s="227" t="s">
        <v>16</v>
      </c>
      <c r="R22" s="227"/>
      <c r="S22" s="227"/>
      <c r="T22" s="227"/>
      <c r="U22" s="227" t="s">
        <v>17</v>
      </c>
      <c r="V22" s="227"/>
      <c r="W22" s="227"/>
      <c r="X22" s="227"/>
      <c r="Y22" s="227" t="s">
        <v>18</v>
      </c>
      <c r="Z22" s="227"/>
      <c r="AA22" s="227"/>
      <c r="AB22" s="227"/>
      <c r="AC22" s="227" t="s">
        <v>19</v>
      </c>
      <c r="AD22" s="227"/>
      <c r="AE22" s="227"/>
      <c r="AF22" s="227"/>
      <c r="AG22" s="236" t="s">
        <v>20</v>
      </c>
      <c r="AH22" s="236"/>
      <c r="AI22" s="236"/>
      <c r="AJ22" s="236"/>
      <c r="AK22" s="227" t="s">
        <v>21</v>
      </c>
      <c r="AL22" s="227"/>
      <c r="AM22" s="227"/>
      <c r="AN22" s="227"/>
      <c r="AO22" s="227" t="s">
        <v>22</v>
      </c>
      <c r="AP22" s="227"/>
      <c r="AQ22" s="227"/>
      <c r="AR22" s="227"/>
      <c r="AS22" s="227" t="s">
        <v>23</v>
      </c>
      <c r="AT22" s="227"/>
      <c r="AU22" s="227"/>
      <c r="AV22" s="227"/>
      <c r="AW22" s="227" t="s">
        <v>24</v>
      </c>
      <c r="AX22" s="227"/>
      <c r="AY22" s="227"/>
      <c r="AZ22" s="227"/>
      <c r="BA22" s="27" t="s">
        <v>25</v>
      </c>
      <c r="BB22" s="28" t="s">
        <v>9</v>
      </c>
      <c r="BC22" s="29" t="s">
        <v>10</v>
      </c>
      <c r="BD22" s="30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</row>
    <row r="23" spans="1:255" s="2" customFormat="1" ht="21" customHeight="1">
      <c r="A23" s="227" t="s">
        <v>66</v>
      </c>
      <c r="B23" s="227" t="s">
        <v>4</v>
      </c>
      <c r="C23" s="224" t="s">
        <v>67</v>
      </c>
      <c r="D23" s="15" t="s">
        <v>68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36</v>
      </c>
      <c r="J23" s="13" t="s">
        <v>37</v>
      </c>
      <c r="K23" s="13" t="s">
        <v>38</v>
      </c>
      <c r="L23" s="13" t="s">
        <v>39</v>
      </c>
      <c r="M23" s="13" t="s">
        <v>36</v>
      </c>
      <c r="N23" s="13" t="s">
        <v>37</v>
      </c>
      <c r="O23" s="13" t="s">
        <v>38</v>
      </c>
      <c r="P23" s="13" t="s">
        <v>39</v>
      </c>
      <c r="Q23" s="13" t="s">
        <v>36</v>
      </c>
      <c r="R23" s="13" t="s">
        <v>37</v>
      </c>
      <c r="S23" s="13" t="s">
        <v>38</v>
      </c>
      <c r="T23" s="13" t="s">
        <v>39</v>
      </c>
      <c r="U23" s="13" t="s">
        <v>36</v>
      </c>
      <c r="V23" s="13" t="s">
        <v>37</v>
      </c>
      <c r="W23" s="13" t="s">
        <v>38</v>
      </c>
      <c r="X23" s="13" t="s">
        <v>39</v>
      </c>
      <c r="Y23" s="13" t="s">
        <v>36</v>
      </c>
      <c r="Z23" s="13" t="s">
        <v>37</v>
      </c>
      <c r="AA23" s="13" t="s">
        <v>38</v>
      </c>
      <c r="AB23" s="13" t="s">
        <v>39</v>
      </c>
      <c r="AC23" s="13" t="s">
        <v>36</v>
      </c>
      <c r="AD23" s="13" t="s">
        <v>37</v>
      </c>
      <c r="AE23" s="13" t="s">
        <v>38</v>
      </c>
      <c r="AF23" s="13" t="s">
        <v>39</v>
      </c>
      <c r="AG23" s="13" t="s">
        <v>36</v>
      </c>
      <c r="AH23" s="13" t="s">
        <v>37</v>
      </c>
      <c r="AI23" s="13" t="s">
        <v>38</v>
      </c>
      <c r="AJ23" s="13" t="s">
        <v>39</v>
      </c>
      <c r="AK23" s="13" t="s">
        <v>36</v>
      </c>
      <c r="AL23" s="13" t="s">
        <v>37</v>
      </c>
      <c r="AM23" s="13" t="s">
        <v>38</v>
      </c>
      <c r="AN23" s="13" t="s">
        <v>39</v>
      </c>
      <c r="AO23" s="13" t="s">
        <v>36</v>
      </c>
      <c r="AP23" s="13" t="s">
        <v>37</v>
      </c>
      <c r="AQ23" s="13" t="s">
        <v>38</v>
      </c>
      <c r="AR23" s="13" t="s">
        <v>39</v>
      </c>
      <c r="AS23" s="13" t="s">
        <v>36</v>
      </c>
      <c r="AT23" s="13" t="s">
        <v>37</v>
      </c>
      <c r="AU23" s="13" t="s">
        <v>38</v>
      </c>
      <c r="AV23" s="13" t="s">
        <v>39</v>
      </c>
      <c r="AW23" s="13" t="s">
        <v>36</v>
      </c>
      <c r="AX23" s="13" t="s">
        <v>37</v>
      </c>
      <c r="AY23" s="13" t="s">
        <v>38</v>
      </c>
      <c r="AZ23" s="13" t="s">
        <v>39</v>
      </c>
      <c r="BA23" s="221">
        <f>AZ24+AV24+AR24+AN24+AJ24+AF24+AB24+X24+T24+P24+L24+H24</f>
        <v>489</v>
      </c>
      <c r="BB23" s="220">
        <f>BL24/10000</f>
        <v>7.2549999999999999</v>
      </c>
      <c r="BC23" s="220">
        <f>BB23/2</f>
        <v>3.6274999999999999</v>
      </c>
      <c r="BD23" s="30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</row>
    <row r="24" spans="1:255" s="2" customFormat="1" ht="21" customHeight="1">
      <c r="A24" s="227"/>
      <c r="B24" s="227"/>
      <c r="C24" s="225"/>
      <c r="D24" s="14" t="s">
        <v>40</v>
      </c>
      <c r="E24" s="20">
        <v>10</v>
      </c>
      <c r="F24" s="20">
        <v>21</v>
      </c>
      <c r="G24" s="20">
        <v>10</v>
      </c>
      <c r="H24" s="21">
        <f>E24+F24+G24</f>
        <v>41</v>
      </c>
      <c r="I24" s="20">
        <v>10</v>
      </c>
      <c r="J24" s="20">
        <v>21</v>
      </c>
      <c r="K24" s="20">
        <v>10</v>
      </c>
      <c r="L24" s="21">
        <f>I24+J24+K24</f>
        <v>41</v>
      </c>
      <c r="M24" s="20">
        <v>11</v>
      </c>
      <c r="N24" s="20">
        <v>21</v>
      </c>
      <c r="O24" s="20">
        <v>10</v>
      </c>
      <c r="P24" s="21">
        <f>M24+N24+O24</f>
        <v>42</v>
      </c>
      <c r="Q24" s="20">
        <v>11</v>
      </c>
      <c r="R24" s="20">
        <v>20</v>
      </c>
      <c r="S24" s="20">
        <v>11</v>
      </c>
      <c r="T24" s="21">
        <f>Q24+R24+S24</f>
        <v>42</v>
      </c>
      <c r="U24" s="20">
        <v>11</v>
      </c>
      <c r="V24" s="20">
        <v>17</v>
      </c>
      <c r="W24" s="20">
        <v>9</v>
      </c>
      <c r="X24" s="21">
        <f>U24+V24+W24</f>
        <v>37</v>
      </c>
      <c r="Y24" s="20">
        <v>14</v>
      </c>
      <c r="Z24" s="20">
        <v>18</v>
      </c>
      <c r="AA24" s="20">
        <v>10</v>
      </c>
      <c r="AB24" s="21">
        <f>Y24+Z24+AA24</f>
        <v>42</v>
      </c>
      <c r="AC24" s="20">
        <v>13</v>
      </c>
      <c r="AD24" s="20">
        <v>18</v>
      </c>
      <c r="AE24" s="20">
        <v>10</v>
      </c>
      <c r="AF24" s="21">
        <f>AC24+AD24+AE24</f>
        <v>41</v>
      </c>
      <c r="AG24" s="20">
        <v>13</v>
      </c>
      <c r="AH24" s="20">
        <v>18</v>
      </c>
      <c r="AI24" s="20">
        <v>10</v>
      </c>
      <c r="AJ24" s="21">
        <f>AG24+AH24+AI24</f>
        <v>41</v>
      </c>
      <c r="AK24" s="20">
        <v>13</v>
      </c>
      <c r="AL24" s="20">
        <v>18</v>
      </c>
      <c r="AM24" s="20">
        <v>10</v>
      </c>
      <c r="AN24" s="21">
        <f>AK24+AL24+AM24</f>
        <v>41</v>
      </c>
      <c r="AO24" s="16">
        <v>12</v>
      </c>
      <c r="AP24" s="16">
        <v>17</v>
      </c>
      <c r="AQ24" s="16">
        <v>12</v>
      </c>
      <c r="AR24" s="21">
        <f>AO24+AP24+AQ24</f>
        <v>41</v>
      </c>
      <c r="AS24" s="16">
        <v>11</v>
      </c>
      <c r="AT24" s="16">
        <v>17</v>
      </c>
      <c r="AU24" s="16">
        <v>11</v>
      </c>
      <c r="AV24" s="21">
        <f>AS24+AT24+AU24</f>
        <v>39</v>
      </c>
      <c r="AW24" s="16">
        <v>12</v>
      </c>
      <c r="AX24" s="16">
        <v>17</v>
      </c>
      <c r="AY24" s="16">
        <v>12</v>
      </c>
      <c r="AZ24" s="21">
        <f>AW24+AX24+AY24</f>
        <v>41</v>
      </c>
      <c r="BA24" s="222"/>
      <c r="BB24" s="220"/>
      <c r="BC24" s="220"/>
      <c r="BD24" s="30"/>
      <c r="BE24" s="32">
        <f>E24+I24+M24+Q24+U24+Y24+AC24+AG24+AO24+AS24+AW24+AK24</f>
        <v>141</v>
      </c>
      <c r="BF24" s="32">
        <f>F24+J24+N24+R24+V24+Z24+AD24+AH24+AP24+AT24+AX24+AL24</f>
        <v>223</v>
      </c>
      <c r="BG24" s="32">
        <f>G24+K24+O24+S24+W24+AA24+AE24+AI24+AM24+AQ24+AU24+AY24</f>
        <v>125</v>
      </c>
      <c r="BH24" s="32">
        <f>H24+L24+P24+T24+X24+AB24+AF24+AJ24+AN24+AR24+AV24+AZ24</f>
        <v>489</v>
      </c>
      <c r="BI24" s="32">
        <f>BE24*100</f>
        <v>14100</v>
      </c>
      <c r="BJ24" s="32">
        <f>BF24*150</f>
        <v>33450</v>
      </c>
      <c r="BK24" s="32">
        <f>BG24*200</f>
        <v>25000</v>
      </c>
      <c r="BL24" s="32">
        <f>BI24+BJ24+BK24</f>
        <v>72550</v>
      </c>
      <c r="BM24" s="32"/>
      <c r="BN24" s="32"/>
      <c r="BO24" s="32"/>
      <c r="BP24" s="32"/>
      <c r="BQ24" s="32"/>
      <c r="BR24" s="32"/>
      <c r="BS24" s="32"/>
      <c r="BT24" s="32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</row>
    <row r="25" spans="1:255" s="2" customFormat="1" ht="21" customHeight="1">
      <c r="A25" s="227"/>
      <c r="B25" s="227"/>
      <c r="C25" s="225"/>
      <c r="D25" s="18" t="s">
        <v>69</v>
      </c>
      <c r="E25" s="227" t="s">
        <v>42</v>
      </c>
      <c r="F25" s="227"/>
      <c r="G25" s="227"/>
      <c r="H25" s="227"/>
      <c r="I25" s="227" t="s">
        <v>43</v>
      </c>
      <c r="J25" s="227"/>
      <c r="K25" s="227"/>
      <c r="L25" s="227"/>
      <c r="M25" s="227" t="s">
        <v>44</v>
      </c>
      <c r="N25" s="227"/>
      <c r="O25" s="227"/>
      <c r="P25" s="227"/>
      <c r="Q25" s="227" t="s">
        <v>45</v>
      </c>
      <c r="R25" s="227"/>
      <c r="S25" s="227"/>
      <c r="T25" s="227"/>
      <c r="U25" s="227" t="s">
        <v>46</v>
      </c>
      <c r="V25" s="227"/>
      <c r="W25" s="227"/>
      <c r="X25" s="227"/>
      <c r="Y25" s="227" t="s">
        <v>47</v>
      </c>
      <c r="Z25" s="227"/>
      <c r="AA25" s="227"/>
      <c r="AB25" s="227"/>
      <c r="AC25" s="227" t="s">
        <v>48</v>
      </c>
      <c r="AD25" s="227"/>
      <c r="AE25" s="227"/>
      <c r="AF25" s="227"/>
      <c r="AG25" s="227" t="s">
        <v>49</v>
      </c>
      <c r="AH25" s="227"/>
      <c r="AI25" s="227"/>
      <c r="AJ25" s="227"/>
      <c r="AK25" s="227" t="s">
        <v>50</v>
      </c>
      <c r="AL25" s="227"/>
      <c r="AM25" s="227"/>
      <c r="AN25" s="227"/>
      <c r="AO25" s="227" t="s">
        <v>51</v>
      </c>
      <c r="AP25" s="227"/>
      <c r="AQ25" s="227"/>
      <c r="AR25" s="227"/>
      <c r="AS25" s="227" t="s">
        <v>52</v>
      </c>
      <c r="AT25" s="227"/>
      <c r="AU25" s="227"/>
      <c r="AV25" s="227"/>
      <c r="AW25" s="227" t="s">
        <v>53</v>
      </c>
      <c r="AX25" s="227"/>
      <c r="AY25" s="227"/>
      <c r="AZ25" s="227"/>
      <c r="BA25" s="222"/>
      <c r="BB25" s="220"/>
      <c r="BC25" s="220"/>
      <c r="BD25" s="30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</row>
    <row r="26" spans="1:255" s="2" customFormat="1" ht="21" customHeight="1">
      <c r="A26" s="227"/>
      <c r="B26" s="227"/>
      <c r="C26" s="225"/>
      <c r="D26" s="13" t="s">
        <v>54</v>
      </c>
      <c r="E26" s="13" t="s">
        <v>36</v>
      </c>
      <c r="F26" s="13" t="s">
        <v>37</v>
      </c>
      <c r="G26" s="13" t="s">
        <v>38</v>
      </c>
      <c r="H26" s="13" t="s">
        <v>39</v>
      </c>
      <c r="I26" s="13" t="s">
        <v>36</v>
      </c>
      <c r="J26" s="13" t="s">
        <v>37</v>
      </c>
      <c r="K26" s="13" t="s">
        <v>38</v>
      </c>
      <c r="L26" s="13" t="s">
        <v>39</v>
      </c>
      <c r="M26" s="13" t="s">
        <v>36</v>
      </c>
      <c r="N26" s="13" t="s">
        <v>37</v>
      </c>
      <c r="O26" s="13" t="s">
        <v>38</v>
      </c>
      <c r="P26" s="13" t="s">
        <v>39</v>
      </c>
      <c r="Q26" s="13" t="s">
        <v>36</v>
      </c>
      <c r="R26" s="13" t="s">
        <v>37</v>
      </c>
      <c r="S26" s="13" t="s">
        <v>38</v>
      </c>
      <c r="T26" s="13" t="s">
        <v>39</v>
      </c>
      <c r="U26" s="13" t="s">
        <v>36</v>
      </c>
      <c r="V26" s="13" t="s">
        <v>37</v>
      </c>
      <c r="W26" s="13" t="s">
        <v>38</v>
      </c>
      <c r="X26" s="13" t="s">
        <v>39</v>
      </c>
      <c r="Y26" s="13" t="s">
        <v>36</v>
      </c>
      <c r="Z26" s="13" t="s">
        <v>37</v>
      </c>
      <c r="AA26" s="13" t="s">
        <v>38</v>
      </c>
      <c r="AB26" s="13" t="s">
        <v>39</v>
      </c>
      <c r="AC26" s="13" t="s">
        <v>36</v>
      </c>
      <c r="AD26" s="13" t="s">
        <v>37</v>
      </c>
      <c r="AE26" s="13" t="s">
        <v>38</v>
      </c>
      <c r="AF26" s="13" t="s">
        <v>39</v>
      </c>
      <c r="AG26" s="13" t="s">
        <v>36</v>
      </c>
      <c r="AH26" s="13" t="s">
        <v>37</v>
      </c>
      <c r="AI26" s="13" t="s">
        <v>38</v>
      </c>
      <c r="AJ26" s="13" t="s">
        <v>39</v>
      </c>
      <c r="AK26" s="13" t="s">
        <v>36</v>
      </c>
      <c r="AL26" s="13" t="s">
        <v>37</v>
      </c>
      <c r="AM26" s="13" t="s">
        <v>38</v>
      </c>
      <c r="AN26" s="13" t="s">
        <v>39</v>
      </c>
      <c r="AO26" s="13" t="s">
        <v>36</v>
      </c>
      <c r="AP26" s="13" t="s">
        <v>37</v>
      </c>
      <c r="AQ26" s="13" t="s">
        <v>38</v>
      </c>
      <c r="AR26" s="13" t="s">
        <v>39</v>
      </c>
      <c r="AS26" s="13" t="s">
        <v>36</v>
      </c>
      <c r="AT26" s="13" t="s">
        <v>37</v>
      </c>
      <c r="AU26" s="13" t="s">
        <v>38</v>
      </c>
      <c r="AV26" s="13" t="s">
        <v>39</v>
      </c>
      <c r="AW26" s="13" t="s">
        <v>36</v>
      </c>
      <c r="AX26" s="13" t="s">
        <v>37</v>
      </c>
      <c r="AY26" s="13" t="s">
        <v>38</v>
      </c>
      <c r="AZ26" s="13" t="s">
        <v>39</v>
      </c>
      <c r="BA26" s="222"/>
      <c r="BB26" s="220"/>
      <c r="BC26" s="220"/>
      <c r="BD26" s="30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</row>
    <row r="27" spans="1:255" s="2" customFormat="1" ht="21" customHeight="1">
      <c r="A27" s="227"/>
      <c r="B27" s="227"/>
      <c r="C27" s="226"/>
      <c r="D27" s="13" t="s">
        <v>70</v>
      </c>
      <c r="E27" s="17">
        <f>E24*100</f>
        <v>1000</v>
      </c>
      <c r="F27" s="17">
        <f>F24*150</f>
        <v>3150</v>
      </c>
      <c r="G27" s="17">
        <f>G24*200</f>
        <v>2000</v>
      </c>
      <c r="H27" s="17">
        <f>SUM(E27:G27)</f>
        <v>6150</v>
      </c>
      <c r="I27" s="17">
        <f>I24*100</f>
        <v>1000</v>
      </c>
      <c r="J27" s="17">
        <f>J24*150</f>
        <v>3150</v>
      </c>
      <c r="K27" s="17">
        <f>K24*200</f>
        <v>2000</v>
      </c>
      <c r="L27" s="17">
        <f>SUM(I27:K27)</f>
        <v>6150</v>
      </c>
      <c r="M27" s="17">
        <f>M24*100</f>
        <v>1100</v>
      </c>
      <c r="N27" s="17">
        <f>N24*150</f>
        <v>3150</v>
      </c>
      <c r="O27" s="17">
        <f>O24*200</f>
        <v>2000</v>
      </c>
      <c r="P27" s="17">
        <f>SUM(M27:O27)</f>
        <v>6250</v>
      </c>
      <c r="Q27" s="17">
        <f>Q24*100</f>
        <v>1100</v>
      </c>
      <c r="R27" s="17">
        <f>R24*150</f>
        <v>3000</v>
      </c>
      <c r="S27" s="17">
        <f>S24*200</f>
        <v>2200</v>
      </c>
      <c r="T27" s="17">
        <f>SUM(Q27:S27)</f>
        <v>6300</v>
      </c>
      <c r="U27" s="17">
        <f>U24*100</f>
        <v>1100</v>
      </c>
      <c r="V27" s="17">
        <f>V24*150</f>
        <v>2550</v>
      </c>
      <c r="W27" s="17">
        <f>W24*200</f>
        <v>1800</v>
      </c>
      <c r="X27" s="17">
        <f>SUM(U27:W27)</f>
        <v>5450</v>
      </c>
      <c r="Y27" s="17">
        <f>Y24*100</f>
        <v>1400</v>
      </c>
      <c r="Z27" s="17">
        <f>Z24*150</f>
        <v>2700</v>
      </c>
      <c r="AA27" s="17">
        <f>AA24*200</f>
        <v>2000</v>
      </c>
      <c r="AB27" s="17">
        <f>SUM(Y27:AA27)</f>
        <v>6100</v>
      </c>
      <c r="AC27" s="17">
        <f>AC24*100</f>
        <v>1300</v>
      </c>
      <c r="AD27" s="17">
        <f>AD24*150</f>
        <v>2700</v>
      </c>
      <c r="AE27" s="17">
        <f>AE24*200</f>
        <v>2000</v>
      </c>
      <c r="AF27" s="17">
        <f>SUM(AC27:AE27)</f>
        <v>6000</v>
      </c>
      <c r="AG27" s="17">
        <f>AG24*100</f>
        <v>1300</v>
      </c>
      <c r="AH27" s="17">
        <f>AH24*150</f>
        <v>2700</v>
      </c>
      <c r="AI27" s="17">
        <f>AI24*200</f>
        <v>2000</v>
      </c>
      <c r="AJ27" s="17">
        <f>SUM(AG27:AI27)</f>
        <v>6000</v>
      </c>
      <c r="AK27" s="17">
        <f>AK24*100</f>
        <v>1300</v>
      </c>
      <c r="AL27" s="17">
        <f>AL24*150</f>
        <v>2700</v>
      </c>
      <c r="AM27" s="17">
        <f>AM24*200</f>
        <v>2000</v>
      </c>
      <c r="AN27" s="17">
        <f>SUM(AK27:AM27)</f>
        <v>6000</v>
      </c>
      <c r="AO27" s="17">
        <f>AO24*100</f>
        <v>1200</v>
      </c>
      <c r="AP27" s="17">
        <f>AP24*150</f>
        <v>2550</v>
      </c>
      <c r="AQ27" s="17">
        <f>AQ24*200</f>
        <v>2400</v>
      </c>
      <c r="AR27" s="17">
        <f>SUM(AO27:AQ27)</f>
        <v>6150</v>
      </c>
      <c r="AS27" s="17">
        <f>AS24*100</f>
        <v>1100</v>
      </c>
      <c r="AT27" s="17">
        <f>AT24*150</f>
        <v>2550</v>
      </c>
      <c r="AU27" s="17">
        <f>AU24*200</f>
        <v>2200</v>
      </c>
      <c r="AV27" s="17">
        <f>SUM(AS27:AU27)</f>
        <v>5850</v>
      </c>
      <c r="AW27" s="17">
        <f>AW24*100</f>
        <v>1200</v>
      </c>
      <c r="AX27" s="17">
        <f>AX24*150</f>
        <v>2550</v>
      </c>
      <c r="AY27" s="17">
        <f>AY24*200</f>
        <v>2400</v>
      </c>
      <c r="AZ27" s="17">
        <f>SUM(AW27:AY27)</f>
        <v>6150</v>
      </c>
      <c r="BA27" s="223"/>
      <c r="BB27" s="220"/>
      <c r="BC27" s="220"/>
      <c r="BD27" s="30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</row>
    <row r="28" spans="1:255" s="2" customFormat="1" ht="21" customHeight="1">
      <c r="A28" s="13" t="s">
        <v>2</v>
      </c>
      <c r="B28" s="13" t="s">
        <v>3</v>
      </c>
      <c r="C28" s="13" t="s">
        <v>7</v>
      </c>
      <c r="D28" s="13" t="s">
        <v>8</v>
      </c>
      <c r="E28" s="227" t="s">
        <v>13</v>
      </c>
      <c r="F28" s="227"/>
      <c r="G28" s="227"/>
      <c r="H28" s="227"/>
      <c r="I28" s="227" t="s">
        <v>14</v>
      </c>
      <c r="J28" s="227"/>
      <c r="K28" s="227"/>
      <c r="L28" s="227"/>
      <c r="M28" s="227" t="s">
        <v>15</v>
      </c>
      <c r="N28" s="227"/>
      <c r="O28" s="227"/>
      <c r="P28" s="227"/>
      <c r="Q28" s="227" t="s">
        <v>16</v>
      </c>
      <c r="R28" s="227"/>
      <c r="S28" s="227"/>
      <c r="T28" s="227"/>
      <c r="U28" s="227" t="s">
        <v>17</v>
      </c>
      <c r="V28" s="227"/>
      <c r="W28" s="227"/>
      <c r="X28" s="227"/>
      <c r="Y28" s="227" t="s">
        <v>18</v>
      </c>
      <c r="Z28" s="227"/>
      <c r="AA28" s="227"/>
      <c r="AB28" s="227"/>
      <c r="AC28" s="227" t="s">
        <v>19</v>
      </c>
      <c r="AD28" s="227"/>
      <c r="AE28" s="227"/>
      <c r="AF28" s="227"/>
      <c r="AG28" s="236" t="s">
        <v>20</v>
      </c>
      <c r="AH28" s="236"/>
      <c r="AI28" s="236"/>
      <c r="AJ28" s="236"/>
      <c r="AK28" s="227" t="s">
        <v>21</v>
      </c>
      <c r="AL28" s="227"/>
      <c r="AM28" s="227"/>
      <c r="AN28" s="227"/>
      <c r="AO28" s="227" t="s">
        <v>22</v>
      </c>
      <c r="AP28" s="227"/>
      <c r="AQ28" s="227"/>
      <c r="AR28" s="227"/>
      <c r="AS28" s="227" t="s">
        <v>23</v>
      </c>
      <c r="AT28" s="227"/>
      <c r="AU28" s="227"/>
      <c r="AV28" s="227"/>
      <c r="AW28" s="227" t="s">
        <v>24</v>
      </c>
      <c r="AX28" s="227"/>
      <c r="AY28" s="227"/>
      <c r="AZ28" s="227"/>
      <c r="BA28" s="27" t="s">
        <v>25</v>
      </c>
      <c r="BB28" s="28" t="s">
        <v>9</v>
      </c>
      <c r="BC28" s="29" t="s">
        <v>10</v>
      </c>
      <c r="BD28" s="30"/>
      <c r="BE28" s="32"/>
      <c r="BF28" s="32"/>
      <c r="BG28" s="32"/>
      <c r="BH28" s="32"/>
      <c r="BI28" s="32"/>
      <c r="BJ28" s="32"/>
      <c r="BK28" s="32"/>
      <c r="BL28" s="32"/>
      <c r="BM28" s="32">
        <f>E24+I24++M24+Q24+U24+Y24+AC24+AG24+AK24+AO24+AS24+AW24</f>
        <v>141</v>
      </c>
      <c r="BN28" s="32">
        <f>F24+J24+N24+R24+V24+Z24+AD24+AH24+AL24+AP24+AT24+AX24</f>
        <v>223</v>
      </c>
      <c r="BO28" s="32">
        <f>G24+K24+O24+S24+W24+AA24+AE24+AI24+AM24+AQ24+AU24+AY24</f>
        <v>125</v>
      </c>
      <c r="BP28" s="32">
        <f>H24+L24+P24+T24+X24+AB24+AF24+AJ24+AN24+AR24+AV24+AZ24</f>
        <v>489</v>
      </c>
      <c r="BQ28" s="32">
        <f>BM28*100</f>
        <v>14100</v>
      </c>
      <c r="BR28" s="32">
        <f>BN28*150</f>
        <v>33450</v>
      </c>
      <c r="BS28" s="32">
        <f>BO28*200</f>
        <v>25000</v>
      </c>
      <c r="BT28" s="32">
        <f>BQ28+BR28+BS28</f>
        <v>72550</v>
      </c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</row>
    <row r="29" spans="1:255" s="2" customFormat="1" ht="21" customHeight="1">
      <c r="A29" s="227" t="s">
        <v>71</v>
      </c>
      <c r="B29" s="227" t="s">
        <v>4</v>
      </c>
      <c r="C29" s="224" t="s">
        <v>72</v>
      </c>
      <c r="D29" s="15" t="s">
        <v>73</v>
      </c>
      <c r="E29" s="13" t="s">
        <v>36</v>
      </c>
      <c r="F29" s="13" t="s">
        <v>37</v>
      </c>
      <c r="G29" s="13" t="s">
        <v>38</v>
      </c>
      <c r="H29" s="13" t="s">
        <v>39</v>
      </c>
      <c r="I29" s="13" t="s">
        <v>36</v>
      </c>
      <c r="J29" s="13" t="s">
        <v>37</v>
      </c>
      <c r="K29" s="13" t="s">
        <v>38</v>
      </c>
      <c r="L29" s="13" t="s">
        <v>39</v>
      </c>
      <c r="M29" s="13" t="s">
        <v>36</v>
      </c>
      <c r="N29" s="13" t="s">
        <v>37</v>
      </c>
      <c r="O29" s="13" t="s">
        <v>38</v>
      </c>
      <c r="P29" s="13" t="s">
        <v>39</v>
      </c>
      <c r="Q29" s="13" t="s">
        <v>36</v>
      </c>
      <c r="R29" s="13" t="s">
        <v>37</v>
      </c>
      <c r="S29" s="13" t="s">
        <v>38</v>
      </c>
      <c r="T29" s="13" t="s">
        <v>39</v>
      </c>
      <c r="U29" s="13" t="s">
        <v>36</v>
      </c>
      <c r="V29" s="13" t="s">
        <v>37</v>
      </c>
      <c r="W29" s="13" t="s">
        <v>38</v>
      </c>
      <c r="X29" s="13" t="s">
        <v>39</v>
      </c>
      <c r="Y29" s="13" t="s">
        <v>36</v>
      </c>
      <c r="Z29" s="13" t="s">
        <v>37</v>
      </c>
      <c r="AA29" s="13" t="s">
        <v>38</v>
      </c>
      <c r="AB29" s="13" t="s">
        <v>39</v>
      </c>
      <c r="AC29" s="13" t="s">
        <v>36</v>
      </c>
      <c r="AD29" s="13" t="s">
        <v>37</v>
      </c>
      <c r="AE29" s="13" t="s">
        <v>38</v>
      </c>
      <c r="AF29" s="13" t="s">
        <v>39</v>
      </c>
      <c r="AG29" s="13" t="s">
        <v>36</v>
      </c>
      <c r="AH29" s="13" t="s">
        <v>37</v>
      </c>
      <c r="AI29" s="13" t="s">
        <v>38</v>
      </c>
      <c r="AJ29" s="13" t="s">
        <v>39</v>
      </c>
      <c r="AK29" s="13" t="s">
        <v>36</v>
      </c>
      <c r="AL29" s="13" t="s">
        <v>37</v>
      </c>
      <c r="AM29" s="13" t="s">
        <v>38</v>
      </c>
      <c r="AN29" s="13" t="s">
        <v>39</v>
      </c>
      <c r="AO29" s="13" t="s">
        <v>36</v>
      </c>
      <c r="AP29" s="13" t="s">
        <v>37</v>
      </c>
      <c r="AQ29" s="13" t="s">
        <v>38</v>
      </c>
      <c r="AR29" s="13" t="s">
        <v>39</v>
      </c>
      <c r="AS29" s="13" t="s">
        <v>36</v>
      </c>
      <c r="AT29" s="13" t="s">
        <v>37</v>
      </c>
      <c r="AU29" s="13" t="s">
        <v>38</v>
      </c>
      <c r="AV29" s="13" t="s">
        <v>39</v>
      </c>
      <c r="AW29" s="13" t="s">
        <v>36</v>
      </c>
      <c r="AX29" s="13" t="s">
        <v>37</v>
      </c>
      <c r="AY29" s="13" t="s">
        <v>38</v>
      </c>
      <c r="AZ29" s="13" t="s">
        <v>39</v>
      </c>
      <c r="BA29" s="221">
        <f>AZ30+AV30+AR30+AN30+AJ30+AF30+AB30+X30+T30+P30+L30+H30</f>
        <v>1005</v>
      </c>
      <c r="BB29" s="220">
        <f>BL30/10000</f>
        <v>15.19</v>
      </c>
      <c r="BC29" s="220">
        <f>BB29/2</f>
        <v>7.5949999999999998</v>
      </c>
      <c r="BD29" s="30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</row>
    <row r="30" spans="1:255" s="2" customFormat="1" ht="21" customHeight="1">
      <c r="A30" s="227"/>
      <c r="B30" s="227"/>
      <c r="C30" s="225"/>
      <c r="D30" s="14" t="s">
        <v>40</v>
      </c>
      <c r="E30" s="19">
        <v>28</v>
      </c>
      <c r="F30" s="19">
        <v>27</v>
      </c>
      <c r="G30" s="19">
        <v>31</v>
      </c>
      <c r="H30" s="17">
        <f>SUM(E30:G30)</f>
        <v>86</v>
      </c>
      <c r="I30" s="19">
        <v>28</v>
      </c>
      <c r="J30" s="19">
        <v>27</v>
      </c>
      <c r="K30" s="19">
        <v>30</v>
      </c>
      <c r="L30" s="17">
        <f>SUM(I30:K30)</f>
        <v>85</v>
      </c>
      <c r="M30" s="19">
        <v>28</v>
      </c>
      <c r="N30" s="19">
        <v>26</v>
      </c>
      <c r="O30" s="19">
        <v>30</v>
      </c>
      <c r="P30" s="17">
        <f>SUM(M30:O30)</f>
        <v>84</v>
      </c>
      <c r="Q30" s="19">
        <v>28</v>
      </c>
      <c r="R30" s="19">
        <v>25</v>
      </c>
      <c r="S30" s="19">
        <v>29</v>
      </c>
      <c r="T30" s="17">
        <f>SUM(Q30:S30)</f>
        <v>82</v>
      </c>
      <c r="U30" s="19">
        <v>28</v>
      </c>
      <c r="V30" s="19">
        <v>26</v>
      </c>
      <c r="W30" s="19">
        <v>29</v>
      </c>
      <c r="X30" s="17">
        <f>SUM(U30:W30)</f>
        <v>83</v>
      </c>
      <c r="Y30" s="19">
        <v>28</v>
      </c>
      <c r="Z30" s="19">
        <v>26</v>
      </c>
      <c r="AA30" s="19">
        <v>29</v>
      </c>
      <c r="AB30" s="17">
        <f>SUM(Y30:AA30)</f>
        <v>83</v>
      </c>
      <c r="AC30" s="19">
        <v>28</v>
      </c>
      <c r="AD30" s="19">
        <v>26</v>
      </c>
      <c r="AE30" s="19">
        <v>30</v>
      </c>
      <c r="AF30" s="17">
        <f>SUM(AC30:AE30)</f>
        <v>84</v>
      </c>
      <c r="AG30" s="19">
        <v>28</v>
      </c>
      <c r="AH30" s="19">
        <v>26</v>
      </c>
      <c r="AI30" s="19">
        <v>30</v>
      </c>
      <c r="AJ30" s="17">
        <f>SUM(AG30:AI30)</f>
        <v>84</v>
      </c>
      <c r="AK30" s="19">
        <v>27</v>
      </c>
      <c r="AL30" s="19">
        <v>27</v>
      </c>
      <c r="AM30" s="19">
        <v>29</v>
      </c>
      <c r="AN30" s="17">
        <f>SUM(AK30:AM30)</f>
        <v>83</v>
      </c>
      <c r="AO30" s="19">
        <v>27</v>
      </c>
      <c r="AP30" s="19">
        <v>28</v>
      </c>
      <c r="AQ30" s="19">
        <v>29</v>
      </c>
      <c r="AR30" s="17">
        <f>SUM(AO30:AQ30)</f>
        <v>84</v>
      </c>
      <c r="AS30" s="19">
        <v>27</v>
      </c>
      <c r="AT30" s="19">
        <v>28</v>
      </c>
      <c r="AU30" s="19">
        <v>29</v>
      </c>
      <c r="AV30" s="17">
        <f>SUM(AS30:AU30)</f>
        <v>84</v>
      </c>
      <c r="AW30" s="19">
        <v>26</v>
      </c>
      <c r="AX30" s="19">
        <v>28</v>
      </c>
      <c r="AY30" s="19">
        <v>29</v>
      </c>
      <c r="AZ30" s="17">
        <f>SUM(AW30:AY30)</f>
        <v>83</v>
      </c>
      <c r="BA30" s="222"/>
      <c r="BB30" s="220"/>
      <c r="BC30" s="220"/>
      <c r="BD30" s="30"/>
      <c r="BE30" s="32">
        <f>E30+I30+M30+Q30+U30+Y30+AC30+AG30+AO30+AS30+AW30+AK30</f>
        <v>331</v>
      </c>
      <c r="BF30" s="32">
        <f>F30+J30+N30+R30+V30+Z30+AD30+AH30+AP30+AT30+AX30+AL30</f>
        <v>320</v>
      </c>
      <c r="BG30" s="32">
        <f>G30+K30+O30+S30+W30+AA30+AE30+AI30+AM30+AQ30+AU30+AY30</f>
        <v>354</v>
      </c>
      <c r="BH30" s="32">
        <f>H30+L30+P30+T30+X30+AB30+AF30+AJ30+AN30+AR30+AV30+AZ30</f>
        <v>1005</v>
      </c>
      <c r="BI30" s="32">
        <f>BE30*100</f>
        <v>33100</v>
      </c>
      <c r="BJ30" s="32">
        <f>BF30*150</f>
        <v>48000</v>
      </c>
      <c r="BK30" s="32">
        <f>BG30*200</f>
        <v>70800</v>
      </c>
      <c r="BL30" s="32">
        <f>BI30+BJ30+BK30</f>
        <v>151900</v>
      </c>
      <c r="BM30" s="32"/>
      <c r="BN30" s="32"/>
      <c r="BO30" s="32"/>
      <c r="BP30" s="32"/>
      <c r="BQ30" s="32"/>
      <c r="BR30" s="32"/>
      <c r="BS30" s="32"/>
      <c r="BT30" s="32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s="2" customFormat="1" ht="21" customHeight="1">
      <c r="A31" s="227"/>
      <c r="B31" s="227"/>
      <c r="C31" s="225"/>
      <c r="D31" s="18" t="s">
        <v>74</v>
      </c>
      <c r="E31" s="227" t="s">
        <v>42</v>
      </c>
      <c r="F31" s="227"/>
      <c r="G31" s="227"/>
      <c r="H31" s="227"/>
      <c r="I31" s="227" t="s">
        <v>43</v>
      </c>
      <c r="J31" s="227"/>
      <c r="K31" s="227"/>
      <c r="L31" s="227"/>
      <c r="M31" s="227" t="s">
        <v>44</v>
      </c>
      <c r="N31" s="227"/>
      <c r="O31" s="227"/>
      <c r="P31" s="227"/>
      <c r="Q31" s="227" t="s">
        <v>45</v>
      </c>
      <c r="R31" s="227"/>
      <c r="S31" s="227"/>
      <c r="T31" s="227"/>
      <c r="U31" s="227" t="s">
        <v>46</v>
      </c>
      <c r="V31" s="227"/>
      <c r="W31" s="227"/>
      <c r="X31" s="227"/>
      <c r="Y31" s="227" t="s">
        <v>47</v>
      </c>
      <c r="Z31" s="227"/>
      <c r="AA31" s="227"/>
      <c r="AB31" s="227"/>
      <c r="AC31" s="227" t="s">
        <v>48</v>
      </c>
      <c r="AD31" s="227"/>
      <c r="AE31" s="227"/>
      <c r="AF31" s="227"/>
      <c r="AG31" s="227" t="s">
        <v>49</v>
      </c>
      <c r="AH31" s="227"/>
      <c r="AI31" s="227"/>
      <c r="AJ31" s="227"/>
      <c r="AK31" s="227" t="s">
        <v>50</v>
      </c>
      <c r="AL31" s="227"/>
      <c r="AM31" s="227"/>
      <c r="AN31" s="227"/>
      <c r="AO31" s="227" t="s">
        <v>51</v>
      </c>
      <c r="AP31" s="227"/>
      <c r="AQ31" s="227"/>
      <c r="AR31" s="227"/>
      <c r="AS31" s="227" t="s">
        <v>52</v>
      </c>
      <c r="AT31" s="227"/>
      <c r="AU31" s="227"/>
      <c r="AV31" s="227"/>
      <c r="AW31" s="227" t="s">
        <v>53</v>
      </c>
      <c r="AX31" s="227"/>
      <c r="AY31" s="227"/>
      <c r="AZ31" s="227"/>
      <c r="BA31" s="222"/>
      <c r="BB31" s="220"/>
      <c r="BC31" s="220"/>
      <c r="BD31" s="30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s="2" customFormat="1" ht="21" customHeight="1">
      <c r="A32" s="227"/>
      <c r="B32" s="227"/>
      <c r="C32" s="225"/>
      <c r="D32" s="13" t="s">
        <v>54</v>
      </c>
      <c r="E32" s="13" t="s">
        <v>36</v>
      </c>
      <c r="F32" s="13" t="s">
        <v>37</v>
      </c>
      <c r="G32" s="13" t="s">
        <v>38</v>
      </c>
      <c r="H32" s="13" t="s">
        <v>39</v>
      </c>
      <c r="I32" s="13" t="s">
        <v>36</v>
      </c>
      <c r="J32" s="13" t="s">
        <v>37</v>
      </c>
      <c r="K32" s="13" t="s">
        <v>38</v>
      </c>
      <c r="L32" s="13" t="s">
        <v>39</v>
      </c>
      <c r="M32" s="13" t="s">
        <v>36</v>
      </c>
      <c r="N32" s="13" t="s">
        <v>37</v>
      </c>
      <c r="O32" s="13" t="s">
        <v>38</v>
      </c>
      <c r="P32" s="13" t="s">
        <v>39</v>
      </c>
      <c r="Q32" s="13" t="s">
        <v>36</v>
      </c>
      <c r="R32" s="13" t="s">
        <v>37</v>
      </c>
      <c r="S32" s="13" t="s">
        <v>38</v>
      </c>
      <c r="T32" s="13" t="s">
        <v>39</v>
      </c>
      <c r="U32" s="13" t="s">
        <v>36</v>
      </c>
      <c r="V32" s="13" t="s">
        <v>37</v>
      </c>
      <c r="W32" s="13" t="s">
        <v>38</v>
      </c>
      <c r="X32" s="13" t="s">
        <v>39</v>
      </c>
      <c r="Y32" s="13" t="s">
        <v>36</v>
      </c>
      <c r="Z32" s="13" t="s">
        <v>37</v>
      </c>
      <c r="AA32" s="13" t="s">
        <v>38</v>
      </c>
      <c r="AB32" s="13" t="s">
        <v>39</v>
      </c>
      <c r="AC32" s="13" t="s">
        <v>36</v>
      </c>
      <c r="AD32" s="13" t="s">
        <v>37</v>
      </c>
      <c r="AE32" s="13" t="s">
        <v>38</v>
      </c>
      <c r="AF32" s="13" t="s">
        <v>39</v>
      </c>
      <c r="AG32" s="13" t="s">
        <v>36</v>
      </c>
      <c r="AH32" s="13" t="s">
        <v>37</v>
      </c>
      <c r="AI32" s="13" t="s">
        <v>38</v>
      </c>
      <c r="AJ32" s="13" t="s">
        <v>39</v>
      </c>
      <c r="AK32" s="13" t="s">
        <v>36</v>
      </c>
      <c r="AL32" s="13" t="s">
        <v>37</v>
      </c>
      <c r="AM32" s="13" t="s">
        <v>38</v>
      </c>
      <c r="AN32" s="13" t="s">
        <v>39</v>
      </c>
      <c r="AO32" s="13" t="s">
        <v>36</v>
      </c>
      <c r="AP32" s="13" t="s">
        <v>37</v>
      </c>
      <c r="AQ32" s="13" t="s">
        <v>38</v>
      </c>
      <c r="AR32" s="13" t="s">
        <v>39</v>
      </c>
      <c r="AS32" s="13" t="s">
        <v>36</v>
      </c>
      <c r="AT32" s="13" t="s">
        <v>37</v>
      </c>
      <c r="AU32" s="13" t="s">
        <v>38</v>
      </c>
      <c r="AV32" s="13" t="s">
        <v>39</v>
      </c>
      <c r="AW32" s="13" t="s">
        <v>36</v>
      </c>
      <c r="AX32" s="13" t="s">
        <v>37</v>
      </c>
      <c r="AY32" s="13" t="s">
        <v>38</v>
      </c>
      <c r="AZ32" s="13" t="s">
        <v>39</v>
      </c>
      <c r="BA32" s="222"/>
      <c r="BB32" s="220"/>
      <c r="BC32" s="220"/>
      <c r="BD32" s="30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s="2" customFormat="1" ht="21" customHeight="1">
      <c r="A33" s="227"/>
      <c r="B33" s="227"/>
      <c r="C33" s="226"/>
      <c r="D33" s="13" t="s">
        <v>60</v>
      </c>
      <c r="E33" s="17">
        <f>E30*100</f>
        <v>2800</v>
      </c>
      <c r="F33" s="17">
        <f>F30*150</f>
        <v>4050</v>
      </c>
      <c r="G33" s="17">
        <f>G30*200</f>
        <v>6200</v>
      </c>
      <c r="H33" s="17">
        <f>SUM(E33:G33)</f>
        <v>13050</v>
      </c>
      <c r="I33" s="20">
        <f>I30*100</f>
        <v>2800</v>
      </c>
      <c r="J33" s="17">
        <f>J30*150</f>
        <v>4050</v>
      </c>
      <c r="K33" s="17">
        <f>K30*200</f>
        <v>6000</v>
      </c>
      <c r="L33" s="17">
        <f>SUM(I33:K33)</f>
        <v>12850</v>
      </c>
      <c r="M33" s="17">
        <f>M30*100</f>
        <v>2800</v>
      </c>
      <c r="N33" s="17">
        <f>N30*150</f>
        <v>3900</v>
      </c>
      <c r="O33" s="17">
        <f>O30*200</f>
        <v>6000</v>
      </c>
      <c r="P33" s="17">
        <f>SUM(M33:O33)</f>
        <v>12700</v>
      </c>
      <c r="Q33" s="17">
        <f>Q30*100</f>
        <v>2800</v>
      </c>
      <c r="R33" s="17">
        <f>R30*150</f>
        <v>3750</v>
      </c>
      <c r="S33" s="17">
        <f>S30*200</f>
        <v>5800</v>
      </c>
      <c r="T33" s="17">
        <f>SUM(Q33:S33)</f>
        <v>12350</v>
      </c>
      <c r="U33" s="17">
        <f>U30*100</f>
        <v>2800</v>
      </c>
      <c r="V33" s="17">
        <f>V30*150</f>
        <v>3900</v>
      </c>
      <c r="W33" s="17">
        <f>W30*200</f>
        <v>5800</v>
      </c>
      <c r="X33" s="17">
        <f>SUM(U33:W33)</f>
        <v>12500</v>
      </c>
      <c r="Y33" s="17">
        <f>Y30*100</f>
        <v>2800</v>
      </c>
      <c r="Z33" s="17">
        <f>Z30*150</f>
        <v>3900</v>
      </c>
      <c r="AA33" s="17">
        <f>AA30*200</f>
        <v>5800</v>
      </c>
      <c r="AB33" s="17">
        <f>SUM(Y33:AA33)</f>
        <v>12500</v>
      </c>
      <c r="AC33" s="17">
        <f>AC30*100</f>
        <v>2800</v>
      </c>
      <c r="AD33" s="17">
        <f>AD30*150</f>
        <v>3900</v>
      </c>
      <c r="AE33" s="17">
        <f>AE30*200</f>
        <v>6000</v>
      </c>
      <c r="AF33" s="17">
        <f>SUM(AC33:AE33)</f>
        <v>12700</v>
      </c>
      <c r="AG33" s="17">
        <f>AG30*100</f>
        <v>2800</v>
      </c>
      <c r="AH33" s="17">
        <f>AH30*150</f>
        <v>3900</v>
      </c>
      <c r="AI33" s="17">
        <f>AI30*200</f>
        <v>6000</v>
      </c>
      <c r="AJ33" s="17">
        <f>SUM(AG33:AI33)</f>
        <v>12700</v>
      </c>
      <c r="AK33" s="17">
        <f>AK30*100</f>
        <v>2700</v>
      </c>
      <c r="AL33" s="17">
        <f>AL30*150</f>
        <v>4050</v>
      </c>
      <c r="AM33" s="17">
        <f>AM30*200</f>
        <v>5800</v>
      </c>
      <c r="AN33" s="17">
        <f>SUM(AK33:AM33)</f>
        <v>12550</v>
      </c>
      <c r="AO33" s="17">
        <f>AO30*100</f>
        <v>2700</v>
      </c>
      <c r="AP33" s="17">
        <f>AP30*150</f>
        <v>4200</v>
      </c>
      <c r="AQ33" s="17">
        <f>AQ30*200</f>
        <v>5800</v>
      </c>
      <c r="AR33" s="17">
        <f>SUM(AO33:AQ33)</f>
        <v>12700</v>
      </c>
      <c r="AS33" s="17">
        <f>AS30*100</f>
        <v>2700</v>
      </c>
      <c r="AT33" s="17">
        <f>AT30*150</f>
        <v>4200</v>
      </c>
      <c r="AU33" s="17">
        <f>AU30*200</f>
        <v>5800</v>
      </c>
      <c r="AV33" s="17">
        <f>SUM(AS33:AU33)</f>
        <v>12700</v>
      </c>
      <c r="AW33" s="17">
        <f>AW30*100</f>
        <v>2600</v>
      </c>
      <c r="AX33" s="17">
        <f>AX30*150</f>
        <v>4200</v>
      </c>
      <c r="AY33" s="17">
        <f>AY30*200</f>
        <v>5800</v>
      </c>
      <c r="AZ33" s="17">
        <f>SUM(AW33:AY33)</f>
        <v>12600</v>
      </c>
      <c r="BA33" s="223"/>
      <c r="BB33" s="220"/>
      <c r="BC33" s="220"/>
      <c r="BD33" s="30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</row>
    <row r="34" spans="1:255" s="2" customFormat="1" ht="21" customHeight="1">
      <c r="A34" s="13" t="s">
        <v>2</v>
      </c>
      <c r="B34" s="13" t="s">
        <v>3</v>
      </c>
      <c r="C34" s="13" t="s">
        <v>7</v>
      </c>
      <c r="D34" s="13" t="s">
        <v>8</v>
      </c>
      <c r="E34" s="227" t="s">
        <v>13</v>
      </c>
      <c r="F34" s="227"/>
      <c r="G34" s="227"/>
      <c r="H34" s="227"/>
      <c r="I34" s="227" t="s">
        <v>14</v>
      </c>
      <c r="J34" s="227"/>
      <c r="K34" s="227"/>
      <c r="L34" s="227"/>
      <c r="M34" s="227" t="s">
        <v>15</v>
      </c>
      <c r="N34" s="227"/>
      <c r="O34" s="227"/>
      <c r="P34" s="227"/>
      <c r="Q34" s="227" t="s">
        <v>16</v>
      </c>
      <c r="R34" s="227"/>
      <c r="S34" s="227"/>
      <c r="T34" s="227"/>
      <c r="U34" s="227" t="s">
        <v>17</v>
      </c>
      <c r="V34" s="227"/>
      <c r="W34" s="227"/>
      <c r="X34" s="227"/>
      <c r="Y34" s="227" t="s">
        <v>18</v>
      </c>
      <c r="Z34" s="227"/>
      <c r="AA34" s="227"/>
      <c r="AB34" s="227"/>
      <c r="AC34" s="227" t="s">
        <v>19</v>
      </c>
      <c r="AD34" s="227"/>
      <c r="AE34" s="227"/>
      <c r="AF34" s="227"/>
      <c r="AG34" s="236" t="s">
        <v>20</v>
      </c>
      <c r="AH34" s="236"/>
      <c r="AI34" s="236"/>
      <c r="AJ34" s="236"/>
      <c r="AK34" s="227" t="s">
        <v>21</v>
      </c>
      <c r="AL34" s="227"/>
      <c r="AM34" s="227"/>
      <c r="AN34" s="227"/>
      <c r="AO34" s="227" t="s">
        <v>22</v>
      </c>
      <c r="AP34" s="227"/>
      <c r="AQ34" s="227"/>
      <c r="AR34" s="227"/>
      <c r="AS34" s="227" t="s">
        <v>23</v>
      </c>
      <c r="AT34" s="227"/>
      <c r="AU34" s="227"/>
      <c r="AV34" s="227"/>
      <c r="AW34" s="227" t="s">
        <v>24</v>
      </c>
      <c r="AX34" s="227"/>
      <c r="AY34" s="227"/>
      <c r="AZ34" s="227"/>
      <c r="BA34" s="27" t="s">
        <v>25</v>
      </c>
      <c r="BB34" s="28" t="s">
        <v>9</v>
      </c>
      <c r="BC34" s="29" t="s">
        <v>10</v>
      </c>
      <c r="BD34" s="30"/>
      <c r="BE34" s="32"/>
      <c r="BF34" s="32"/>
      <c r="BG34" s="32"/>
      <c r="BH34" s="32"/>
      <c r="BI34" s="32"/>
      <c r="BJ34" s="32"/>
      <c r="BK34" s="32"/>
      <c r="BL34" s="32"/>
      <c r="BM34" s="32">
        <f>E30+I30++M30+Q30+U30+Y30+AC30+AG30+AK30+AO30+AS30+AW30</f>
        <v>331</v>
      </c>
      <c r="BN34" s="32">
        <f>F30+J30+N30+R30+V30+Z30+AD30+AH30+AL30+AP30+AT30+AX30</f>
        <v>320</v>
      </c>
      <c r="BO34" s="32">
        <f>G30+K30+O30+S30+W30+AA30+AE30+AI30+AM30+AQ30+AU30+AY30</f>
        <v>354</v>
      </c>
      <c r="BP34" s="32">
        <f>H30+L30+P30+T30+X30+AB30+AF30+AJ30+AN30+AR30+AV30+AZ30</f>
        <v>1005</v>
      </c>
      <c r="BQ34" s="32">
        <f>BM34*100</f>
        <v>33100</v>
      </c>
      <c r="BR34" s="32">
        <f>BN34*150</f>
        <v>48000</v>
      </c>
      <c r="BS34" s="32">
        <f>BO34*200</f>
        <v>70800</v>
      </c>
      <c r="BT34" s="32">
        <f>BQ34+BR34+BS34</f>
        <v>151900</v>
      </c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</row>
    <row r="35" spans="1:255" s="2" customFormat="1" ht="21" customHeight="1">
      <c r="A35" s="227" t="s">
        <v>75</v>
      </c>
      <c r="B35" s="227" t="s">
        <v>4</v>
      </c>
      <c r="C35" s="224" t="s">
        <v>76</v>
      </c>
      <c r="D35" s="15" t="s">
        <v>77</v>
      </c>
      <c r="E35" s="13" t="s">
        <v>36</v>
      </c>
      <c r="F35" s="13" t="s">
        <v>37</v>
      </c>
      <c r="G35" s="13" t="s">
        <v>38</v>
      </c>
      <c r="H35" s="13" t="s">
        <v>39</v>
      </c>
      <c r="I35" s="13" t="s">
        <v>36</v>
      </c>
      <c r="J35" s="13" t="s">
        <v>37</v>
      </c>
      <c r="K35" s="13" t="s">
        <v>38</v>
      </c>
      <c r="L35" s="13" t="s">
        <v>39</v>
      </c>
      <c r="M35" s="13" t="s">
        <v>36</v>
      </c>
      <c r="N35" s="13" t="s">
        <v>37</v>
      </c>
      <c r="O35" s="13" t="s">
        <v>38</v>
      </c>
      <c r="P35" s="13" t="s">
        <v>39</v>
      </c>
      <c r="Q35" s="13" t="s">
        <v>36</v>
      </c>
      <c r="R35" s="13" t="s">
        <v>37</v>
      </c>
      <c r="S35" s="13" t="s">
        <v>38</v>
      </c>
      <c r="T35" s="13" t="s">
        <v>39</v>
      </c>
      <c r="U35" s="13" t="s">
        <v>36</v>
      </c>
      <c r="V35" s="13" t="s">
        <v>37</v>
      </c>
      <c r="W35" s="13" t="s">
        <v>38</v>
      </c>
      <c r="X35" s="13" t="s">
        <v>39</v>
      </c>
      <c r="Y35" s="13" t="s">
        <v>36</v>
      </c>
      <c r="Z35" s="13" t="s">
        <v>37</v>
      </c>
      <c r="AA35" s="13" t="s">
        <v>38</v>
      </c>
      <c r="AB35" s="13" t="s">
        <v>39</v>
      </c>
      <c r="AC35" s="13" t="s">
        <v>36</v>
      </c>
      <c r="AD35" s="13" t="s">
        <v>37</v>
      </c>
      <c r="AE35" s="13" t="s">
        <v>38</v>
      </c>
      <c r="AF35" s="13" t="s">
        <v>39</v>
      </c>
      <c r="AG35" s="13" t="s">
        <v>36</v>
      </c>
      <c r="AH35" s="13" t="s">
        <v>37</v>
      </c>
      <c r="AI35" s="13" t="s">
        <v>38</v>
      </c>
      <c r="AJ35" s="13" t="s">
        <v>39</v>
      </c>
      <c r="AK35" s="13" t="s">
        <v>36</v>
      </c>
      <c r="AL35" s="13" t="s">
        <v>37</v>
      </c>
      <c r="AM35" s="13" t="s">
        <v>38</v>
      </c>
      <c r="AN35" s="13" t="s">
        <v>39</v>
      </c>
      <c r="AO35" s="13" t="s">
        <v>36</v>
      </c>
      <c r="AP35" s="13" t="s">
        <v>37</v>
      </c>
      <c r="AQ35" s="13" t="s">
        <v>38</v>
      </c>
      <c r="AR35" s="13" t="s">
        <v>39</v>
      </c>
      <c r="AS35" s="13" t="s">
        <v>36</v>
      </c>
      <c r="AT35" s="13" t="s">
        <v>37</v>
      </c>
      <c r="AU35" s="13" t="s">
        <v>38</v>
      </c>
      <c r="AV35" s="13" t="s">
        <v>39</v>
      </c>
      <c r="AW35" s="13" t="s">
        <v>36</v>
      </c>
      <c r="AX35" s="13" t="s">
        <v>37</v>
      </c>
      <c r="AY35" s="13" t="s">
        <v>38</v>
      </c>
      <c r="AZ35" s="13" t="s">
        <v>39</v>
      </c>
      <c r="BA35" s="221">
        <f>AZ36+AV36+AR36+AN36+AJ36+AF36+AB36+X36+T36+P36+L36+H36</f>
        <v>324</v>
      </c>
      <c r="BB35" s="220">
        <f>BL36/10000</f>
        <v>6.36</v>
      </c>
      <c r="BC35" s="220">
        <f>BB35/2</f>
        <v>3.18</v>
      </c>
      <c r="BD35" s="30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</row>
    <row r="36" spans="1:255" s="2" customFormat="1" ht="21" customHeight="1">
      <c r="A36" s="227"/>
      <c r="B36" s="227"/>
      <c r="C36" s="225"/>
      <c r="D36" s="14" t="s">
        <v>40</v>
      </c>
      <c r="E36" s="20">
        <v>0</v>
      </c>
      <c r="F36" s="20">
        <v>2</v>
      </c>
      <c r="G36" s="20">
        <v>25</v>
      </c>
      <c r="H36" s="21">
        <f>E36+F36+G36</f>
        <v>27</v>
      </c>
      <c r="I36" s="20">
        <v>0</v>
      </c>
      <c r="J36" s="20">
        <v>2</v>
      </c>
      <c r="K36" s="20">
        <v>25</v>
      </c>
      <c r="L36" s="21">
        <f>I36+J36+K36</f>
        <v>27</v>
      </c>
      <c r="M36" s="20">
        <v>0</v>
      </c>
      <c r="N36" s="20">
        <v>2</v>
      </c>
      <c r="O36" s="20">
        <v>25</v>
      </c>
      <c r="P36" s="21">
        <f>M36+N36+O36</f>
        <v>27</v>
      </c>
      <c r="Q36" s="20">
        <v>0</v>
      </c>
      <c r="R36" s="20">
        <v>2</v>
      </c>
      <c r="S36" s="20">
        <v>25</v>
      </c>
      <c r="T36" s="21">
        <f>Q36+R36+S36</f>
        <v>27</v>
      </c>
      <c r="U36" s="20">
        <v>0</v>
      </c>
      <c r="V36" s="20">
        <v>2</v>
      </c>
      <c r="W36" s="20">
        <v>25</v>
      </c>
      <c r="X36" s="21">
        <f>U36+V36+W36</f>
        <v>27</v>
      </c>
      <c r="Y36" s="20">
        <v>0</v>
      </c>
      <c r="Z36" s="20">
        <v>2</v>
      </c>
      <c r="AA36" s="20">
        <v>25</v>
      </c>
      <c r="AB36" s="21">
        <f>Y36+Z36+AA36</f>
        <v>27</v>
      </c>
      <c r="AC36" s="20">
        <v>0</v>
      </c>
      <c r="AD36" s="20">
        <v>2</v>
      </c>
      <c r="AE36" s="20">
        <v>25</v>
      </c>
      <c r="AF36" s="21">
        <f>AC36+AD36+AE36</f>
        <v>27</v>
      </c>
      <c r="AG36" s="20">
        <v>0</v>
      </c>
      <c r="AH36" s="20">
        <v>2</v>
      </c>
      <c r="AI36" s="20">
        <v>25</v>
      </c>
      <c r="AJ36" s="21">
        <f>AG36+AH36+AI36</f>
        <v>27</v>
      </c>
      <c r="AK36" s="20">
        <v>0</v>
      </c>
      <c r="AL36" s="20">
        <v>2</v>
      </c>
      <c r="AM36" s="20">
        <v>25</v>
      </c>
      <c r="AN36" s="21">
        <f>AK36+AL36+AM36</f>
        <v>27</v>
      </c>
      <c r="AO36" s="20">
        <v>0</v>
      </c>
      <c r="AP36" s="20">
        <v>2</v>
      </c>
      <c r="AQ36" s="20">
        <v>25</v>
      </c>
      <c r="AR36" s="21">
        <f>AO36+AP36+AQ36</f>
        <v>27</v>
      </c>
      <c r="AS36" s="20">
        <v>0</v>
      </c>
      <c r="AT36" s="20">
        <v>2</v>
      </c>
      <c r="AU36" s="20">
        <v>25</v>
      </c>
      <c r="AV36" s="21">
        <f>AS36+AT36+AU36</f>
        <v>27</v>
      </c>
      <c r="AW36" s="20">
        <v>0</v>
      </c>
      <c r="AX36" s="20">
        <v>2</v>
      </c>
      <c r="AY36" s="20">
        <v>25</v>
      </c>
      <c r="AZ36" s="21">
        <f>AW36+AX36+AY36</f>
        <v>27</v>
      </c>
      <c r="BA36" s="222"/>
      <c r="BB36" s="220"/>
      <c r="BC36" s="220"/>
      <c r="BD36" s="30"/>
      <c r="BE36" s="32">
        <f>E36+I36+M36+Q36+U36+Y36+AC36+AG36+AO36+AS36+AW36+AK36</f>
        <v>0</v>
      </c>
      <c r="BF36" s="32">
        <f>F36+J36+N36+R36+V36+Z36+AD36+AH36+AP36+AT36+AX36+AL36</f>
        <v>24</v>
      </c>
      <c r="BG36" s="32">
        <f>G36+K36+O36+S36+W36+AA36+AE36+AI36+AM36+AQ36+AU36+AY36</f>
        <v>300</v>
      </c>
      <c r="BH36" s="32">
        <f>H36+L36+P36+T36+X36+AB36+AF36+AJ36+AN36+AR36+AV36+AZ36</f>
        <v>324</v>
      </c>
      <c r="BI36" s="32">
        <f>BE36*100</f>
        <v>0</v>
      </c>
      <c r="BJ36" s="32">
        <f>BF36*150</f>
        <v>3600</v>
      </c>
      <c r="BK36" s="32">
        <f>BG36*200</f>
        <v>60000</v>
      </c>
      <c r="BL36" s="32">
        <f>BI36+BJ36+BK36</f>
        <v>63600</v>
      </c>
      <c r="BM36" s="32"/>
      <c r="BN36" s="32"/>
      <c r="BO36" s="32"/>
      <c r="BP36" s="32"/>
      <c r="BQ36" s="32"/>
      <c r="BR36" s="32"/>
      <c r="BS36" s="32"/>
      <c r="BT36" s="32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</row>
    <row r="37" spans="1:255" s="2" customFormat="1" ht="21" customHeight="1">
      <c r="A37" s="227"/>
      <c r="B37" s="227"/>
      <c r="C37" s="225"/>
      <c r="D37" s="18" t="s">
        <v>78</v>
      </c>
      <c r="E37" s="227" t="s">
        <v>42</v>
      </c>
      <c r="F37" s="227"/>
      <c r="G37" s="227"/>
      <c r="H37" s="227"/>
      <c r="I37" s="227" t="s">
        <v>43</v>
      </c>
      <c r="J37" s="227"/>
      <c r="K37" s="227"/>
      <c r="L37" s="227"/>
      <c r="M37" s="227" t="s">
        <v>44</v>
      </c>
      <c r="N37" s="227"/>
      <c r="O37" s="227"/>
      <c r="P37" s="227"/>
      <c r="Q37" s="227" t="s">
        <v>45</v>
      </c>
      <c r="R37" s="227"/>
      <c r="S37" s="227"/>
      <c r="T37" s="227"/>
      <c r="U37" s="227" t="s">
        <v>46</v>
      </c>
      <c r="V37" s="227"/>
      <c r="W37" s="227"/>
      <c r="X37" s="227"/>
      <c r="Y37" s="227" t="s">
        <v>47</v>
      </c>
      <c r="Z37" s="227"/>
      <c r="AA37" s="227"/>
      <c r="AB37" s="227"/>
      <c r="AC37" s="227" t="s">
        <v>48</v>
      </c>
      <c r="AD37" s="227"/>
      <c r="AE37" s="227"/>
      <c r="AF37" s="227"/>
      <c r="AG37" s="227" t="s">
        <v>49</v>
      </c>
      <c r="AH37" s="227"/>
      <c r="AI37" s="227"/>
      <c r="AJ37" s="227"/>
      <c r="AK37" s="227" t="s">
        <v>50</v>
      </c>
      <c r="AL37" s="227"/>
      <c r="AM37" s="227"/>
      <c r="AN37" s="227"/>
      <c r="AO37" s="227" t="s">
        <v>51</v>
      </c>
      <c r="AP37" s="227"/>
      <c r="AQ37" s="227"/>
      <c r="AR37" s="227"/>
      <c r="AS37" s="227" t="s">
        <v>52</v>
      </c>
      <c r="AT37" s="227"/>
      <c r="AU37" s="227"/>
      <c r="AV37" s="227"/>
      <c r="AW37" s="227" t="s">
        <v>53</v>
      </c>
      <c r="AX37" s="227"/>
      <c r="AY37" s="227"/>
      <c r="AZ37" s="227"/>
      <c r="BA37" s="222"/>
      <c r="BB37" s="220"/>
      <c r="BC37" s="220"/>
      <c r="BD37" s="30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</row>
    <row r="38" spans="1:255" s="2" customFormat="1" ht="21" customHeight="1">
      <c r="A38" s="227"/>
      <c r="B38" s="227"/>
      <c r="C38" s="225"/>
      <c r="D38" s="13" t="s">
        <v>54</v>
      </c>
      <c r="E38" s="13" t="s">
        <v>36</v>
      </c>
      <c r="F38" s="13" t="s">
        <v>37</v>
      </c>
      <c r="G38" s="13" t="s">
        <v>38</v>
      </c>
      <c r="H38" s="13" t="s">
        <v>39</v>
      </c>
      <c r="I38" s="13" t="s">
        <v>36</v>
      </c>
      <c r="J38" s="13" t="s">
        <v>37</v>
      </c>
      <c r="K38" s="13" t="s">
        <v>38</v>
      </c>
      <c r="L38" s="13" t="s">
        <v>39</v>
      </c>
      <c r="M38" s="13" t="s">
        <v>36</v>
      </c>
      <c r="N38" s="13" t="s">
        <v>37</v>
      </c>
      <c r="O38" s="13" t="s">
        <v>38</v>
      </c>
      <c r="P38" s="13" t="s">
        <v>39</v>
      </c>
      <c r="Q38" s="13" t="s">
        <v>36</v>
      </c>
      <c r="R38" s="13" t="s">
        <v>37</v>
      </c>
      <c r="S38" s="13" t="s">
        <v>38</v>
      </c>
      <c r="T38" s="13" t="s">
        <v>39</v>
      </c>
      <c r="U38" s="13" t="s">
        <v>36</v>
      </c>
      <c r="V38" s="13" t="s">
        <v>37</v>
      </c>
      <c r="W38" s="13" t="s">
        <v>38</v>
      </c>
      <c r="X38" s="13" t="s">
        <v>39</v>
      </c>
      <c r="Y38" s="13" t="s">
        <v>36</v>
      </c>
      <c r="Z38" s="13" t="s">
        <v>37</v>
      </c>
      <c r="AA38" s="13" t="s">
        <v>38</v>
      </c>
      <c r="AB38" s="13" t="s">
        <v>39</v>
      </c>
      <c r="AC38" s="13" t="s">
        <v>36</v>
      </c>
      <c r="AD38" s="13" t="s">
        <v>37</v>
      </c>
      <c r="AE38" s="13" t="s">
        <v>38</v>
      </c>
      <c r="AF38" s="13" t="s">
        <v>39</v>
      </c>
      <c r="AG38" s="13" t="s">
        <v>36</v>
      </c>
      <c r="AH38" s="13" t="s">
        <v>37</v>
      </c>
      <c r="AI38" s="13" t="s">
        <v>38</v>
      </c>
      <c r="AJ38" s="13" t="s">
        <v>39</v>
      </c>
      <c r="AK38" s="13" t="s">
        <v>36</v>
      </c>
      <c r="AL38" s="13" t="s">
        <v>37</v>
      </c>
      <c r="AM38" s="13" t="s">
        <v>38</v>
      </c>
      <c r="AN38" s="13" t="s">
        <v>39</v>
      </c>
      <c r="AO38" s="13" t="s">
        <v>36</v>
      </c>
      <c r="AP38" s="13" t="s">
        <v>37</v>
      </c>
      <c r="AQ38" s="13" t="s">
        <v>38</v>
      </c>
      <c r="AR38" s="13" t="s">
        <v>39</v>
      </c>
      <c r="AS38" s="13" t="s">
        <v>36</v>
      </c>
      <c r="AT38" s="13" t="s">
        <v>37</v>
      </c>
      <c r="AU38" s="13" t="s">
        <v>38</v>
      </c>
      <c r="AV38" s="13" t="s">
        <v>39</v>
      </c>
      <c r="AW38" s="13" t="s">
        <v>36</v>
      </c>
      <c r="AX38" s="13" t="s">
        <v>37</v>
      </c>
      <c r="AY38" s="13" t="s">
        <v>38</v>
      </c>
      <c r="AZ38" s="13" t="s">
        <v>39</v>
      </c>
      <c r="BA38" s="222"/>
      <c r="BB38" s="220"/>
      <c r="BC38" s="220"/>
      <c r="BD38" s="30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</row>
    <row r="39" spans="1:255" s="2" customFormat="1" ht="21" customHeight="1">
      <c r="A39" s="227"/>
      <c r="B39" s="227"/>
      <c r="C39" s="226"/>
      <c r="D39" s="13" t="s">
        <v>79</v>
      </c>
      <c r="E39" s="17">
        <f>E36*100</f>
        <v>0</v>
      </c>
      <c r="F39" s="17">
        <f>F36*150</f>
        <v>300</v>
      </c>
      <c r="G39" s="17">
        <f>G36*200</f>
        <v>5000</v>
      </c>
      <c r="H39" s="17">
        <f>SUM(E39:G39)</f>
        <v>5300</v>
      </c>
      <c r="I39" s="20">
        <f>I36*100</f>
        <v>0</v>
      </c>
      <c r="J39" s="17">
        <f>J36*150</f>
        <v>300</v>
      </c>
      <c r="K39" s="17">
        <f>K36*200</f>
        <v>5000</v>
      </c>
      <c r="L39" s="17">
        <f>SUM(I39:K39)</f>
        <v>5300</v>
      </c>
      <c r="M39" s="17">
        <f>M36*100</f>
        <v>0</v>
      </c>
      <c r="N39" s="17">
        <f>N36*150</f>
        <v>300</v>
      </c>
      <c r="O39" s="17">
        <f>O36*200</f>
        <v>5000</v>
      </c>
      <c r="P39" s="17">
        <f>SUM(M39:O39)</f>
        <v>5300</v>
      </c>
      <c r="Q39" s="17">
        <f>Q36*100</f>
        <v>0</v>
      </c>
      <c r="R39" s="17">
        <f>R36*150</f>
        <v>300</v>
      </c>
      <c r="S39" s="17">
        <f>S36*200</f>
        <v>5000</v>
      </c>
      <c r="T39" s="17">
        <f>SUM(Q39:S39)</f>
        <v>5300</v>
      </c>
      <c r="U39" s="17">
        <f>U36*100</f>
        <v>0</v>
      </c>
      <c r="V39" s="17">
        <f>V36*150</f>
        <v>300</v>
      </c>
      <c r="W39" s="17">
        <f>W36*200</f>
        <v>5000</v>
      </c>
      <c r="X39" s="17">
        <f>SUM(U39:W39)</f>
        <v>5300</v>
      </c>
      <c r="Y39" s="17">
        <f>Y36*100</f>
        <v>0</v>
      </c>
      <c r="Z39" s="17">
        <f>Z36*150</f>
        <v>300</v>
      </c>
      <c r="AA39" s="17">
        <f>AA36*200</f>
        <v>5000</v>
      </c>
      <c r="AB39" s="17">
        <f>SUM(Y39:AA39)</f>
        <v>5300</v>
      </c>
      <c r="AC39" s="17">
        <f>AC36*100</f>
        <v>0</v>
      </c>
      <c r="AD39" s="17">
        <f>AD36*150</f>
        <v>300</v>
      </c>
      <c r="AE39" s="17">
        <f>AE36*200</f>
        <v>5000</v>
      </c>
      <c r="AF39" s="17">
        <f>SUM(AC39:AE39)</f>
        <v>5300</v>
      </c>
      <c r="AG39" s="17">
        <f>AG36*100</f>
        <v>0</v>
      </c>
      <c r="AH39" s="17">
        <f>AH36*150</f>
        <v>300</v>
      </c>
      <c r="AI39" s="17">
        <f>AI36*200</f>
        <v>5000</v>
      </c>
      <c r="AJ39" s="17">
        <f>SUM(AG39:AI39)</f>
        <v>5300</v>
      </c>
      <c r="AK39" s="17">
        <f>AK36*100</f>
        <v>0</v>
      </c>
      <c r="AL39" s="17">
        <f>AL36*150</f>
        <v>300</v>
      </c>
      <c r="AM39" s="17">
        <f>AM36*200</f>
        <v>5000</v>
      </c>
      <c r="AN39" s="17">
        <f>SUM(AK39:AM39)</f>
        <v>5300</v>
      </c>
      <c r="AO39" s="17">
        <f>AO36*100</f>
        <v>0</v>
      </c>
      <c r="AP39" s="17">
        <f>AP36*150</f>
        <v>300</v>
      </c>
      <c r="AQ39" s="17">
        <f>AQ36*200</f>
        <v>5000</v>
      </c>
      <c r="AR39" s="17">
        <f>SUM(AO39:AQ39)</f>
        <v>5300</v>
      </c>
      <c r="AS39" s="17">
        <f>AS36*100</f>
        <v>0</v>
      </c>
      <c r="AT39" s="17">
        <f>AT36*150</f>
        <v>300</v>
      </c>
      <c r="AU39" s="17">
        <f>AU36*200</f>
        <v>5000</v>
      </c>
      <c r="AV39" s="17">
        <f>SUM(AS39:AU39)</f>
        <v>5300</v>
      </c>
      <c r="AW39" s="17">
        <f>AW36*100</f>
        <v>0</v>
      </c>
      <c r="AX39" s="17">
        <f>AX36*150</f>
        <v>300</v>
      </c>
      <c r="AY39" s="17">
        <f>AY36*200</f>
        <v>5000</v>
      </c>
      <c r="AZ39" s="17">
        <f>SUM(AW39:AY39)</f>
        <v>5300</v>
      </c>
      <c r="BA39" s="223"/>
      <c r="BB39" s="220"/>
      <c r="BC39" s="220"/>
      <c r="BD39" s="30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</row>
    <row r="40" spans="1:255" s="2" customFormat="1" ht="21" customHeight="1">
      <c r="A40" s="13" t="s">
        <v>2</v>
      </c>
      <c r="B40" s="13" t="s">
        <v>3</v>
      </c>
      <c r="C40" s="13" t="s">
        <v>7</v>
      </c>
      <c r="D40" s="13" t="s">
        <v>8</v>
      </c>
      <c r="E40" s="227" t="s">
        <v>13</v>
      </c>
      <c r="F40" s="227"/>
      <c r="G40" s="227"/>
      <c r="H40" s="227"/>
      <c r="I40" s="227" t="s">
        <v>14</v>
      </c>
      <c r="J40" s="227"/>
      <c r="K40" s="227"/>
      <c r="L40" s="227"/>
      <c r="M40" s="227" t="s">
        <v>15</v>
      </c>
      <c r="N40" s="227"/>
      <c r="O40" s="227"/>
      <c r="P40" s="227"/>
      <c r="Q40" s="227" t="s">
        <v>16</v>
      </c>
      <c r="R40" s="227"/>
      <c r="S40" s="227"/>
      <c r="T40" s="227"/>
      <c r="U40" s="227" t="s">
        <v>17</v>
      </c>
      <c r="V40" s="227"/>
      <c r="W40" s="227"/>
      <c r="X40" s="227"/>
      <c r="Y40" s="227" t="s">
        <v>18</v>
      </c>
      <c r="Z40" s="227"/>
      <c r="AA40" s="227"/>
      <c r="AB40" s="227"/>
      <c r="AC40" s="227" t="s">
        <v>19</v>
      </c>
      <c r="AD40" s="227"/>
      <c r="AE40" s="227"/>
      <c r="AF40" s="227"/>
      <c r="AG40" s="236" t="s">
        <v>20</v>
      </c>
      <c r="AH40" s="236"/>
      <c r="AI40" s="236"/>
      <c r="AJ40" s="236"/>
      <c r="AK40" s="227" t="s">
        <v>21</v>
      </c>
      <c r="AL40" s="227"/>
      <c r="AM40" s="227"/>
      <c r="AN40" s="227"/>
      <c r="AO40" s="227" t="s">
        <v>22</v>
      </c>
      <c r="AP40" s="227"/>
      <c r="AQ40" s="227"/>
      <c r="AR40" s="227"/>
      <c r="AS40" s="227" t="s">
        <v>23</v>
      </c>
      <c r="AT40" s="227"/>
      <c r="AU40" s="227"/>
      <c r="AV40" s="227"/>
      <c r="AW40" s="227" t="s">
        <v>24</v>
      </c>
      <c r="AX40" s="227"/>
      <c r="AY40" s="227"/>
      <c r="AZ40" s="227"/>
      <c r="BA40" s="27" t="s">
        <v>25</v>
      </c>
      <c r="BB40" s="28" t="s">
        <v>9</v>
      </c>
      <c r="BC40" s="29" t="s">
        <v>10</v>
      </c>
      <c r="BD40" s="30"/>
      <c r="BE40" s="32"/>
      <c r="BF40" s="32"/>
      <c r="BG40" s="32"/>
      <c r="BH40" s="32"/>
      <c r="BI40" s="32"/>
      <c r="BJ40" s="32"/>
      <c r="BK40" s="32"/>
      <c r="BL40" s="32"/>
      <c r="BM40" s="32">
        <f>E36+I36++M36+Q36+U36+Y36+AC36+AG36+AK36+AO36+AS36+AW36</f>
        <v>0</v>
      </c>
      <c r="BN40" s="32">
        <f>F36+J36+N36+R36+V36+Z36+AD36+AH36+AL36+AP36+AT36+AX36</f>
        <v>24</v>
      </c>
      <c r="BO40" s="32">
        <f>G36+K36+O36+S36+W36+AA36+AE36+AI36+AM36+AQ36+AU36+AY36</f>
        <v>300</v>
      </c>
      <c r="BP40" s="32">
        <f>H36+L36+P36+T36+X36+AB36+AF36+AJ36+AN36+AR36+AV36+AZ36</f>
        <v>324</v>
      </c>
      <c r="BQ40" s="32">
        <f>BM40*100</f>
        <v>0</v>
      </c>
      <c r="BR40" s="32">
        <f>BN40*150</f>
        <v>3600</v>
      </c>
      <c r="BS40" s="32">
        <f>BO40*200</f>
        <v>60000</v>
      </c>
      <c r="BT40" s="32">
        <f>BQ40+BR40+BS40</f>
        <v>63600</v>
      </c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</row>
    <row r="41" spans="1:255" s="2" customFormat="1" ht="21" customHeight="1">
      <c r="A41" s="227" t="s">
        <v>80</v>
      </c>
      <c r="B41" s="227" t="s">
        <v>4</v>
      </c>
      <c r="C41" s="224" t="s">
        <v>81</v>
      </c>
      <c r="D41" s="15" t="s">
        <v>82</v>
      </c>
      <c r="E41" s="13" t="s">
        <v>36</v>
      </c>
      <c r="F41" s="13" t="s">
        <v>37</v>
      </c>
      <c r="G41" s="13" t="s">
        <v>38</v>
      </c>
      <c r="H41" s="13" t="s">
        <v>39</v>
      </c>
      <c r="I41" s="13" t="s">
        <v>36</v>
      </c>
      <c r="J41" s="13" t="s">
        <v>37</v>
      </c>
      <c r="K41" s="13" t="s">
        <v>38</v>
      </c>
      <c r="L41" s="13" t="s">
        <v>39</v>
      </c>
      <c r="M41" s="13" t="s">
        <v>36</v>
      </c>
      <c r="N41" s="13" t="s">
        <v>37</v>
      </c>
      <c r="O41" s="13" t="s">
        <v>38</v>
      </c>
      <c r="P41" s="13" t="s">
        <v>39</v>
      </c>
      <c r="Q41" s="13" t="s">
        <v>36</v>
      </c>
      <c r="R41" s="13" t="s">
        <v>37</v>
      </c>
      <c r="S41" s="13" t="s">
        <v>38</v>
      </c>
      <c r="T41" s="13" t="s">
        <v>39</v>
      </c>
      <c r="U41" s="13" t="s">
        <v>36</v>
      </c>
      <c r="V41" s="13" t="s">
        <v>37</v>
      </c>
      <c r="W41" s="13" t="s">
        <v>38</v>
      </c>
      <c r="X41" s="13" t="s">
        <v>39</v>
      </c>
      <c r="Y41" s="13" t="s">
        <v>36</v>
      </c>
      <c r="Z41" s="13" t="s">
        <v>37</v>
      </c>
      <c r="AA41" s="13" t="s">
        <v>38</v>
      </c>
      <c r="AB41" s="13" t="s">
        <v>39</v>
      </c>
      <c r="AC41" s="13" t="s">
        <v>36</v>
      </c>
      <c r="AD41" s="13" t="s">
        <v>37</v>
      </c>
      <c r="AE41" s="13" t="s">
        <v>38</v>
      </c>
      <c r="AF41" s="13" t="s">
        <v>39</v>
      </c>
      <c r="AG41" s="13" t="s">
        <v>36</v>
      </c>
      <c r="AH41" s="13" t="s">
        <v>37</v>
      </c>
      <c r="AI41" s="13" t="s">
        <v>38</v>
      </c>
      <c r="AJ41" s="13" t="s">
        <v>39</v>
      </c>
      <c r="AK41" s="13" t="s">
        <v>36</v>
      </c>
      <c r="AL41" s="13" t="s">
        <v>37</v>
      </c>
      <c r="AM41" s="13" t="s">
        <v>38</v>
      </c>
      <c r="AN41" s="13" t="s">
        <v>39</v>
      </c>
      <c r="AO41" s="13" t="s">
        <v>36</v>
      </c>
      <c r="AP41" s="13" t="s">
        <v>37</v>
      </c>
      <c r="AQ41" s="13" t="s">
        <v>38</v>
      </c>
      <c r="AR41" s="13" t="s">
        <v>39</v>
      </c>
      <c r="AS41" s="13" t="s">
        <v>36</v>
      </c>
      <c r="AT41" s="13" t="s">
        <v>37</v>
      </c>
      <c r="AU41" s="13" t="s">
        <v>38</v>
      </c>
      <c r="AV41" s="13" t="s">
        <v>39</v>
      </c>
      <c r="AW41" s="13" t="s">
        <v>36</v>
      </c>
      <c r="AX41" s="13" t="s">
        <v>37</v>
      </c>
      <c r="AY41" s="13" t="s">
        <v>38</v>
      </c>
      <c r="AZ41" s="13" t="s">
        <v>39</v>
      </c>
      <c r="BA41" s="221">
        <f>AZ42+AV42+AR42+AN42+AJ42+AF42+AB42+X42+T42+P42+L42+H42</f>
        <v>889</v>
      </c>
      <c r="BB41" s="220">
        <f>BL42/10000</f>
        <v>17.239999999999998</v>
      </c>
      <c r="BC41" s="220">
        <f>BB41/2</f>
        <v>8.6199999999999992</v>
      </c>
      <c r="BD41" s="30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</row>
    <row r="42" spans="1:255" s="2" customFormat="1" ht="21" customHeight="1">
      <c r="A42" s="227"/>
      <c r="B42" s="227"/>
      <c r="C42" s="225"/>
      <c r="D42" s="14" t="s">
        <v>40</v>
      </c>
      <c r="E42" s="19">
        <v>2</v>
      </c>
      <c r="F42" s="19">
        <v>5</v>
      </c>
      <c r="G42" s="19">
        <v>67</v>
      </c>
      <c r="H42" s="21">
        <f>E42+F42+G42</f>
        <v>74</v>
      </c>
      <c r="I42" s="19">
        <v>2</v>
      </c>
      <c r="J42" s="19">
        <v>5</v>
      </c>
      <c r="K42" s="19">
        <v>67</v>
      </c>
      <c r="L42" s="21">
        <f>I42+J42+K42</f>
        <v>74</v>
      </c>
      <c r="M42" s="19">
        <v>2</v>
      </c>
      <c r="N42" s="19">
        <v>5</v>
      </c>
      <c r="O42" s="19">
        <v>67</v>
      </c>
      <c r="P42" s="21">
        <f>M42+N42+O42</f>
        <v>74</v>
      </c>
      <c r="Q42" s="19">
        <v>2</v>
      </c>
      <c r="R42" s="19">
        <v>5</v>
      </c>
      <c r="S42" s="19">
        <v>67</v>
      </c>
      <c r="T42" s="21">
        <f>Q42+R42+S42</f>
        <v>74</v>
      </c>
      <c r="U42" s="19">
        <v>2</v>
      </c>
      <c r="V42" s="19">
        <v>5</v>
      </c>
      <c r="W42" s="19">
        <v>67</v>
      </c>
      <c r="X42" s="21">
        <f>U42+V42+W42</f>
        <v>74</v>
      </c>
      <c r="Y42" s="19">
        <v>2</v>
      </c>
      <c r="Z42" s="19">
        <v>5</v>
      </c>
      <c r="AA42" s="19">
        <v>67</v>
      </c>
      <c r="AB42" s="21">
        <f>Y42+Z42+AA42</f>
        <v>74</v>
      </c>
      <c r="AC42" s="19">
        <v>2</v>
      </c>
      <c r="AD42" s="19">
        <v>5</v>
      </c>
      <c r="AE42" s="19">
        <v>67</v>
      </c>
      <c r="AF42" s="21">
        <f>AC42+AD42+AE42</f>
        <v>74</v>
      </c>
      <c r="AG42" s="19">
        <v>2</v>
      </c>
      <c r="AH42" s="19">
        <v>5</v>
      </c>
      <c r="AI42" s="19">
        <v>67</v>
      </c>
      <c r="AJ42" s="21">
        <f>AG42+AH42+AI42</f>
        <v>74</v>
      </c>
      <c r="AK42" s="19">
        <v>2</v>
      </c>
      <c r="AL42" s="19">
        <v>5</v>
      </c>
      <c r="AM42" s="19">
        <v>67</v>
      </c>
      <c r="AN42" s="21">
        <f>AK42+AL42+AM42</f>
        <v>74</v>
      </c>
      <c r="AO42" s="19">
        <v>2</v>
      </c>
      <c r="AP42" s="19">
        <v>5</v>
      </c>
      <c r="AQ42" s="19">
        <v>67</v>
      </c>
      <c r="AR42" s="21">
        <f>AO42+AP42+AQ42</f>
        <v>74</v>
      </c>
      <c r="AS42" s="19">
        <v>2</v>
      </c>
      <c r="AT42" s="19">
        <v>5</v>
      </c>
      <c r="AU42" s="19">
        <v>67</v>
      </c>
      <c r="AV42" s="21">
        <f>AS42+AT42+AU42</f>
        <v>74</v>
      </c>
      <c r="AW42" s="19">
        <v>2</v>
      </c>
      <c r="AX42" s="19">
        <v>5</v>
      </c>
      <c r="AY42" s="19">
        <v>68</v>
      </c>
      <c r="AZ42" s="21">
        <f>AW42+AX42+AY42</f>
        <v>75</v>
      </c>
      <c r="BA42" s="222"/>
      <c r="BB42" s="220"/>
      <c r="BC42" s="220"/>
      <c r="BD42" s="30"/>
      <c r="BE42" s="32">
        <f>E42+I42+M42+Q42+U42+Y42+AC42+AG42+AO42+AS42+AW42+AK42</f>
        <v>24</v>
      </c>
      <c r="BF42" s="32">
        <f>F42+J42+N42+R42+V42+Z42+AD42+AH42+AP42+AT42+AX42+AL42</f>
        <v>60</v>
      </c>
      <c r="BG42" s="32">
        <f>G42+K42+O42+S42+W42+AA42+AE42+AI42+AM42+AQ42+AU42+AY42</f>
        <v>805</v>
      </c>
      <c r="BH42" s="32">
        <f>H42+L42+P42+T42+X42+AB42+AF42+AJ42+AN42+AR42+AV42+AZ42</f>
        <v>889</v>
      </c>
      <c r="BI42" s="32">
        <f>BE42*100</f>
        <v>2400</v>
      </c>
      <c r="BJ42" s="32">
        <f>BF42*150</f>
        <v>9000</v>
      </c>
      <c r="BK42" s="32">
        <f>BG42*200</f>
        <v>161000</v>
      </c>
      <c r="BL42" s="32">
        <f>BI42+BJ42+BK42</f>
        <v>172400</v>
      </c>
      <c r="BM42" s="32"/>
      <c r="BN42" s="32"/>
      <c r="BO42" s="32"/>
      <c r="BP42" s="32"/>
      <c r="BQ42" s="32"/>
      <c r="BR42" s="32"/>
      <c r="BS42" s="32"/>
      <c r="BT42" s="32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</row>
    <row r="43" spans="1:255" s="2" customFormat="1" ht="21" customHeight="1">
      <c r="A43" s="227"/>
      <c r="B43" s="227"/>
      <c r="C43" s="225"/>
      <c r="D43" s="18" t="s">
        <v>83</v>
      </c>
      <c r="E43" s="227" t="s">
        <v>42</v>
      </c>
      <c r="F43" s="227"/>
      <c r="G43" s="227"/>
      <c r="H43" s="227"/>
      <c r="I43" s="227" t="s">
        <v>43</v>
      </c>
      <c r="J43" s="227"/>
      <c r="K43" s="227"/>
      <c r="L43" s="227"/>
      <c r="M43" s="227" t="s">
        <v>44</v>
      </c>
      <c r="N43" s="227"/>
      <c r="O43" s="227"/>
      <c r="P43" s="227"/>
      <c r="Q43" s="227" t="s">
        <v>45</v>
      </c>
      <c r="R43" s="227"/>
      <c r="S43" s="227"/>
      <c r="T43" s="227"/>
      <c r="U43" s="227" t="s">
        <v>46</v>
      </c>
      <c r="V43" s="227"/>
      <c r="W43" s="227"/>
      <c r="X43" s="227"/>
      <c r="Y43" s="227" t="s">
        <v>47</v>
      </c>
      <c r="Z43" s="227"/>
      <c r="AA43" s="227"/>
      <c r="AB43" s="227"/>
      <c r="AC43" s="227" t="s">
        <v>48</v>
      </c>
      <c r="AD43" s="227"/>
      <c r="AE43" s="227"/>
      <c r="AF43" s="227"/>
      <c r="AG43" s="227" t="s">
        <v>49</v>
      </c>
      <c r="AH43" s="227"/>
      <c r="AI43" s="227"/>
      <c r="AJ43" s="227"/>
      <c r="AK43" s="227" t="s">
        <v>50</v>
      </c>
      <c r="AL43" s="227"/>
      <c r="AM43" s="227"/>
      <c r="AN43" s="227"/>
      <c r="AO43" s="227" t="s">
        <v>51</v>
      </c>
      <c r="AP43" s="227"/>
      <c r="AQ43" s="227"/>
      <c r="AR43" s="227"/>
      <c r="AS43" s="227" t="s">
        <v>52</v>
      </c>
      <c r="AT43" s="227"/>
      <c r="AU43" s="227"/>
      <c r="AV43" s="227"/>
      <c r="AW43" s="227" t="s">
        <v>53</v>
      </c>
      <c r="AX43" s="227"/>
      <c r="AY43" s="227"/>
      <c r="AZ43" s="227"/>
      <c r="BA43" s="222"/>
      <c r="BB43" s="220"/>
      <c r="BC43" s="220"/>
      <c r="BD43" s="30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</row>
    <row r="44" spans="1:255" s="2" customFormat="1" ht="21" customHeight="1">
      <c r="A44" s="227"/>
      <c r="B44" s="227"/>
      <c r="C44" s="225"/>
      <c r="D44" s="13" t="s">
        <v>54</v>
      </c>
      <c r="E44" s="13" t="s">
        <v>36</v>
      </c>
      <c r="F44" s="13" t="s">
        <v>37</v>
      </c>
      <c r="G44" s="13" t="s">
        <v>38</v>
      </c>
      <c r="H44" s="13" t="s">
        <v>39</v>
      </c>
      <c r="I44" s="13" t="s">
        <v>36</v>
      </c>
      <c r="J44" s="13" t="s">
        <v>37</v>
      </c>
      <c r="K44" s="13" t="s">
        <v>38</v>
      </c>
      <c r="L44" s="13" t="s">
        <v>39</v>
      </c>
      <c r="M44" s="13" t="s">
        <v>36</v>
      </c>
      <c r="N44" s="13" t="s">
        <v>37</v>
      </c>
      <c r="O44" s="13" t="s">
        <v>38</v>
      </c>
      <c r="P44" s="13" t="s">
        <v>39</v>
      </c>
      <c r="Q44" s="13" t="s">
        <v>36</v>
      </c>
      <c r="R44" s="13" t="s">
        <v>37</v>
      </c>
      <c r="S44" s="13" t="s">
        <v>38</v>
      </c>
      <c r="T44" s="13" t="s">
        <v>39</v>
      </c>
      <c r="U44" s="13" t="s">
        <v>36</v>
      </c>
      <c r="V44" s="13" t="s">
        <v>37</v>
      </c>
      <c r="W44" s="13" t="s">
        <v>38</v>
      </c>
      <c r="X44" s="13" t="s">
        <v>39</v>
      </c>
      <c r="Y44" s="13" t="s">
        <v>36</v>
      </c>
      <c r="Z44" s="13" t="s">
        <v>37</v>
      </c>
      <c r="AA44" s="13" t="s">
        <v>38</v>
      </c>
      <c r="AB44" s="13" t="s">
        <v>39</v>
      </c>
      <c r="AC44" s="13" t="s">
        <v>36</v>
      </c>
      <c r="AD44" s="13" t="s">
        <v>37</v>
      </c>
      <c r="AE44" s="13" t="s">
        <v>38</v>
      </c>
      <c r="AF44" s="13" t="s">
        <v>39</v>
      </c>
      <c r="AG44" s="13" t="s">
        <v>36</v>
      </c>
      <c r="AH44" s="13" t="s">
        <v>37</v>
      </c>
      <c r="AI44" s="13" t="s">
        <v>38</v>
      </c>
      <c r="AJ44" s="13" t="s">
        <v>39</v>
      </c>
      <c r="AK44" s="13" t="s">
        <v>36</v>
      </c>
      <c r="AL44" s="13" t="s">
        <v>37</v>
      </c>
      <c r="AM44" s="13" t="s">
        <v>38</v>
      </c>
      <c r="AN44" s="13" t="s">
        <v>39</v>
      </c>
      <c r="AO44" s="13" t="s">
        <v>36</v>
      </c>
      <c r="AP44" s="13" t="s">
        <v>37</v>
      </c>
      <c r="AQ44" s="13" t="s">
        <v>38</v>
      </c>
      <c r="AR44" s="13" t="s">
        <v>39</v>
      </c>
      <c r="AS44" s="13" t="s">
        <v>36</v>
      </c>
      <c r="AT44" s="13" t="s">
        <v>37</v>
      </c>
      <c r="AU44" s="13" t="s">
        <v>38</v>
      </c>
      <c r="AV44" s="13" t="s">
        <v>39</v>
      </c>
      <c r="AW44" s="13" t="s">
        <v>36</v>
      </c>
      <c r="AX44" s="13" t="s">
        <v>37</v>
      </c>
      <c r="AY44" s="13" t="s">
        <v>38</v>
      </c>
      <c r="AZ44" s="13" t="s">
        <v>39</v>
      </c>
      <c r="BA44" s="222"/>
      <c r="BB44" s="220"/>
      <c r="BC44" s="220"/>
      <c r="BD44" s="30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</row>
    <row r="45" spans="1:255" s="2" customFormat="1" ht="21" customHeight="1">
      <c r="A45" s="227"/>
      <c r="B45" s="227"/>
      <c r="C45" s="226"/>
      <c r="D45" s="13" t="s">
        <v>84</v>
      </c>
      <c r="E45" s="17">
        <f>E42*100</f>
        <v>200</v>
      </c>
      <c r="F45" s="17">
        <f>F42*150</f>
        <v>750</v>
      </c>
      <c r="G45" s="17">
        <f>G42*200</f>
        <v>13400</v>
      </c>
      <c r="H45" s="17">
        <f>SUM(E45:G45)</f>
        <v>14350</v>
      </c>
      <c r="I45" s="20">
        <f>I42*100</f>
        <v>200</v>
      </c>
      <c r="J45" s="17">
        <f>J42*150</f>
        <v>750</v>
      </c>
      <c r="K45" s="17">
        <f>K42*200</f>
        <v>13400</v>
      </c>
      <c r="L45" s="17">
        <f>SUM(I45:K45)</f>
        <v>14350</v>
      </c>
      <c r="M45" s="17">
        <f>M42*100</f>
        <v>200</v>
      </c>
      <c r="N45" s="17">
        <f>N42*150</f>
        <v>750</v>
      </c>
      <c r="O45" s="17">
        <f>O42*200</f>
        <v>13400</v>
      </c>
      <c r="P45" s="17">
        <f>SUM(M45:O45)</f>
        <v>14350</v>
      </c>
      <c r="Q45" s="17">
        <f>Q42*100</f>
        <v>200</v>
      </c>
      <c r="R45" s="17">
        <f>R42*150</f>
        <v>750</v>
      </c>
      <c r="S45" s="17">
        <f>S42*200</f>
        <v>13400</v>
      </c>
      <c r="T45" s="17">
        <f>SUM(Q45:S45)</f>
        <v>14350</v>
      </c>
      <c r="U45" s="17">
        <f>U42*100</f>
        <v>200</v>
      </c>
      <c r="V45" s="17">
        <f>V42*150</f>
        <v>750</v>
      </c>
      <c r="W45" s="17">
        <f>W42*200</f>
        <v>13400</v>
      </c>
      <c r="X45" s="17">
        <f>SUM(U45:W45)</f>
        <v>14350</v>
      </c>
      <c r="Y45" s="17">
        <f>Y42*100</f>
        <v>200</v>
      </c>
      <c r="Z45" s="17">
        <f>Z42*150</f>
        <v>750</v>
      </c>
      <c r="AA45" s="17">
        <f>AA42*200</f>
        <v>13400</v>
      </c>
      <c r="AB45" s="17">
        <f>SUM(Y45:AA45)</f>
        <v>14350</v>
      </c>
      <c r="AC45" s="17">
        <f>AC42*100</f>
        <v>200</v>
      </c>
      <c r="AD45" s="17">
        <f>AD42*150</f>
        <v>750</v>
      </c>
      <c r="AE45" s="17">
        <f>AE42*200</f>
        <v>13400</v>
      </c>
      <c r="AF45" s="17">
        <f>SUM(AC45:AE45)</f>
        <v>14350</v>
      </c>
      <c r="AG45" s="17">
        <f>AG42*100</f>
        <v>200</v>
      </c>
      <c r="AH45" s="17">
        <f>AH42*150</f>
        <v>750</v>
      </c>
      <c r="AI45" s="17">
        <f>AI42*200</f>
        <v>13400</v>
      </c>
      <c r="AJ45" s="17">
        <f>SUM(AG45:AI45)</f>
        <v>14350</v>
      </c>
      <c r="AK45" s="17">
        <f>AK42*100</f>
        <v>200</v>
      </c>
      <c r="AL45" s="17">
        <f>AL42*150</f>
        <v>750</v>
      </c>
      <c r="AM45" s="17">
        <f>AM42*200</f>
        <v>13400</v>
      </c>
      <c r="AN45" s="17">
        <f>SUM(AK45:AM45)</f>
        <v>14350</v>
      </c>
      <c r="AO45" s="17">
        <f>AO42*100</f>
        <v>200</v>
      </c>
      <c r="AP45" s="17">
        <f>AP42*150</f>
        <v>750</v>
      </c>
      <c r="AQ45" s="17">
        <f>AQ42*200</f>
        <v>13400</v>
      </c>
      <c r="AR45" s="17">
        <f>SUM(AO45:AQ45)</f>
        <v>14350</v>
      </c>
      <c r="AS45" s="17">
        <f>AS42*100</f>
        <v>200</v>
      </c>
      <c r="AT45" s="17">
        <f>AT42*150</f>
        <v>750</v>
      </c>
      <c r="AU45" s="17">
        <f>AU42*200</f>
        <v>13400</v>
      </c>
      <c r="AV45" s="17">
        <f>SUM(AS45:AU45)</f>
        <v>14350</v>
      </c>
      <c r="AW45" s="17">
        <f>AW42*100</f>
        <v>200</v>
      </c>
      <c r="AX45" s="17">
        <f>AX42*150</f>
        <v>750</v>
      </c>
      <c r="AY45" s="17">
        <f>AY42*200</f>
        <v>13600</v>
      </c>
      <c r="AZ45" s="17">
        <f>SUM(AW45:AY45)</f>
        <v>14550</v>
      </c>
      <c r="BA45" s="223"/>
      <c r="BB45" s="220"/>
      <c r="BC45" s="220"/>
      <c r="BD45" s="30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</row>
    <row r="46" spans="1:255" s="2" customFormat="1" ht="21" customHeight="1">
      <c r="A46" s="13" t="s">
        <v>2</v>
      </c>
      <c r="B46" s="13" t="s">
        <v>3</v>
      </c>
      <c r="C46" s="13" t="s">
        <v>7</v>
      </c>
      <c r="D46" s="13" t="s">
        <v>8</v>
      </c>
      <c r="E46" s="227" t="s">
        <v>13</v>
      </c>
      <c r="F46" s="227"/>
      <c r="G46" s="227"/>
      <c r="H46" s="227"/>
      <c r="I46" s="227" t="s">
        <v>14</v>
      </c>
      <c r="J46" s="227"/>
      <c r="K46" s="227"/>
      <c r="L46" s="227"/>
      <c r="M46" s="227" t="s">
        <v>15</v>
      </c>
      <c r="N46" s="227"/>
      <c r="O46" s="227"/>
      <c r="P46" s="227"/>
      <c r="Q46" s="227" t="s">
        <v>16</v>
      </c>
      <c r="R46" s="227"/>
      <c r="S46" s="227"/>
      <c r="T46" s="227"/>
      <c r="U46" s="227" t="s">
        <v>17</v>
      </c>
      <c r="V46" s="227"/>
      <c r="W46" s="227"/>
      <c r="X46" s="227"/>
      <c r="Y46" s="227" t="s">
        <v>18</v>
      </c>
      <c r="Z46" s="227"/>
      <c r="AA46" s="227"/>
      <c r="AB46" s="227"/>
      <c r="AC46" s="227" t="s">
        <v>19</v>
      </c>
      <c r="AD46" s="227"/>
      <c r="AE46" s="227"/>
      <c r="AF46" s="227"/>
      <c r="AG46" s="236" t="s">
        <v>20</v>
      </c>
      <c r="AH46" s="236"/>
      <c r="AI46" s="236"/>
      <c r="AJ46" s="236"/>
      <c r="AK46" s="227" t="s">
        <v>21</v>
      </c>
      <c r="AL46" s="227"/>
      <c r="AM46" s="227"/>
      <c r="AN46" s="227"/>
      <c r="AO46" s="227" t="s">
        <v>22</v>
      </c>
      <c r="AP46" s="227"/>
      <c r="AQ46" s="227"/>
      <c r="AR46" s="227"/>
      <c r="AS46" s="227" t="s">
        <v>23</v>
      </c>
      <c r="AT46" s="227"/>
      <c r="AU46" s="227"/>
      <c r="AV46" s="227"/>
      <c r="AW46" s="227" t="s">
        <v>24</v>
      </c>
      <c r="AX46" s="227"/>
      <c r="AY46" s="227"/>
      <c r="AZ46" s="227"/>
      <c r="BA46" s="27" t="s">
        <v>25</v>
      </c>
      <c r="BB46" s="28" t="s">
        <v>9</v>
      </c>
      <c r="BC46" s="29" t="s">
        <v>10</v>
      </c>
      <c r="BD46" s="30"/>
      <c r="BE46" s="32"/>
      <c r="BF46" s="32"/>
      <c r="BG46" s="32"/>
      <c r="BH46" s="32"/>
      <c r="BI46" s="32"/>
      <c r="BJ46" s="32"/>
      <c r="BK46" s="32"/>
      <c r="BL46" s="32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55" s="2" customFormat="1" ht="21" customHeight="1">
      <c r="A47" s="224" t="s">
        <v>85</v>
      </c>
      <c r="B47" s="227" t="s">
        <v>4</v>
      </c>
      <c r="C47" s="224" t="s">
        <v>86</v>
      </c>
      <c r="D47" s="15" t="s">
        <v>87</v>
      </c>
      <c r="E47" s="13" t="s">
        <v>36</v>
      </c>
      <c r="F47" s="13" t="s">
        <v>37</v>
      </c>
      <c r="G47" s="13" t="s">
        <v>38</v>
      </c>
      <c r="H47" s="13" t="s">
        <v>39</v>
      </c>
      <c r="I47" s="13" t="s">
        <v>36</v>
      </c>
      <c r="J47" s="13" t="s">
        <v>37</v>
      </c>
      <c r="K47" s="13" t="s">
        <v>38</v>
      </c>
      <c r="L47" s="13" t="s">
        <v>39</v>
      </c>
      <c r="M47" s="13" t="s">
        <v>36</v>
      </c>
      <c r="N47" s="13" t="s">
        <v>37</v>
      </c>
      <c r="O47" s="13" t="s">
        <v>38</v>
      </c>
      <c r="P47" s="13" t="s">
        <v>39</v>
      </c>
      <c r="Q47" s="13" t="s">
        <v>36</v>
      </c>
      <c r="R47" s="13" t="s">
        <v>37</v>
      </c>
      <c r="S47" s="13" t="s">
        <v>38</v>
      </c>
      <c r="T47" s="13" t="s">
        <v>39</v>
      </c>
      <c r="U47" s="13" t="s">
        <v>36</v>
      </c>
      <c r="V47" s="13" t="s">
        <v>37</v>
      </c>
      <c r="W47" s="13" t="s">
        <v>38</v>
      </c>
      <c r="X47" s="13" t="s">
        <v>39</v>
      </c>
      <c r="Y47" s="13" t="s">
        <v>36</v>
      </c>
      <c r="Z47" s="13" t="s">
        <v>37</v>
      </c>
      <c r="AA47" s="13" t="s">
        <v>38</v>
      </c>
      <c r="AB47" s="13" t="s">
        <v>39</v>
      </c>
      <c r="AC47" s="13" t="s">
        <v>36</v>
      </c>
      <c r="AD47" s="13" t="s">
        <v>37</v>
      </c>
      <c r="AE47" s="13" t="s">
        <v>38</v>
      </c>
      <c r="AF47" s="13" t="s">
        <v>39</v>
      </c>
      <c r="AG47" s="13" t="s">
        <v>36</v>
      </c>
      <c r="AH47" s="13" t="s">
        <v>37</v>
      </c>
      <c r="AI47" s="13" t="s">
        <v>38</v>
      </c>
      <c r="AJ47" s="13" t="s">
        <v>39</v>
      </c>
      <c r="AK47" s="13" t="s">
        <v>36</v>
      </c>
      <c r="AL47" s="13" t="s">
        <v>37</v>
      </c>
      <c r="AM47" s="13" t="s">
        <v>38</v>
      </c>
      <c r="AN47" s="13" t="s">
        <v>39</v>
      </c>
      <c r="AO47" s="13" t="s">
        <v>36</v>
      </c>
      <c r="AP47" s="13" t="s">
        <v>37</v>
      </c>
      <c r="AQ47" s="13" t="s">
        <v>38</v>
      </c>
      <c r="AR47" s="13" t="s">
        <v>39</v>
      </c>
      <c r="AS47" s="13" t="s">
        <v>36</v>
      </c>
      <c r="AT47" s="13" t="s">
        <v>37</v>
      </c>
      <c r="AU47" s="13" t="s">
        <v>38</v>
      </c>
      <c r="AV47" s="13" t="s">
        <v>39</v>
      </c>
      <c r="AW47" s="13" t="s">
        <v>36</v>
      </c>
      <c r="AX47" s="13" t="s">
        <v>37</v>
      </c>
      <c r="AY47" s="13" t="s">
        <v>38</v>
      </c>
      <c r="AZ47" s="13" t="s">
        <v>39</v>
      </c>
      <c r="BA47" s="221">
        <f>AZ48+AV48+AR48+AN48+AJ48+AF48+AB48+X48+T48+P48+L48+H48</f>
        <v>360</v>
      </c>
      <c r="BB47" s="220">
        <f>BL48/10000</f>
        <v>7.2</v>
      </c>
      <c r="BC47" s="220">
        <f>BB47/2</f>
        <v>3.6</v>
      </c>
      <c r="BD47" s="30"/>
      <c r="BE47" s="32"/>
      <c r="BF47" s="32"/>
      <c r="BG47" s="32"/>
      <c r="BH47" s="32"/>
      <c r="BI47" s="32"/>
      <c r="BJ47" s="32"/>
      <c r="BK47" s="32"/>
      <c r="BL47" s="32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55" s="2" customFormat="1" ht="21" customHeight="1">
      <c r="A48" s="225"/>
      <c r="B48" s="227"/>
      <c r="C48" s="225"/>
      <c r="D48" s="14" t="s">
        <v>40</v>
      </c>
      <c r="E48" s="19">
        <v>0</v>
      </c>
      <c r="F48" s="19">
        <v>0</v>
      </c>
      <c r="G48" s="19">
        <v>30</v>
      </c>
      <c r="H48" s="19">
        <f>SUM(E48:G48)</f>
        <v>30</v>
      </c>
      <c r="I48" s="19">
        <v>0</v>
      </c>
      <c r="J48" s="19">
        <v>0</v>
      </c>
      <c r="K48" s="19">
        <v>30</v>
      </c>
      <c r="L48" s="19">
        <f>SUM(I48:K48)</f>
        <v>30</v>
      </c>
      <c r="M48" s="19">
        <v>0</v>
      </c>
      <c r="N48" s="19">
        <v>0</v>
      </c>
      <c r="O48" s="19">
        <v>30</v>
      </c>
      <c r="P48" s="19">
        <f>SUM(M48:O48)</f>
        <v>30</v>
      </c>
      <c r="Q48" s="19">
        <v>0</v>
      </c>
      <c r="R48" s="19">
        <v>0</v>
      </c>
      <c r="S48" s="19">
        <v>30</v>
      </c>
      <c r="T48" s="19">
        <f>SUM(Q48:S48)</f>
        <v>30</v>
      </c>
      <c r="U48" s="19">
        <v>0</v>
      </c>
      <c r="V48" s="19">
        <v>0</v>
      </c>
      <c r="W48" s="19">
        <v>30</v>
      </c>
      <c r="X48" s="19">
        <f>SUM(U48:W48)</f>
        <v>30</v>
      </c>
      <c r="Y48" s="19">
        <v>0</v>
      </c>
      <c r="Z48" s="19">
        <v>0</v>
      </c>
      <c r="AA48" s="19">
        <v>30</v>
      </c>
      <c r="AB48" s="19">
        <f>SUM(Y48:AA48)</f>
        <v>30</v>
      </c>
      <c r="AC48" s="19">
        <v>0</v>
      </c>
      <c r="AD48" s="19">
        <v>0</v>
      </c>
      <c r="AE48" s="19">
        <v>30</v>
      </c>
      <c r="AF48" s="19">
        <f>SUM(AC48:AE48)</f>
        <v>30</v>
      </c>
      <c r="AG48" s="19">
        <v>0</v>
      </c>
      <c r="AH48" s="19">
        <v>0</v>
      </c>
      <c r="AI48" s="19">
        <v>30</v>
      </c>
      <c r="AJ48" s="19">
        <f>SUM(AG48:AI48)</f>
        <v>30</v>
      </c>
      <c r="AK48" s="19">
        <v>0</v>
      </c>
      <c r="AL48" s="19">
        <v>0</v>
      </c>
      <c r="AM48" s="19">
        <v>30</v>
      </c>
      <c r="AN48" s="19">
        <f>SUM(AK48:AM48)</f>
        <v>30</v>
      </c>
      <c r="AO48" s="19">
        <v>0</v>
      </c>
      <c r="AP48" s="19">
        <v>0</v>
      </c>
      <c r="AQ48" s="19">
        <v>30</v>
      </c>
      <c r="AR48" s="19">
        <f>SUM(AO48:AQ48)</f>
        <v>30</v>
      </c>
      <c r="AS48" s="19">
        <v>0</v>
      </c>
      <c r="AT48" s="19">
        <v>0</v>
      </c>
      <c r="AU48" s="19">
        <v>30</v>
      </c>
      <c r="AV48" s="19">
        <f>SUM(AS48:AU48)</f>
        <v>30</v>
      </c>
      <c r="AW48" s="19">
        <v>0</v>
      </c>
      <c r="AX48" s="19">
        <v>0</v>
      </c>
      <c r="AY48" s="19">
        <v>30</v>
      </c>
      <c r="AZ48" s="19">
        <f>SUM(AW48:AY48)</f>
        <v>30</v>
      </c>
      <c r="BA48" s="222"/>
      <c r="BB48" s="220"/>
      <c r="BC48" s="220"/>
      <c r="BD48" s="30"/>
      <c r="BE48" s="32">
        <f>E48+I48+M48+Q48+U48+Y48+AC48+AG48+AO48+AS48+AW48+AK48</f>
        <v>0</v>
      </c>
      <c r="BF48" s="32">
        <f>F48+J48+N48+R48+V48+Z48+AD48+AH48+AP48+AT48+AX48+AL48</f>
        <v>0</v>
      </c>
      <c r="BG48" s="32">
        <f>G48+K48+O48+S48+W48+AA48+AE48+AI48+AM48+AQ48+AU48+AY48</f>
        <v>360</v>
      </c>
      <c r="BH48" s="32">
        <f>H48+L48+P48+T48+X48+AB48+AF48+AJ48+AN48+AR48+AV48+AZ48</f>
        <v>360</v>
      </c>
      <c r="BI48" s="32">
        <f>BE48*100</f>
        <v>0</v>
      </c>
      <c r="BJ48" s="32">
        <f>BF48*150</f>
        <v>0</v>
      </c>
      <c r="BK48" s="32">
        <f>BG48*200</f>
        <v>72000</v>
      </c>
      <c r="BL48" s="32">
        <f>BI48+BJ48+BK48</f>
        <v>72000</v>
      </c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55" s="2" customFormat="1" ht="21" customHeight="1">
      <c r="A49" s="225"/>
      <c r="B49" s="227"/>
      <c r="C49" s="225"/>
      <c r="D49" s="18" t="s">
        <v>88</v>
      </c>
      <c r="E49" s="227" t="s">
        <v>42</v>
      </c>
      <c r="F49" s="227"/>
      <c r="G49" s="227"/>
      <c r="H49" s="227"/>
      <c r="I49" s="227" t="s">
        <v>43</v>
      </c>
      <c r="J49" s="227"/>
      <c r="K49" s="227"/>
      <c r="L49" s="227"/>
      <c r="M49" s="227" t="s">
        <v>44</v>
      </c>
      <c r="N49" s="227"/>
      <c r="O49" s="227"/>
      <c r="P49" s="227"/>
      <c r="Q49" s="227" t="s">
        <v>45</v>
      </c>
      <c r="R49" s="227"/>
      <c r="S49" s="227"/>
      <c r="T49" s="227"/>
      <c r="U49" s="227" t="s">
        <v>46</v>
      </c>
      <c r="V49" s="227"/>
      <c r="W49" s="227"/>
      <c r="X49" s="227"/>
      <c r="Y49" s="227" t="s">
        <v>47</v>
      </c>
      <c r="Z49" s="227"/>
      <c r="AA49" s="227"/>
      <c r="AB49" s="227"/>
      <c r="AC49" s="227" t="s">
        <v>48</v>
      </c>
      <c r="AD49" s="227"/>
      <c r="AE49" s="227"/>
      <c r="AF49" s="227"/>
      <c r="AG49" s="227" t="s">
        <v>49</v>
      </c>
      <c r="AH49" s="227"/>
      <c r="AI49" s="227"/>
      <c r="AJ49" s="227"/>
      <c r="AK49" s="227" t="s">
        <v>50</v>
      </c>
      <c r="AL49" s="227"/>
      <c r="AM49" s="227"/>
      <c r="AN49" s="227"/>
      <c r="AO49" s="227" t="s">
        <v>51</v>
      </c>
      <c r="AP49" s="227"/>
      <c r="AQ49" s="227"/>
      <c r="AR49" s="227"/>
      <c r="AS49" s="227" t="s">
        <v>52</v>
      </c>
      <c r="AT49" s="227"/>
      <c r="AU49" s="227"/>
      <c r="AV49" s="227"/>
      <c r="AW49" s="227" t="s">
        <v>53</v>
      </c>
      <c r="AX49" s="227"/>
      <c r="AY49" s="227"/>
      <c r="AZ49" s="227"/>
      <c r="BA49" s="222"/>
      <c r="BB49" s="220"/>
      <c r="BC49" s="220"/>
      <c r="BD49" s="30"/>
      <c r="BE49" s="32"/>
      <c r="BF49" s="32"/>
      <c r="BG49" s="32"/>
      <c r="BH49" s="32"/>
      <c r="BI49" s="32"/>
      <c r="BJ49" s="32"/>
      <c r="BK49" s="32"/>
      <c r="BL49" s="32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55" s="2" customFormat="1" ht="21" customHeight="1">
      <c r="A50" s="225"/>
      <c r="B50" s="227"/>
      <c r="C50" s="225"/>
      <c r="D50" s="13" t="s">
        <v>54</v>
      </c>
      <c r="E50" s="13" t="s">
        <v>36</v>
      </c>
      <c r="F50" s="13" t="s">
        <v>37</v>
      </c>
      <c r="G50" s="13" t="s">
        <v>38</v>
      </c>
      <c r="H50" s="13" t="s">
        <v>39</v>
      </c>
      <c r="I50" s="13" t="s">
        <v>36</v>
      </c>
      <c r="J50" s="13" t="s">
        <v>37</v>
      </c>
      <c r="K50" s="13" t="s">
        <v>38</v>
      </c>
      <c r="L50" s="13" t="s">
        <v>39</v>
      </c>
      <c r="M50" s="13" t="s">
        <v>36</v>
      </c>
      <c r="N50" s="13" t="s">
        <v>37</v>
      </c>
      <c r="O50" s="13" t="s">
        <v>38</v>
      </c>
      <c r="P50" s="13" t="s">
        <v>39</v>
      </c>
      <c r="Q50" s="13" t="s">
        <v>36</v>
      </c>
      <c r="R50" s="13" t="s">
        <v>37</v>
      </c>
      <c r="S50" s="13" t="s">
        <v>38</v>
      </c>
      <c r="T50" s="13" t="s">
        <v>39</v>
      </c>
      <c r="U50" s="13" t="s">
        <v>36</v>
      </c>
      <c r="V50" s="13" t="s">
        <v>37</v>
      </c>
      <c r="W50" s="13" t="s">
        <v>38</v>
      </c>
      <c r="X50" s="13" t="s">
        <v>39</v>
      </c>
      <c r="Y50" s="13" t="s">
        <v>36</v>
      </c>
      <c r="Z50" s="13" t="s">
        <v>37</v>
      </c>
      <c r="AA50" s="13" t="s">
        <v>38</v>
      </c>
      <c r="AB50" s="13" t="s">
        <v>39</v>
      </c>
      <c r="AC50" s="13" t="s">
        <v>36</v>
      </c>
      <c r="AD50" s="13" t="s">
        <v>37</v>
      </c>
      <c r="AE50" s="13" t="s">
        <v>38</v>
      </c>
      <c r="AF50" s="13" t="s">
        <v>39</v>
      </c>
      <c r="AG50" s="13" t="s">
        <v>36</v>
      </c>
      <c r="AH50" s="13" t="s">
        <v>37</v>
      </c>
      <c r="AI50" s="13" t="s">
        <v>38</v>
      </c>
      <c r="AJ50" s="13" t="s">
        <v>39</v>
      </c>
      <c r="AK50" s="13" t="s">
        <v>36</v>
      </c>
      <c r="AL50" s="13" t="s">
        <v>37</v>
      </c>
      <c r="AM50" s="13" t="s">
        <v>38</v>
      </c>
      <c r="AN50" s="13" t="s">
        <v>39</v>
      </c>
      <c r="AO50" s="13" t="s">
        <v>36</v>
      </c>
      <c r="AP50" s="13" t="s">
        <v>37</v>
      </c>
      <c r="AQ50" s="13" t="s">
        <v>38</v>
      </c>
      <c r="AR50" s="13" t="s">
        <v>39</v>
      </c>
      <c r="AS50" s="13" t="s">
        <v>36</v>
      </c>
      <c r="AT50" s="13" t="s">
        <v>37</v>
      </c>
      <c r="AU50" s="13" t="s">
        <v>38</v>
      </c>
      <c r="AV50" s="13" t="s">
        <v>39</v>
      </c>
      <c r="AW50" s="13" t="s">
        <v>36</v>
      </c>
      <c r="AX50" s="13" t="s">
        <v>37</v>
      </c>
      <c r="AY50" s="13" t="s">
        <v>38</v>
      </c>
      <c r="AZ50" s="13" t="s">
        <v>39</v>
      </c>
      <c r="BA50" s="222"/>
      <c r="BB50" s="220"/>
      <c r="BC50" s="220"/>
      <c r="BD50" s="30"/>
      <c r="BE50" s="32"/>
      <c r="BF50" s="32"/>
      <c r="BG50" s="32"/>
      <c r="BH50" s="32"/>
      <c r="BI50" s="32"/>
      <c r="BJ50" s="32"/>
      <c r="BK50" s="32"/>
      <c r="BL50" s="32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55" s="2" customFormat="1" ht="21" customHeight="1">
      <c r="A51" s="225"/>
      <c r="B51" s="227"/>
      <c r="C51" s="226"/>
      <c r="D51" s="13" t="s">
        <v>89</v>
      </c>
      <c r="E51" s="17">
        <f>E48*100</f>
        <v>0</v>
      </c>
      <c r="F51" s="17">
        <f>F48*150</f>
        <v>0</v>
      </c>
      <c r="G51" s="17">
        <f>G48*200</f>
        <v>6000</v>
      </c>
      <c r="H51" s="17">
        <f>SUM(E51:G51)</f>
        <v>6000</v>
      </c>
      <c r="I51" s="20">
        <f>I48*100</f>
        <v>0</v>
      </c>
      <c r="J51" s="17">
        <f>J48*150</f>
        <v>0</v>
      </c>
      <c r="K51" s="17">
        <f>K48*200</f>
        <v>6000</v>
      </c>
      <c r="L51" s="17">
        <f>SUM(I51:K51)</f>
        <v>6000</v>
      </c>
      <c r="M51" s="17">
        <f>M48*100</f>
        <v>0</v>
      </c>
      <c r="N51" s="17">
        <f>N48*150</f>
        <v>0</v>
      </c>
      <c r="O51" s="17">
        <f>O48*200</f>
        <v>6000</v>
      </c>
      <c r="P51" s="17">
        <f>SUM(M51:O51)</f>
        <v>6000</v>
      </c>
      <c r="Q51" s="17">
        <f>Q48*100</f>
        <v>0</v>
      </c>
      <c r="R51" s="17">
        <f>R48*150</f>
        <v>0</v>
      </c>
      <c r="S51" s="17">
        <f>S48*200</f>
        <v>6000</v>
      </c>
      <c r="T51" s="17">
        <f>SUM(Q51:S51)</f>
        <v>6000</v>
      </c>
      <c r="U51" s="17">
        <f>U48*100</f>
        <v>0</v>
      </c>
      <c r="V51" s="17">
        <f>V48*150</f>
        <v>0</v>
      </c>
      <c r="W51" s="17">
        <f>W48*200</f>
        <v>6000</v>
      </c>
      <c r="X51" s="17">
        <f>SUM(U51:W51)</f>
        <v>6000</v>
      </c>
      <c r="Y51" s="17">
        <f>Y48*100</f>
        <v>0</v>
      </c>
      <c r="Z51" s="17">
        <f>Z48*150</f>
        <v>0</v>
      </c>
      <c r="AA51" s="17">
        <f>AA48*200</f>
        <v>6000</v>
      </c>
      <c r="AB51" s="17">
        <f>SUM(Y51:AA51)</f>
        <v>6000</v>
      </c>
      <c r="AC51" s="17">
        <f>AC48*100</f>
        <v>0</v>
      </c>
      <c r="AD51" s="17">
        <f>AD48*150</f>
        <v>0</v>
      </c>
      <c r="AE51" s="17">
        <f>AE48*200</f>
        <v>6000</v>
      </c>
      <c r="AF51" s="17">
        <f>SUM(AC51:AE51)</f>
        <v>6000</v>
      </c>
      <c r="AG51" s="17">
        <f>AG48*100</f>
        <v>0</v>
      </c>
      <c r="AH51" s="17">
        <f>AH48*150</f>
        <v>0</v>
      </c>
      <c r="AI51" s="17">
        <f>AI48*200</f>
        <v>6000</v>
      </c>
      <c r="AJ51" s="17">
        <f>SUM(AG51:AI51)</f>
        <v>6000</v>
      </c>
      <c r="AK51" s="17">
        <f>AK48*100</f>
        <v>0</v>
      </c>
      <c r="AL51" s="17">
        <f>AL48*150</f>
        <v>0</v>
      </c>
      <c r="AM51" s="17">
        <f>AM48*200</f>
        <v>6000</v>
      </c>
      <c r="AN51" s="17">
        <f>SUM(AK51:AM51)</f>
        <v>6000</v>
      </c>
      <c r="AO51" s="17">
        <f>AO48*100</f>
        <v>0</v>
      </c>
      <c r="AP51" s="17">
        <f>AP48*150</f>
        <v>0</v>
      </c>
      <c r="AQ51" s="17">
        <f>AQ48*200</f>
        <v>6000</v>
      </c>
      <c r="AR51" s="17">
        <f>SUM(AO51:AQ51)</f>
        <v>6000</v>
      </c>
      <c r="AS51" s="17">
        <f>AS48*100</f>
        <v>0</v>
      </c>
      <c r="AT51" s="17">
        <f>AT48*150</f>
        <v>0</v>
      </c>
      <c r="AU51" s="17">
        <f>AU48*200</f>
        <v>6000</v>
      </c>
      <c r="AV51" s="17">
        <f>SUM(AS51:AU51)</f>
        <v>6000</v>
      </c>
      <c r="AW51" s="17">
        <f>AW48*100</f>
        <v>0</v>
      </c>
      <c r="AX51" s="17">
        <f>AX48*150</f>
        <v>0</v>
      </c>
      <c r="AY51" s="17">
        <f>AY48*200</f>
        <v>6000</v>
      </c>
      <c r="AZ51" s="17">
        <f>SUM(AW51:AY51)</f>
        <v>6000</v>
      </c>
      <c r="BA51" s="223"/>
      <c r="BB51" s="220"/>
      <c r="BC51" s="220"/>
      <c r="BD51" s="30"/>
      <c r="BE51" s="32"/>
      <c r="BF51" s="32"/>
      <c r="BG51" s="32"/>
      <c r="BH51" s="32"/>
      <c r="BI51" s="32"/>
      <c r="BJ51" s="32"/>
      <c r="BK51" s="32"/>
      <c r="BL51" s="32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55" s="2" customFormat="1" ht="21" customHeight="1">
      <c r="A52" s="13" t="s">
        <v>2</v>
      </c>
      <c r="B52" s="13" t="s">
        <v>3</v>
      </c>
      <c r="C52" s="13" t="s">
        <v>7</v>
      </c>
      <c r="D52" s="13" t="s">
        <v>8</v>
      </c>
      <c r="E52" s="227" t="s">
        <v>13</v>
      </c>
      <c r="F52" s="227"/>
      <c r="G52" s="227"/>
      <c r="H52" s="227"/>
      <c r="I52" s="227" t="s">
        <v>14</v>
      </c>
      <c r="J52" s="227"/>
      <c r="K52" s="227"/>
      <c r="L52" s="227"/>
      <c r="M52" s="227" t="s">
        <v>15</v>
      </c>
      <c r="N52" s="227"/>
      <c r="O52" s="227"/>
      <c r="P52" s="227"/>
      <c r="Q52" s="227" t="s">
        <v>16</v>
      </c>
      <c r="R52" s="227"/>
      <c r="S52" s="227"/>
      <c r="T52" s="227"/>
      <c r="U52" s="227" t="s">
        <v>17</v>
      </c>
      <c r="V52" s="227"/>
      <c r="W52" s="227"/>
      <c r="X52" s="227"/>
      <c r="Y52" s="227" t="s">
        <v>18</v>
      </c>
      <c r="Z52" s="227"/>
      <c r="AA52" s="227"/>
      <c r="AB52" s="227"/>
      <c r="AC52" s="227" t="s">
        <v>19</v>
      </c>
      <c r="AD52" s="227"/>
      <c r="AE52" s="227"/>
      <c r="AF52" s="227"/>
      <c r="AG52" s="236" t="s">
        <v>20</v>
      </c>
      <c r="AH52" s="236"/>
      <c r="AI52" s="236"/>
      <c r="AJ52" s="236"/>
      <c r="AK52" s="227" t="s">
        <v>21</v>
      </c>
      <c r="AL52" s="227"/>
      <c r="AM52" s="227"/>
      <c r="AN52" s="227"/>
      <c r="AO52" s="227" t="s">
        <v>22</v>
      </c>
      <c r="AP52" s="227"/>
      <c r="AQ52" s="227"/>
      <c r="AR52" s="227"/>
      <c r="AS52" s="227" t="s">
        <v>23</v>
      </c>
      <c r="AT52" s="227"/>
      <c r="AU52" s="227"/>
      <c r="AV52" s="227"/>
      <c r="AW52" s="227" t="s">
        <v>24</v>
      </c>
      <c r="AX52" s="227"/>
      <c r="AY52" s="227"/>
      <c r="AZ52" s="227"/>
      <c r="BA52" s="27" t="s">
        <v>25</v>
      </c>
      <c r="BB52" s="28" t="s">
        <v>9</v>
      </c>
      <c r="BC52" s="29" t="s">
        <v>10</v>
      </c>
      <c r="BD52" s="30"/>
      <c r="BE52" s="32"/>
      <c r="BF52" s="32"/>
      <c r="BG52" s="32"/>
      <c r="BH52" s="32"/>
      <c r="BI52" s="32"/>
      <c r="BJ52" s="32"/>
      <c r="BK52" s="32"/>
      <c r="BL52" s="32"/>
      <c r="BM52" s="32">
        <f>E48+I48++M48+Q48+U48+Y48+AC48+AG48+AK48+AO48+AS48+AW48</f>
        <v>0</v>
      </c>
      <c r="BN52" s="32">
        <f>F48+J48+N48+R48+V48+Z48+AD48+AH48+AL48+AP48+AT48+AX48</f>
        <v>0</v>
      </c>
      <c r="BO52" s="32">
        <f>G48+K48+O48+S48+W48+AA48+AE48+AI48+AM48+AQ48+AU48+AY48</f>
        <v>360</v>
      </c>
      <c r="BP52" s="32">
        <f>H48+L48+P48+T48+X48+AB48+AF48+AJ48+AN48+AR48+AV48+AZ48</f>
        <v>360</v>
      </c>
      <c r="BQ52" s="32">
        <f>BM52*100</f>
        <v>0</v>
      </c>
      <c r="BR52" s="32">
        <f>BN52*150</f>
        <v>0</v>
      </c>
      <c r="BS52" s="32">
        <f>BO52*200</f>
        <v>72000</v>
      </c>
      <c r="BT52" s="32">
        <f>BQ52+BR52+BS52</f>
        <v>72000</v>
      </c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</row>
    <row r="53" spans="1:255" s="2" customFormat="1" ht="21" customHeight="1">
      <c r="A53" s="227" t="s">
        <v>90</v>
      </c>
      <c r="B53" s="227" t="s">
        <v>4</v>
      </c>
      <c r="C53" s="224" t="s">
        <v>91</v>
      </c>
      <c r="D53" s="15" t="s">
        <v>92</v>
      </c>
      <c r="E53" s="13" t="s">
        <v>36</v>
      </c>
      <c r="F53" s="13" t="s">
        <v>37</v>
      </c>
      <c r="G53" s="13" t="s">
        <v>38</v>
      </c>
      <c r="H53" s="13" t="s">
        <v>39</v>
      </c>
      <c r="I53" s="13" t="s">
        <v>36</v>
      </c>
      <c r="J53" s="13" t="s">
        <v>37</v>
      </c>
      <c r="K53" s="13" t="s">
        <v>38</v>
      </c>
      <c r="L53" s="13" t="s">
        <v>39</v>
      </c>
      <c r="M53" s="13" t="s">
        <v>36</v>
      </c>
      <c r="N53" s="13" t="s">
        <v>37</v>
      </c>
      <c r="O53" s="13" t="s">
        <v>38</v>
      </c>
      <c r="P53" s="13" t="s">
        <v>39</v>
      </c>
      <c r="Q53" s="13" t="s">
        <v>36</v>
      </c>
      <c r="R53" s="13" t="s">
        <v>37</v>
      </c>
      <c r="S53" s="13" t="s">
        <v>38</v>
      </c>
      <c r="T53" s="13" t="s">
        <v>39</v>
      </c>
      <c r="U53" s="13" t="s">
        <v>36</v>
      </c>
      <c r="V53" s="13" t="s">
        <v>37</v>
      </c>
      <c r="W53" s="13" t="s">
        <v>38</v>
      </c>
      <c r="X53" s="13" t="s">
        <v>39</v>
      </c>
      <c r="Y53" s="13" t="s">
        <v>36</v>
      </c>
      <c r="Z53" s="13" t="s">
        <v>37</v>
      </c>
      <c r="AA53" s="13" t="s">
        <v>38</v>
      </c>
      <c r="AB53" s="13" t="s">
        <v>39</v>
      </c>
      <c r="AC53" s="13" t="s">
        <v>36</v>
      </c>
      <c r="AD53" s="13" t="s">
        <v>37</v>
      </c>
      <c r="AE53" s="13" t="s">
        <v>38</v>
      </c>
      <c r="AF53" s="13" t="s">
        <v>39</v>
      </c>
      <c r="AG53" s="13" t="s">
        <v>36</v>
      </c>
      <c r="AH53" s="13" t="s">
        <v>37</v>
      </c>
      <c r="AI53" s="13" t="s">
        <v>38</v>
      </c>
      <c r="AJ53" s="13" t="s">
        <v>39</v>
      </c>
      <c r="AK53" s="13" t="s">
        <v>36</v>
      </c>
      <c r="AL53" s="13" t="s">
        <v>37</v>
      </c>
      <c r="AM53" s="13" t="s">
        <v>38</v>
      </c>
      <c r="AN53" s="13" t="s">
        <v>39</v>
      </c>
      <c r="AO53" s="13" t="s">
        <v>36</v>
      </c>
      <c r="AP53" s="13" t="s">
        <v>37</v>
      </c>
      <c r="AQ53" s="13" t="s">
        <v>38</v>
      </c>
      <c r="AR53" s="13" t="s">
        <v>39</v>
      </c>
      <c r="AS53" s="13" t="s">
        <v>36</v>
      </c>
      <c r="AT53" s="13" t="s">
        <v>37</v>
      </c>
      <c r="AU53" s="13" t="s">
        <v>38</v>
      </c>
      <c r="AV53" s="13" t="s">
        <v>39</v>
      </c>
      <c r="AW53" s="13" t="s">
        <v>36</v>
      </c>
      <c r="AX53" s="13" t="s">
        <v>37</v>
      </c>
      <c r="AY53" s="13" t="s">
        <v>38</v>
      </c>
      <c r="AZ53" s="13" t="s">
        <v>39</v>
      </c>
      <c r="BA53" s="221">
        <f>AZ54+AV54+AR54+AN54+AJ54+AF54+AB54+X54+T54+P54+L54+H54</f>
        <v>299</v>
      </c>
      <c r="BB53" s="220">
        <f>BL54/10000</f>
        <v>5.98</v>
      </c>
      <c r="BC53" s="220">
        <f>BB53/2</f>
        <v>2.99</v>
      </c>
      <c r="BD53" s="30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</row>
    <row r="54" spans="1:255" s="2" customFormat="1" ht="21" customHeight="1">
      <c r="A54" s="227"/>
      <c r="B54" s="227"/>
      <c r="C54" s="225"/>
      <c r="D54" s="14" t="s">
        <v>40</v>
      </c>
      <c r="E54" s="19">
        <v>0</v>
      </c>
      <c r="F54" s="19">
        <v>0</v>
      </c>
      <c r="G54" s="19">
        <v>24</v>
      </c>
      <c r="H54" s="19">
        <f>SUM(E54:G54)</f>
        <v>24</v>
      </c>
      <c r="I54" s="19">
        <v>0</v>
      </c>
      <c r="J54" s="19">
        <v>0</v>
      </c>
      <c r="K54" s="19">
        <v>25</v>
      </c>
      <c r="L54" s="19">
        <f>SUM(I54:K54)</f>
        <v>25</v>
      </c>
      <c r="M54" s="19">
        <v>0</v>
      </c>
      <c r="N54" s="19">
        <v>0</v>
      </c>
      <c r="O54" s="19">
        <v>25</v>
      </c>
      <c r="P54" s="19">
        <f>SUM(M54:O54)</f>
        <v>25</v>
      </c>
      <c r="Q54" s="19">
        <v>0</v>
      </c>
      <c r="R54" s="19">
        <v>0</v>
      </c>
      <c r="S54" s="19">
        <v>25</v>
      </c>
      <c r="T54" s="19">
        <f>SUM(Q54:S54)</f>
        <v>25</v>
      </c>
      <c r="U54" s="19">
        <v>0</v>
      </c>
      <c r="V54" s="19">
        <v>0</v>
      </c>
      <c r="W54" s="19">
        <v>25</v>
      </c>
      <c r="X54" s="19">
        <f>SUM(U54:W54)</f>
        <v>25</v>
      </c>
      <c r="Y54" s="19">
        <v>0</v>
      </c>
      <c r="Z54" s="19">
        <v>0</v>
      </c>
      <c r="AA54" s="19">
        <v>25</v>
      </c>
      <c r="AB54" s="19">
        <f>SUM(Y54:AA54)</f>
        <v>25</v>
      </c>
      <c r="AC54" s="19">
        <v>0</v>
      </c>
      <c r="AD54" s="19">
        <v>0</v>
      </c>
      <c r="AE54" s="19">
        <v>25</v>
      </c>
      <c r="AF54" s="19">
        <f>SUM(AC54:AE54)</f>
        <v>25</v>
      </c>
      <c r="AG54" s="19">
        <v>0</v>
      </c>
      <c r="AH54" s="19">
        <v>0</v>
      </c>
      <c r="AI54" s="19">
        <v>25</v>
      </c>
      <c r="AJ54" s="19">
        <f>SUM(AG54:AI54)</f>
        <v>25</v>
      </c>
      <c r="AK54" s="19">
        <v>0</v>
      </c>
      <c r="AL54" s="19">
        <v>0</v>
      </c>
      <c r="AM54" s="19">
        <v>25</v>
      </c>
      <c r="AN54" s="19">
        <f>SUM(AK54:AM54)</f>
        <v>25</v>
      </c>
      <c r="AO54" s="19">
        <v>0</v>
      </c>
      <c r="AP54" s="19">
        <v>0</v>
      </c>
      <c r="AQ54" s="19">
        <v>25</v>
      </c>
      <c r="AR54" s="19">
        <f>SUM(AO54:AQ54)</f>
        <v>25</v>
      </c>
      <c r="AS54" s="19">
        <v>0</v>
      </c>
      <c r="AT54" s="19">
        <v>0</v>
      </c>
      <c r="AU54" s="19">
        <v>25</v>
      </c>
      <c r="AV54" s="19">
        <f>SUM(AS54:AU54)</f>
        <v>25</v>
      </c>
      <c r="AW54" s="19">
        <v>0</v>
      </c>
      <c r="AX54" s="19">
        <v>0</v>
      </c>
      <c r="AY54" s="19">
        <v>25</v>
      </c>
      <c r="AZ54" s="19">
        <f>SUM(AW54:AY54)</f>
        <v>25</v>
      </c>
      <c r="BA54" s="222"/>
      <c r="BB54" s="220"/>
      <c r="BC54" s="220"/>
      <c r="BD54" s="30"/>
      <c r="BE54" s="32">
        <f>E54+I54+M54+Q54+U54+Y54+AC54+AG54+AO54+AS54+AW54+AK54</f>
        <v>0</v>
      </c>
      <c r="BF54" s="32">
        <f>F54+J54+N54+R54+V54+Z54+AD54+AH54+AP54+AT54+AX54+AL54</f>
        <v>0</v>
      </c>
      <c r="BG54" s="32">
        <f>G54+K54+O54+S54+W54+AA54+AE54+AI54+AM54+AQ54+AU54+AY54</f>
        <v>299</v>
      </c>
      <c r="BH54" s="32">
        <f>H54+L54+P54+T54+X54+AB54+AF54+AJ54+AN54+AR54+AV54+AZ54</f>
        <v>299</v>
      </c>
      <c r="BI54" s="32">
        <f>BE54*100</f>
        <v>0</v>
      </c>
      <c r="BJ54" s="32">
        <f>BF54*150</f>
        <v>0</v>
      </c>
      <c r="BK54" s="32">
        <f>BG54*200</f>
        <v>59800</v>
      </c>
      <c r="BL54" s="32">
        <f>BI54+BJ54+BK54</f>
        <v>59800</v>
      </c>
      <c r="BM54" s="32"/>
      <c r="BN54" s="32"/>
      <c r="BO54" s="32"/>
      <c r="BP54" s="32"/>
      <c r="BQ54" s="32"/>
      <c r="BR54" s="32"/>
      <c r="BS54" s="32"/>
      <c r="BT54" s="32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</row>
    <row r="55" spans="1:255" s="2" customFormat="1" ht="21" customHeight="1">
      <c r="A55" s="227"/>
      <c r="B55" s="227"/>
      <c r="C55" s="225"/>
      <c r="D55" s="18" t="s">
        <v>93</v>
      </c>
      <c r="E55" s="227" t="s">
        <v>42</v>
      </c>
      <c r="F55" s="227"/>
      <c r="G55" s="227"/>
      <c r="H55" s="227"/>
      <c r="I55" s="227" t="s">
        <v>43</v>
      </c>
      <c r="J55" s="227"/>
      <c r="K55" s="227"/>
      <c r="L55" s="227"/>
      <c r="M55" s="227" t="s">
        <v>44</v>
      </c>
      <c r="N55" s="227"/>
      <c r="O55" s="227"/>
      <c r="P55" s="227"/>
      <c r="Q55" s="227" t="s">
        <v>45</v>
      </c>
      <c r="R55" s="227"/>
      <c r="S55" s="227"/>
      <c r="T55" s="227"/>
      <c r="U55" s="227" t="s">
        <v>46</v>
      </c>
      <c r="V55" s="227"/>
      <c r="W55" s="227"/>
      <c r="X55" s="227"/>
      <c r="Y55" s="227" t="s">
        <v>47</v>
      </c>
      <c r="Z55" s="227"/>
      <c r="AA55" s="227"/>
      <c r="AB55" s="227"/>
      <c r="AC55" s="227" t="s">
        <v>48</v>
      </c>
      <c r="AD55" s="227"/>
      <c r="AE55" s="227"/>
      <c r="AF55" s="227"/>
      <c r="AG55" s="227" t="s">
        <v>49</v>
      </c>
      <c r="AH55" s="227"/>
      <c r="AI55" s="227"/>
      <c r="AJ55" s="227"/>
      <c r="AK55" s="227" t="s">
        <v>50</v>
      </c>
      <c r="AL55" s="227"/>
      <c r="AM55" s="227"/>
      <c r="AN55" s="227"/>
      <c r="AO55" s="227" t="s">
        <v>51</v>
      </c>
      <c r="AP55" s="227"/>
      <c r="AQ55" s="227"/>
      <c r="AR55" s="227"/>
      <c r="AS55" s="227" t="s">
        <v>52</v>
      </c>
      <c r="AT55" s="227"/>
      <c r="AU55" s="227"/>
      <c r="AV55" s="227"/>
      <c r="AW55" s="227" t="s">
        <v>53</v>
      </c>
      <c r="AX55" s="227"/>
      <c r="AY55" s="227"/>
      <c r="AZ55" s="227"/>
      <c r="BA55" s="222"/>
      <c r="BB55" s="220"/>
      <c r="BC55" s="220"/>
      <c r="BD55" s="30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</row>
    <row r="56" spans="1:255" s="2" customFormat="1" ht="21" customHeight="1">
      <c r="A56" s="227"/>
      <c r="B56" s="227"/>
      <c r="C56" s="225"/>
      <c r="D56" s="13" t="s">
        <v>54</v>
      </c>
      <c r="E56" s="13" t="s">
        <v>36</v>
      </c>
      <c r="F56" s="13" t="s">
        <v>37</v>
      </c>
      <c r="G56" s="13" t="s">
        <v>38</v>
      </c>
      <c r="H56" s="13" t="s">
        <v>39</v>
      </c>
      <c r="I56" s="13" t="s">
        <v>36</v>
      </c>
      <c r="J56" s="13" t="s">
        <v>37</v>
      </c>
      <c r="K56" s="13" t="s">
        <v>38</v>
      </c>
      <c r="L56" s="13" t="s">
        <v>39</v>
      </c>
      <c r="M56" s="13" t="s">
        <v>36</v>
      </c>
      <c r="N56" s="13" t="s">
        <v>37</v>
      </c>
      <c r="O56" s="13" t="s">
        <v>38</v>
      </c>
      <c r="P56" s="13" t="s">
        <v>39</v>
      </c>
      <c r="Q56" s="13" t="s">
        <v>36</v>
      </c>
      <c r="R56" s="13" t="s">
        <v>37</v>
      </c>
      <c r="S56" s="13" t="s">
        <v>38</v>
      </c>
      <c r="T56" s="13" t="s">
        <v>39</v>
      </c>
      <c r="U56" s="13" t="s">
        <v>36</v>
      </c>
      <c r="V56" s="13" t="s">
        <v>37</v>
      </c>
      <c r="W56" s="13" t="s">
        <v>38</v>
      </c>
      <c r="X56" s="13" t="s">
        <v>39</v>
      </c>
      <c r="Y56" s="13" t="s">
        <v>36</v>
      </c>
      <c r="Z56" s="13" t="s">
        <v>37</v>
      </c>
      <c r="AA56" s="13" t="s">
        <v>38</v>
      </c>
      <c r="AB56" s="13" t="s">
        <v>39</v>
      </c>
      <c r="AC56" s="13" t="s">
        <v>36</v>
      </c>
      <c r="AD56" s="13" t="s">
        <v>37</v>
      </c>
      <c r="AE56" s="13" t="s">
        <v>38</v>
      </c>
      <c r="AF56" s="13" t="s">
        <v>39</v>
      </c>
      <c r="AG56" s="13" t="s">
        <v>36</v>
      </c>
      <c r="AH56" s="13" t="s">
        <v>37</v>
      </c>
      <c r="AI56" s="13" t="s">
        <v>38</v>
      </c>
      <c r="AJ56" s="13" t="s">
        <v>39</v>
      </c>
      <c r="AK56" s="13" t="s">
        <v>36</v>
      </c>
      <c r="AL56" s="13" t="s">
        <v>37</v>
      </c>
      <c r="AM56" s="13" t="s">
        <v>38</v>
      </c>
      <c r="AN56" s="13" t="s">
        <v>39</v>
      </c>
      <c r="AO56" s="13" t="s">
        <v>36</v>
      </c>
      <c r="AP56" s="13" t="s">
        <v>37</v>
      </c>
      <c r="AQ56" s="13" t="s">
        <v>38</v>
      </c>
      <c r="AR56" s="13" t="s">
        <v>39</v>
      </c>
      <c r="AS56" s="13" t="s">
        <v>36</v>
      </c>
      <c r="AT56" s="13" t="s">
        <v>37</v>
      </c>
      <c r="AU56" s="13" t="s">
        <v>38</v>
      </c>
      <c r="AV56" s="13" t="s">
        <v>39</v>
      </c>
      <c r="AW56" s="13" t="s">
        <v>36</v>
      </c>
      <c r="AX56" s="13" t="s">
        <v>37</v>
      </c>
      <c r="AY56" s="13" t="s">
        <v>38</v>
      </c>
      <c r="AZ56" s="13" t="s">
        <v>39</v>
      </c>
      <c r="BA56" s="222"/>
      <c r="BB56" s="220"/>
      <c r="BC56" s="220"/>
      <c r="BD56" s="30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</row>
    <row r="57" spans="1:255" s="2" customFormat="1" ht="21" customHeight="1">
      <c r="A57" s="227"/>
      <c r="B57" s="227"/>
      <c r="C57" s="226"/>
      <c r="D57" s="13" t="s">
        <v>94</v>
      </c>
      <c r="E57" s="17">
        <f>E54*100</f>
        <v>0</v>
      </c>
      <c r="F57" s="17">
        <f>F54*150</f>
        <v>0</v>
      </c>
      <c r="G57" s="17">
        <f>G54*200</f>
        <v>4800</v>
      </c>
      <c r="H57" s="17">
        <f>SUM(E57:G57)</f>
        <v>4800</v>
      </c>
      <c r="I57" s="20">
        <f>I54*100</f>
        <v>0</v>
      </c>
      <c r="J57" s="17">
        <f>J54*150</f>
        <v>0</v>
      </c>
      <c r="K57" s="17">
        <f>K54*200</f>
        <v>5000</v>
      </c>
      <c r="L57" s="17">
        <f>SUM(I57:K57)</f>
        <v>5000</v>
      </c>
      <c r="M57" s="17">
        <f>M54*100</f>
        <v>0</v>
      </c>
      <c r="N57" s="17">
        <f>N54*150</f>
        <v>0</v>
      </c>
      <c r="O57" s="17">
        <f>O54*200</f>
        <v>5000</v>
      </c>
      <c r="P57" s="17">
        <f>SUM(M57:O57)</f>
        <v>5000</v>
      </c>
      <c r="Q57" s="17">
        <f>Q54*100</f>
        <v>0</v>
      </c>
      <c r="R57" s="17">
        <f>R54*150</f>
        <v>0</v>
      </c>
      <c r="S57" s="17">
        <f>S54*200</f>
        <v>5000</v>
      </c>
      <c r="T57" s="17">
        <f>SUM(Q57:S57)</f>
        <v>5000</v>
      </c>
      <c r="U57" s="17">
        <f>U54*100</f>
        <v>0</v>
      </c>
      <c r="V57" s="17">
        <f>V54*150</f>
        <v>0</v>
      </c>
      <c r="W57" s="17">
        <f>W54*200</f>
        <v>5000</v>
      </c>
      <c r="X57" s="17">
        <f>SUM(U57:W57)</f>
        <v>5000</v>
      </c>
      <c r="Y57" s="17">
        <f>Y54*100</f>
        <v>0</v>
      </c>
      <c r="Z57" s="17">
        <f>Z54*150</f>
        <v>0</v>
      </c>
      <c r="AA57" s="17">
        <f>AA54*200</f>
        <v>5000</v>
      </c>
      <c r="AB57" s="17">
        <f>SUM(Y57:AA57)</f>
        <v>5000</v>
      </c>
      <c r="AC57" s="17">
        <f>AC54*100</f>
        <v>0</v>
      </c>
      <c r="AD57" s="17">
        <f>AD54*150</f>
        <v>0</v>
      </c>
      <c r="AE57" s="17">
        <f>AE54*200</f>
        <v>5000</v>
      </c>
      <c r="AF57" s="17">
        <f>SUM(AC57:AE57)</f>
        <v>5000</v>
      </c>
      <c r="AG57" s="17">
        <f>AG54*100</f>
        <v>0</v>
      </c>
      <c r="AH57" s="17">
        <f>AH54*150</f>
        <v>0</v>
      </c>
      <c r="AI57" s="17">
        <f>AI54*200</f>
        <v>5000</v>
      </c>
      <c r="AJ57" s="17">
        <f>SUM(AG57:AI57)</f>
        <v>5000</v>
      </c>
      <c r="AK57" s="17">
        <f>AK54*100</f>
        <v>0</v>
      </c>
      <c r="AL57" s="17">
        <f>AL54*150</f>
        <v>0</v>
      </c>
      <c r="AM57" s="17">
        <f>AM54*200</f>
        <v>5000</v>
      </c>
      <c r="AN57" s="17">
        <f>SUM(AK57:AM57)</f>
        <v>5000</v>
      </c>
      <c r="AO57" s="17">
        <f>AO54*100</f>
        <v>0</v>
      </c>
      <c r="AP57" s="17">
        <f>AP54*150</f>
        <v>0</v>
      </c>
      <c r="AQ57" s="17">
        <f>AQ54*200</f>
        <v>5000</v>
      </c>
      <c r="AR57" s="17">
        <f>SUM(AO57:AQ57)</f>
        <v>5000</v>
      </c>
      <c r="AS57" s="17">
        <f>AS54*100</f>
        <v>0</v>
      </c>
      <c r="AT57" s="17">
        <f>AT54*150</f>
        <v>0</v>
      </c>
      <c r="AU57" s="17">
        <f>AU54*200</f>
        <v>5000</v>
      </c>
      <c r="AV57" s="17">
        <f>SUM(AS57:AU57)</f>
        <v>5000</v>
      </c>
      <c r="AW57" s="17">
        <f>AW54*100</f>
        <v>0</v>
      </c>
      <c r="AX57" s="17">
        <f>AX54*150</f>
        <v>0</v>
      </c>
      <c r="AY57" s="17">
        <f>AY54*200</f>
        <v>5000</v>
      </c>
      <c r="AZ57" s="17">
        <f>SUM(AW57:AY57)</f>
        <v>5000</v>
      </c>
      <c r="BA57" s="223"/>
      <c r="BB57" s="220"/>
      <c r="BC57" s="220"/>
      <c r="BD57" s="30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s="2" customFormat="1" ht="21" customHeight="1">
      <c r="A58" s="13" t="s">
        <v>2</v>
      </c>
      <c r="B58" s="13" t="s">
        <v>3</v>
      </c>
      <c r="C58" s="13" t="s">
        <v>7</v>
      </c>
      <c r="D58" s="13" t="s">
        <v>8</v>
      </c>
      <c r="E58" s="227" t="s">
        <v>13</v>
      </c>
      <c r="F58" s="227"/>
      <c r="G58" s="227"/>
      <c r="H58" s="227"/>
      <c r="I58" s="227" t="s">
        <v>14</v>
      </c>
      <c r="J58" s="227"/>
      <c r="K58" s="227"/>
      <c r="L58" s="227"/>
      <c r="M58" s="227" t="s">
        <v>15</v>
      </c>
      <c r="N58" s="227"/>
      <c r="O58" s="227"/>
      <c r="P58" s="227"/>
      <c r="Q58" s="227" t="s">
        <v>16</v>
      </c>
      <c r="R58" s="227"/>
      <c r="S58" s="227"/>
      <c r="T58" s="227"/>
      <c r="U58" s="227" t="s">
        <v>17</v>
      </c>
      <c r="V58" s="227"/>
      <c r="W58" s="227"/>
      <c r="X58" s="227"/>
      <c r="Y58" s="227" t="s">
        <v>18</v>
      </c>
      <c r="Z58" s="227"/>
      <c r="AA58" s="227"/>
      <c r="AB58" s="227"/>
      <c r="AC58" s="227" t="s">
        <v>19</v>
      </c>
      <c r="AD58" s="227"/>
      <c r="AE58" s="227"/>
      <c r="AF58" s="227"/>
      <c r="AG58" s="236" t="s">
        <v>20</v>
      </c>
      <c r="AH58" s="236"/>
      <c r="AI58" s="236"/>
      <c r="AJ58" s="236"/>
      <c r="AK58" s="227" t="s">
        <v>21</v>
      </c>
      <c r="AL58" s="227"/>
      <c r="AM58" s="227"/>
      <c r="AN58" s="227"/>
      <c r="AO58" s="227" t="s">
        <v>22</v>
      </c>
      <c r="AP58" s="227"/>
      <c r="AQ58" s="227"/>
      <c r="AR58" s="227"/>
      <c r="AS58" s="227" t="s">
        <v>23</v>
      </c>
      <c r="AT58" s="227"/>
      <c r="AU58" s="227"/>
      <c r="AV58" s="227"/>
      <c r="AW58" s="227" t="s">
        <v>24</v>
      </c>
      <c r="AX58" s="227"/>
      <c r="AY58" s="227"/>
      <c r="AZ58" s="227"/>
      <c r="BA58" s="27" t="s">
        <v>25</v>
      </c>
      <c r="BB58" s="28" t="s">
        <v>9</v>
      </c>
      <c r="BC58" s="29" t="s">
        <v>10</v>
      </c>
      <c r="BD58" s="30"/>
      <c r="BE58" s="32"/>
      <c r="BF58" s="32"/>
      <c r="BG58" s="32"/>
      <c r="BH58" s="32"/>
      <c r="BI58" s="32"/>
      <c r="BJ58" s="32"/>
      <c r="BK58" s="32"/>
      <c r="BL58" s="32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55" s="2" customFormat="1" ht="21" customHeight="1">
      <c r="A59" s="224" t="s">
        <v>95</v>
      </c>
      <c r="B59" s="227" t="s">
        <v>4</v>
      </c>
      <c r="C59" s="224" t="s">
        <v>96</v>
      </c>
      <c r="D59" s="15" t="s">
        <v>97</v>
      </c>
      <c r="E59" s="13" t="s">
        <v>36</v>
      </c>
      <c r="F59" s="13" t="s">
        <v>37</v>
      </c>
      <c r="G59" s="13" t="s">
        <v>38</v>
      </c>
      <c r="H59" s="13" t="s">
        <v>39</v>
      </c>
      <c r="I59" s="13" t="s">
        <v>36</v>
      </c>
      <c r="J59" s="13" t="s">
        <v>37</v>
      </c>
      <c r="K59" s="13" t="s">
        <v>38</v>
      </c>
      <c r="L59" s="13" t="s">
        <v>39</v>
      </c>
      <c r="M59" s="13" t="s">
        <v>36</v>
      </c>
      <c r="N59" s="13" t="s">
        <v>37</v>
      </c>
      <c r="O59" s="13" t="s">
        <v>38</v>
      </c>
      <c r="P59" s="13" t="s">
        <v>39</v>
      </c>
      <c r="Q59" s="13" t="s">
        <v>36</v>
      </c>
      <c r="R59" s="13" t="s">
        <v>37</v>
      </c>
      <c r="S59" s="13" t="s">
        <v>38</v>
      </c>
      <c r="T59" s="13" t="s">
        <v>39</v>
      </c>
      <c r="U59" s="13" t="s">
        <v>36</v>
      </c>
      <c r="V59" s="13" t="s">
        <v>37</v>
      </c>
      <c r="W59" s="13" t="s">
        <v>38</v>
      </c>
      <c r="X59" s="13" t="s">
        <v>39</v>
      </c>
      <c r="Y59" s="13" t="s">
        <v>36</v>
      </c>
      <c r="Z59" s="13" t="s">
        <v>37</v>
      </c>
      <c r="AA59" s="13" t="s">
        <v>38</v>
      </c>
      <c r="AB59" s="13" t="s">
        <v>39</v>
      </c>
      <c r="AC59" s="13" t="s">
        <v>36</v>
      </c>
      <c r="AD59" s="13" t="s">
        <v>37</v>
      </c>
      <c r="AE59" s="13" t="s">
        <v>38</v>
      </c>
      <c r="AF59" s="13" t="s">
        <v>39</v>
      </c>
      <c r="AG59" s="13" t="s">
        <v>36</v>
      </c>
      <c r="AH59" s="13" t="s">
        <v>37</v>
      </c>
      <c r="AI59" s="13" t="s">
        <v>38</v>
      </c>
      <c r="AJ59" s="13" t="s">
        <v>39</v>
      </c>
      <c r="AK59" s="13" t="s">
        <v>36</v>
      </c>
      <c r="AL59" s="13" t="s">
        <v>37</v>
      </c>
      <c r="AM59" s="13" t="s">
        <v>38</v>
      </c>
      <c r="AN59" s="13" t="s">
        <v>39</v>
      </c>
      <c r="AO59" s="13" t="s">
        <v>36</v>
      </c>
      <c r="AP59" s="13" t="s">
        <v>37</v>
      </c>
      <c r="AQ59" s="13" t="s">
        <v>38</v>
      </c>
      <c r="AR59" s="13" t="s">
        <v>39</v>
      </c>
      <c r="AS59" s="13" t="s">
        <v>36</v>
      </c>
      <c r="AT59" s="13" t="s">
        <v>37</v>
      </c>
      <c r="AU59" s="13" t="s">
        <v>38</v>
      </c>
      <c r="AV59" s="13" t="s">
        <v>39</v>
      </c>
      <c r="AW59" s="13" t="s">
        <v>36</v>
      </c>
      <c r="AX59" s="13" t="s">
        <v>37</v>
      </c>
      <c r="AY59" s="13" t="s">
        <v>38</v>
      </c>
      <c r="AZ59" s="13" t="s">
        <v>39</v>
      </c>
      <c r="BA59" s="221">
        <f>AZ60+AV60+AR60+AN60+AJ60+AF60+AB60+X60+T60+P60+L60+H60</f>
        <v>312</v>
      </c>
      <c r="BB59" s="220">
        <f>BL60/10000</f>
        <v>5.94</v>
      </c>
      <c r="BC59" s="220">
        <f>BB59/2</f>
        <v>2.97</v>
      </c>
      <c r="BD59" s="30"/>
      <c r="BE59" s="32"/>
      <c r="BF59" s="32"/>
      <c r="BG59" s="32"/>
      <c r="BH59" s="32"/>
      <c r="BI59" s="32"/>
      <c r="BJ59" s="32"/>
      <c r="BK59" s="32"/>
      <c r="BL59" s="32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</row>
    <row r="60" spans="1:255" s="2" customFormat="1" ht="21" customHeight="1">
      <c r="A60" s="225"/>
      <c r="B60" s="227"/>
      <c r="C60" s="225"/>
      <c r="D60" s="14" t="s">
        <v>40</v>
      </c>
      <c r="E60" s="20">
        <v>2</v>
      </c>
      <c r="F60" s="20">
        <v>1</v>
      </c>
      <c r="G60" s="20">
        <v>23</v>
      </c>
      <c r="H60" s="21">
        <f>SUM(E60:G60)</f>
        <v>26</v>
      </c>
      <c r="I60" s="21">
        <v>2</v>
      </c>
      <c r="J60" s="21">
        <v>1</v>
      </c>
      <c r="K60" s="21">
        <v>23</v>
      </c>
      <c r="L60" s="21">
        <f>SUM(I60:K60)</f>
        <v>26</v>
      </c>
      <c r="M60" s="21">
        <v>2</v>
      </c>
      <c r="N60" s="21">
        <v>1</v>
      </c>
      <c r="O60" s="21">
        <v>23</v>
      </c>
      <c r="P60" s="21">
        <f>SUM(M60:O60)</f>
        <v>26</v>
      </c>
      <c r="Q60" s="21">
        <v>2</v>
      </c>
      <c r="R60" s="21">
        <v>1</v>
      </c>
      <c r="S60" s="21">
        <v>23</v>
      </c>
      <c r="T60" s="21">
        <f>SUM(Q60:S60)</f>
        <v>26</v>
      </c>
      <c r="U60" s="21">
        <v>2</v>
      </c>
      <c r="V60" s="21">
        <v>1</v>
      </c>
      <c r="W60" s="21">
        <v>23</v>
      </c>
      <c r="X60" s="21">
        <f>SUM(U60:W60)</f>
        <v>26</v>
      </c>
      <c r="Y60" s="21">
        <v>2</v>
      </c>
      <c r="Z60" s="21">
        <v>1</v>
      </c>
      <c r="AA60" s="21">
        <v>23</v>
      </c>
      <c r="AB60" s="21">
        <f>SUM(Y60:AA60)</f>
        <v>26</v>
      </c>
      <c r="AC60" s="21">
        <v>2</v>
      </c>
      <c r="AD60" s="21">
        <v>1</v>
      </c>
      <c r="AE60" s="21">
        <v>23</v>
      </c>
      <c r="AF60" s="21">
        <f>SUM(AC60:AE60)</f>
        <v>26</v>
      </c>
      <c r="AG60" s="21">
        <v>2</v>
      </c>
      <c r="AH60" s="21">
        <v>1</v>
      </c>
      <c r="AI60" s="21">
        <v>23</v>
      </c>
      <c r="AJ60" s="21">
        <f>SUM(AG60:AI60)</f>
        <v>26</v>
      </c>
      <c r="AK60" s="21">
        <v>2</v>
      </c>
      <c r="AL60" s="21">
        <v>1</v>
      </c>
      <c r="AM60" s="21">
        <v>23</v>
      </c>
      <c r="AN60" s="21">
        <f>SUM(AK60:AM60)</f>
        <v>26</v>
      </c>
      <c r="AO60" s="21">
        <v>2</v>
      </c>
      <c r="AP60" s="21">
        <v>1</v>
      </c>
      <c r="AQ60" s="21">
        <v>23</v>
      </c>
      <c r="AR60" s="21">
        <f>SUM(AO60:AQ60)</f>
        <v>26</v>
      </c>
      <c r="AS60" s="21">
        <v>2</v>
      </c>
      <c r="AT60" s="21">
        <v>1</v>
      </c>
      <c r="AU60" s="21">
        <v>23</v>
      </c>
      <c r="AV60" s="21">
        <f>SUM(AS60:AU60)</f>
        <v>26</v>
      </c>
      <c r="AW60" s="21">
        <v>2</v>
      </c>
      <c r="AX60" s="21">
        <v>1</v>
      </c>
      <c r="AY60" s="21">
        <v>23</v>
      </c>
      <c r="AZ60" s="21">
        <f>SUM(AW60:AY60)</f>
        <v>26</v>
      </c>
      <c r="BA60" s="222"/>
      <c r="BB60" s="220"/>
      <c r="BC60" s="220"/>
      <c r="BD60" s="30"/>
      <c r="BE60" s="32">
        <f>E60+I60+M60+Q60+U60+Y60+AC60+AG60+AO60+AS60+AW60+AK60</f>
        <v>24</v>
      </c>
      <c r="BF60" s="32">
        <f>F60+J60+N60+R60+V60+Z60+AD60+AH60+AP60+AT60+AX60+AL60</f>
        <v>12</v>
      </c>
      <c r="BG60" s="32">
        <f>G60+K60+O60+S60+W60+AA60+AE60+AI60+AM60+AQ60+AU60+AY60</f>
        <v>276</v>
      </c>
      <c r="BH60" s="32">
        <f>H60+L60+P60+T60+X60+AB60+AF60+AJ60+AN60+AR60+AV60+AZ60</f>
        <v>312</v>
      </c>
      <c r="BI60" s="32">
        <f>BE60*100</f>
        <v>2400</v>
      </c>
      <c r="BJ60" s="32">
        <f>BF60*150</f>
        <v>1800</v>
      </c>
      <c r="BK60" s="32">
        <f>BG60*200</f>
        <v>55200</v>
      </c>
      <c r="BL60" s="32">
        <f>BI60+BJ60+BK60</f>
        <v>59400</v>
      </c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</row>
    <row r="61" spans="1:255" s="2" customFormat="1" ht="21" customHeight="1">
      <c r="A61" s="225"/>
      <c r="B61" s="227"/>
      <c r="C61" s="225"/>
      <c r="D61" s="18" t="s">
        <v>98</v>
      </c>
      <c r="E61" s="227" t="s">
        <v>42</v>
      </c>
      <c r="F61" s="227"/>
      <c r="G61" s="227"/>
      <c r="H61" s="227"/>
      <c r="I61" s="227" t="s">
        <v>43</v>
      </c>
      <c r="J61" s="227"/>
      <c r="K61" s="227"/>
      <c r="L61" s="227"/>
      <c r="M61" s="227" t="s">
        <v>44</v>
      </c>
      <c r="N61" s="227"/>
      <c r="O61" s="227"/>
      <c r="P61" s="227"/>
      <c r="Q61" s="227" t="s">
        <v>45</v>
      </c>
      <c r="R61" s="227"/>
      <c r="S61" s="227"/>
      <c r="T61" s="227"/>
      <c r="U61" s="227" t="s">
        <v>46</v>
      </c>
      <c r="V61" s="227"/>
      <c r="W61" s="227"/>
      <c r="X61" s="227"/>
      <c r="Y61" s="227" t="s">
        <v>47</v>
      </c>
      <c r="Z61" s="227"/>
      <c r="AA61" s="227"/>
      <c r="AB61" s="227"/>
      <c r="AC61" s="227" t="s">
        <v>48</v>
      </c>
      <c r="AD61" s="227"/>
      <c r="AE61" s="227"/>
      <c r="AF61" s="227"/>
      <c r="AG61" s="227" t="s">
        <v>49</v>
      </c>
      <c r="AH61" s="227"/>
      <c r="AI61" s="227"/>
      <c r="AJ61" s="227"/>
      <c r="AK61" s="227" t="s">
        <v>50</v>
      </c>
      <c r="AL61" s="227"/>
      <c r="AM61" s="227"/>
      <c r="AN61" s="227"/>
      <c r="AO61" s="227" t="s">
        <v>51</v>
      </c>
      <c r="AP61" s="227"/>
      <c r="AQ61" s="227"/>
      <c r="AR61" s="227"/>
      <c r="AS61" s="227" t="s">
        <v>52</v>
      </c>
      <c r="AT61" s="227"/>
      <c r="AU61" s="227"/>
      <c r="AV61" s="227"/>
      <c r="AW61" s="227" t="s">
        <v>53</v>
      </c>
      <c r="AX61" s="227"/>
      <c r="AY61" s="227"/>
      <c r="AZ61" s="227"/>
      <c r="BA61" s="222"/>
      <c r="BB61" s="220"/>
      <c r="BC61" s="220"/>
      <c r="BD61" s="30"/>
      <c r="BE61" s="32"/>
      <c r="BF61" s="32"/>
      <c r="BG61" s="32"/>
      <c r="BH61" s="32"/>
      <c r="BI61" s="32"/>
      <c r="BJ61" s="32"/>
      <c r="BK61" s="32"/>
      <c r="BL61" s="32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</row>
    <row r="62" spans="1:255" s="2" customFormat="1" ht="21" customHeight="1">
      <c r="A62" s="225"/>
      <c r="B62" s="227"/>
      <c r="C62" s="225"/>
      <c r="D62" s="13" t="s">
        <v>54</v>
      </c>
      <c r="E62" s="13" t="s">
        <v>36</v>
      </c>
      <c r="F62" s="13" t="s">
        <v>37</v>
      </c>
      <c r="G62" s="13" t="s">
        <v>38</v>
      </c>
      <c r="H62" s="13" t="s">
        <v>39</v>
      </c>
      <c r="I62" s="13" t="s">
        <v>36</v>
      </c>
      <c r="J62" s="13" t="s">
        <v>37</v>
      </c>
      <c r="K62" s="13" t="s">
        <v>38</v>
      </c>
      <c r="L62" s="13" t="s">
        <v>39</v>
      </c>
      <c r="M62" s="13" t="s">
        <v>36</v>
      </c>
      <c r="N62" s="13" t="s">
        <v>37</v>
      </c>
      <c r="O62" s="13" t="s">
        <v>38</v>
      </c>
      <c r="P62" s="13" t="s">
        <v>39</v>
      </c>
      <c r="Q62" s="13" t="s">
        <v>36</v>
      </c>
      <c r="R62" s="13" t="s">
        <v>37</v>
      </c>
      <c r="S62" s="13" t="s">
        <v>38</v>
      </c>
      <c r="T62" s="13" t="s">
        <v>39</v>
      </c>
      <c r="U62" s="13" t="s">
        <v>36</v>
      </c>
      <c r="V62" s="13" t="s">
        <v>37</v>
      </c>
      <c r="W62" s="13" t="s">
        <v>38</v>
      </c>
      <c r="X62" s="13" t="s">
        <v>39</v>
      </c>
      <c r="Y62" s="13" t="s">
        <v>36</v>
      </c>
      <c r="Z62" s="13" t="s">
        <v>37</v>
      </c>
      <c r="AA62" s="13" t="s">
        <v>38</v>
      </c>
      <c r="AB62" s="13" t="s">
        <v>39</v>
      </c>
      <c r="AC62" s="13" t="s">
        <v>36</v>
      </c>
      <c r="AD62" s="13" t="s">
        <v>37</v>
      </c>
      <c r="AE62" s="13" t="s">
        <v>38</v>
      </c>
      <c r="AF62" s="13" t="s">
        <v>39</v>
      </c>
      <c r="AG62" s="13" t="s">
        <v>36</v>
      </c>
      <c r="AH62" s="13" t="s">
        <v>37</v>
      </c>
      <c r="AI62" s="13" t="s">
        <v>38</v>
      </c>
      <c r="AJ62" s="13" t="s">
        <v>39</v>
      </c>
      <c r="AK62" s="13" t="s">
        <v>36</v>
      </c>
      <c r="AL62" s="13" t="s">
        <v>37</v>
      </c>
      <c r="AM62" s="13" t="s">
        <v>38</v>
      </c>
      <c r="AN62" s="13" t="s">
        <v>39</v>
      </c>
      <c r="AO62" s="13" t="s">
        <v>36</v>
      </c>
      <c r="AP62" s="13" t="s">
        <v>37</v>
      </c>
      <c r="AQ62" s="13" t="s">
        <v>38</v>
      </c>
      <c r="AR62" s="13" t="s">
        <v>39</v>
      </c>
      <c r="AS62" s="13" t="s">
        <v>36</v>
      </c>
      <c r="AT62" s="13" t="s">
        <v>37</v>
      </c>
      <c r="AU62" s="13" t="s">
        <v>38</v>
      </c>
      <c r="AV62" s="13" t="s">
        <v>39</v>
      </c>
      <c r="AW62" s="13" t="s">
        <v>36</v>
      </c>
      <c r="AX62" s="13" t="s">
        <v>37</v>
      </c>
      <c r="AY62" s="13" t="s">
        <v>38</v>
      </c>
      <c r="AZ62" s="13" t="s">
        <v>39</v>
      </c>
      <c r="BA62" s="222"/>
      <c r="BB62" s="220"/>
      <c r="BC62" s="220"/>
      <c r="BD62" s="30"/>
      <c r="BE62" s="32"/>
      <c r="BF62" s="32"/>
      <c r="BG62" s="32"/>
      <c r="BH62" s="32"/>
      <c r="BI62" s="32"/>
      <c r="BJ62" s="32"/>
      <c r="BK62" s="32"/>
      <c r="BL62" s="32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55" s="2" customFormat="1" ht="21" customHeight="1">
      <c r="A63" s="225"/>
      <c r="B63" s="227"/>
      <c r="C63" s="226"/>
      <c r="D63" s="13" t="s">
        <v>99</v>
      </c>
      <c r="E63" s="17">
        <f>E60*100</f>
        <v>200</v>
      </c>
      <c r="F63" s="17">
        <f>F60*150</f>
        <v>150</v>
      </c>
      <c r="G63" s="17">
        <f>G60*200</f>
        <v>4600</v>
      </c>
      <c r="H63" s="17">
        <f>SUM(E63:G63)</f>
        <v>4950</v>
      </c>
      <c r="I63" s="20">
        <f>I60*100</f>
        <v>200</v>
      </c>
      <c r="J63" s="17">
        <f>J60*150</f>
        <v>150</v>
      </c>
      <c r="K63" s="17">
        <f>K60*200</f>
        <v>4600</v>
      </c>
      <c r="L63" s="17">
        <f>SUM(I63:K63)</f>
        <v>4950</v>
      </c>
      <c r="M63" s="17">
        <f>M60*100</f>
        <v>200</v>
      </c>
      <c r="N63" s="17">
        <f>N60*150</f>
        <v>150</v>
      </c>
      <c r="O63" s="17">
        <f>O60*200</f>
        <v>4600</v>
      </c>
      <c r="P63" s="17">
        <f>SUM(M63:O63)</f>
        <v>4950</v>
      </c>
      <c r="Q63" s="17">
        <f>Q60*100</f>
        <v>200</v>
      </c>
      <c r="R63" s="17">
        <f>R60*150</f>
        <v>150</v>
      </c>
      <c r="S63" s="17">
        <f>S60*200</f>
        <v>4600</v>
      </c>
      <c r="T63" s="17">
        <f>SUM(Q63:S63)</f>
        <v>4950</v>
      </c>
      <c r="U63" s="17">
        <f>U60*100</f>
        <v>200</v>
      </c>
      <c r="V63" s="17">
        <f>V60*150</f>
        <v>150</v>
      </c>
      <c r="W63" s="17">
        <f>W60*200</f>
        <v>4600</v>
      </c>
      <c r="X63" s="17">
        <f>SUM(U63:W63)</f>
        <v>4950</v>
      </c>
      <c r="Y63" s="17">
        <f>Y60*100</f>
        <v>200</v>
      </c>
      <c r="Z63" s="17">
        <f>Z60*150</f>
        <v>150</v>
      </c>
      <c r="AA63" s="17">
        <f>AA60*200</f>
        <v>4600</v>
      </c>
      <c r="AB63" s="17">
        <f>SUM(Y63:AA63)</f>
        <v>4950</v>
      </c>
      <c r="AC63" s="17">
        <f>AC60*100</f>
        <v>200</v>
      </c>
      <c r="AD63" s="17">
        <f>AD60*150</f>
        <v>150</v>
      </c>
      <c r="AE63" s="17">
        <f>AE60*200</f>
        <v>4600</v>
      </c>
      <c r="AF63" s="17">
        <f>SUM(AC63:AE63)</f>
        <v>4950</v>
      </c>
      <c r="AG63" s="17">
        <f>AG60*100</f>
        <v>200</v>
      </c>
      <c r="AH63" s="17">
        <f>AH60*150</f>
        <v>150</v>
      </c>
      <c r="AI63" s="17">
        <f>AI60*200</f>
        <v>4600</v>
      </c>
      <c r="AJ63" s="17">
        <f>SUM(AG63:AI63)</f>
        <v>4950</v>
      </c>
      <c r="AK63" s="17">
        <f>AK60*100</f>
        <v>200</v>
      </c>
      <c r="AL63" s="17">
        <f>AL60*150</f>
        <v>150</v>
      </c>
      <c r="AM63" s="17">
        <f>AM60*200</f>
        <v>4600</v>
      </c>
      <c r="AN63" s="17">
        <f>SUM(AK63:AM63)</f>
        <v>4950</v>
      </c>
      <c r="AO63" s="17">
        <f>AO60*100</f>
        <v>200</v>
      </c>
      <c r="AP63" s="17">
        <f>AP60*150</f>
        <v>150</v>
      </c>
      <c r="AQ63" s="17">
        <f>AQ60*200</f>
        <v>4600</v>
      </c>
      <c r="AR63" s="17">
        <f>SUM(AO63:AQ63)</f>
        <v>4950</v>
      </c>
      <c r="AS63" s="17">
        <f>AS60*100</f>
        <v>200</v>
      </c>
      <c r="AT63" s="17">
        <f>AT60*150</f>
        <v>150</v>
      </c>
      <c r="AU63" s="17">
        <f>AU60*200</f>
        <v>4600</v>
      </c>
      <c r="AV63" s="17">
        <f>SUM(AS63:AU63)</f>
        <v>4950</v>
      </c>
      <c r="AW63" s="17">
        <f>AW60*100</f>
        <v>200</v>
      </c>
      <c r="AX63" s="17">
        <f>AX60*150</f>
        <v>150</v>
      </c>
      <c r="AY63" s="17">
        <f>AY60*200</f>
        <v>4600</v>
      </c>
      <c r="AZ63" s="17">
        <f>SUM(AW63:AY63)</f>
        <v>4950</v>
      </c>
      <c r="BA63" s="223"/>
      <c r="BB63" s="220"/>
      <c r="BC63" s="220"/>
      <c r="BD63" s="30"/>
      <c r="BE63" s="32"/>
      <c r="BF63" s="32"/>
      <c r="BG63" s="32"/>
      <c r="BH63" s="32"/>
      <c r="BI63" s="32"/>
      <c r="BJ63" s="32"/>
      <c r="BK63" s="32"/>
      <c r="BL63" s="32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55" s="2" customFormat="1" ht="21" customHeight="1">
      <c r="A64" s="13" t="s">
        <v>2</v>
      </c>
      <c r="B64" s="13" t="s">
        <v>3</v>
      </c>
      <c r="C64" s="13" t="s">
        <v>7</v>
      </c>
      <c r="D64" s="13" t="s">
        <v>8</v>
      </c>
      <c r="E64" s="227" t="s">
        <v>13</v>
      </c>
      <c r="F64" s="227"/>
      <c r="G64" s="227"/>
      <c r="H64" s="227"/>
      <c r="I64" s="227" t="s">
        <v>14</v>
      </c>
      <c r="J64" s="227"/>
      <c r="K64" s="227"/>
      <c r="L64" s="227"/>
      <c r="M64" s="227" t="s">
        <v>15</v>
      </c>
      <c r="N64" s="227"/>
      <c r="O64" s="227"/>
      <c r="P64" s="227"/>
      <c r="Q64" s="227" t="s">
        <v>16</v>
      </c>
      <c r="R64" s="227"/>
      <c r="S64" s="227"/>
      <c r="T64" s="227"/>
      <c r="U64" s="227" t="s">
        <v>17</v>
      </c>
      <c r="V64" s="227"/>
      <c r="W64" s="227"/>
      <c r="X64" s="227"/>
      <c r="Y64" s="227" t="s">
        <v>18</v>
      </c>
      <c r="Z64" s="227"/>
      <c r="AA64" s="227"/>
      <c r="AB64" s="227"/>
      <c r="AC64" s="227" t="s">
        <v>19</v>
      </c>
      <c r="AD64" s="227"/>
      <c r="AE64" s="227"/>
      <c r="AF64" s="227"/>
      <c r="AG64" s="236" t="s">
        <v>20</v>
      </c>
      <c r="AH64" s="236"/>
      <c r="AI64" s="236"/>
      <c r="AJ64" s="236"/>
      <c r="AK64" s="227" t="s">
        <v>21</v>
      </c>
      <c r="AL64" s="227"/>
      <c r="AM64" s="227"/>
      <c r="AN64" s="227"/>
      <c r="AO64" s="227" t="s">
        <v>22</v>
      </c>
      <c r="AP64" s="227"/>
      <c r="AQ64" s="227"/>
      <c r="AR64" s="227"/>
      <c r="AS64" s="227" t="s">
        <v>23</v>
      </c>
      <c r="AT64" s="227"/>
      <c r="AU64" s="227"/>
      <c r="AV64" s="227"/>
      <c r="AW64" s="227" t="s">
        <v>24</v>
      </c>
      <c r="AX64" s="227"/>
      <c r="AY64" s="227"/>
      <c r="AZ64" s="227"/>
      <c r="BA64" s="27" t="s">
        <v>25</v>
      </c>
      <c r="BB64" s="28" t="s">
        <v>9</v>
      </c>
      <c r="BC64" s="29" t="s">
        <v>10</v>
      </c>
      <c r="BD64" s="30"/>
      <c r="BE64" s="32"/>
      <c r="BF64" s="32"/>
      <c r="BG64" s="32"/>
      <c r="BH64" s="32"/>
      <c r="BI64" s="32"/>
      <c r="BJ64" s="32"/>
      <c r="BK64" s="32"/>
      <c r="BL64" s="32"/>
      <c r="BM64" s="32">
        <f>E60+I60++M60+Q60+U60+Y60+AC60+AG60+AK60+AO60+AS60+AW60</f>
        <v>24</v>
      </c>
      <c r="BN64" s="32">
        <f>F60+J60+N60+R60+V60+Z60+AD60+AH60+AL60+AP60+AT60+AX60</f>
        <v>12</v>
      </c>
      <c r="BO64" s="32">
        <f>G60+K60+O60+S60+W60+AA60+AE60+AI60+AM60+AQ60+AU60+AY60</f>
        <v>276</v>
      </c>
      <c r="BP64" s="32">
        <f>H60+L60+P60+T60+X60+AB60+AF60+AJ60+AN60+AR60+AV60+AZ60</f>
        <v>312</v>
      </c>
      <c r="BQ64" s="32">
        <f>BM64*100</f>
        <v>2400</v>
      </c>
      <c r="BR64" s="32">
        <f>BN64*150</f>
        <v>1800</v>
      </c>
      <c r="BS64" s="32">
        <f>BO64*200</f>
        <v>55200</v>
      </c>
      <c r="BT64" s="32">
        <f>BQ64+BR64+BS64</f>
        <v>59400</v>
      </c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</row>
    <row r="65" spans="1:255" s="2" customFormat="1" ht="21" customHeight="1">
      <c r="A65" s="227" t="s">
        <v>100</v>
      </c>
      <c r="B65" s="227" t="s">
        <v>4</v>
      </c>
      <c r="C65" s="224" t="s">
        <v>101</v>
      </c>
      <c r="D65" s="15" t="s">
        <v>102</v>
      </c>
      <c r="E65" s="13" t="s">
        <v>36</v>
      </c>
      <c r="F65" s="13" t="s">
        <v>37</v>
      </c>
      <c r="G65" s="13" t="s">
        <v>38</v>
      </c>
      <c r="H65" s="13" t="s">
        <v>39</v>
      </c>
      <c r="I65" s="13" t="s">
        <v>36</v>
      </c>
      <c r="J65" s="13" t="s">
        <v>37</v>
      </c>
      <c r="K65" s="13" t="s">
        <v>38</v>
      </c>
      <c r="L65" s="13" t="s">
        <v>39</v>
      </c>
      <c r="M65" s="13" t="s">
        <v>36</v>
      </c>
      <c r="N65" s="13" t="s">
        <v>37</v>
      </c>
      <c r="O65" s="13" t="s">
        <v>38</v>
      </c>
      <c r="P65" s="13" t="s">
        <v>39</v>
      </c>
      <c r="Q65" s="13" t="s">
        <v>36</v>
      </c>
      <c r="R65" s="13" t="s">
        <v>37</v>
      </c>
      <c r="S65" s="13" t="s">
        <v>38</v>
      </c>
      <c r="T65" s="13" t="s">
        <v>39</v>
      </c>
      <c r="U65" s="13" t="s">
        <v>36</v>
      </c>
      <c r="V65" s="13" t="s">
        <v>37</v>
      </c>
      <c r="W65" s="13" t="s">
        <v>38</v>
      </c>
      <c r="X65" s="13" t="s">
        <v>39</v>
      </c>
      <c r="Y65" s="13" t="s">
        <v>36</v>
      </c>
      <c r="Z65" s="13" t="s">
        <v>37</v>
      </c>
      <c r="AA65" s="13" t="s">
        <v>38</v>
      </c>
      <c r="AB65" s="13" t="s">
        <v>39</v>
      </c>
      <c r="AC65" s="13" t="s">
        <v>36</v>
      </c>
      <c r="AD65" s="13" t="s">
        <v>37</v>
      </c>
      <c r="AE65" s="13" t="s">
        <v>38</v>
      </c>
      <c r="AF65" s="13" t="s">
        <v>39</v>
      </c>
      <c r="AG65" s="13" t="s">
        <v>36</v>
      </c>
      <c r="AH65" s="13" t="s">
        <v>37</v>
      </c>
      <c r="AI65" s="13" t="s">
        <v>38</v>
      </c>
      <c r="AJ65" s="13" t="s">
        <v>39</v>
      </c>
      <c r="AK65" s="13" t="s">
        <v>36</v>
      </c>
      <c r="AL65" s="13" t="s">
        <v>37</v>
      </c>
      <c r="AM65" s="13" t="s">
        <v>38</v>
      </c>
      <c r="AN65" s="13" t="s">
        <v>39</v>
      </c>
      <c r="AO65" s="13" t="s">
        <v>36</v>
      </c>
      <c r="AP65" s="13" t="s">
        <v>37</v>
      </c>
      <c r="AQ65" s="13" t="s">
        <v>38</v>
      </c>
      <c r="AR65" s="13" t="s">
        <v>39</v>
      </c>
      <c r="AS65" s="13" t="s">
        <v>36</v>
      </c>
      <c r="AT65" s="13" t="s">
        <v>37</v>
      </c>
      <c r="AU65" s="13" t="s">
        <v>38</v>
      </c>
      <c r="AV65" s="13" t="s">
        <v>39</v>
      </c>
      <c r="AW65" s="13" t="s">
        <v>36</v>
      </c>
      <c r="AX65" s="13" t="s">
        <v>37</v>
      </c>
      <c r="AY65" s="13" t="s">
        <v>38</v>
      </c>
      <c r="AZ65" s="13" t="s">
        <v>39</v>
      </c>
      <c r="BA65" s="221">
        <f>AZ66+AV66+AR66+AN66+AJ66+AF66+AB66+X66+T66+P66+L66+H66</f>
        <v>256</v>
      </c>
      <c r="BB65" s="220">
        <f>BL66/10000</f>
        <v>5.12</v>
      </c>
      <c r="BC65" s="220">
        <f>BB65/2</f>
        <v>2.56</v>
      </c>
      <c r="BD65" s="30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</row>
    <row r="66" spans="1:255" s="2" customFormat="1" ht="21" customHeight="1">
      <c r="A66" s="227"/>
      <c r="B66" s="227"/>
      <c r="C66" s="225"/>
      <c r="D66" s="14" t="s">
        <v>40</v>
      </c>
      <c r="E66" s="21"/>
      <c r="F66" s="21"/>
      <c r="G66" s="20">
        <v>22</v>
      </c>
      <c r="H66" s="21">
        <f>E66+F66+G66</f>
        <v>22</v>
      </c>
      <c r="I66" s="21"/>
      <c r="J66" s="21"/>
      <c r="K66" s="20">
        <v>22</v>
      </c>
      <c r="L66" s="21">
        <f>I66+J66+K66</f>
        <v>22</v>
      </c>
      <c r="M66" s="21"/>
      <c r="N66" s="21"/>
      <c r="O66" s="20">
        <v>22</v>
      </c>
      <c r="P66" s="21">
        <f>M66+N66+O66</f>
        <v>22</v>
      </c>
      <c r="Q66" s="21"/>
      <c r="R66" s="21"/>
      <c r="S66" s="20">
        <v>22</v>
      </c>
      <c r="T66" s="21">
        <f>Q66+R66+S66</f>
        <v>22</v>
      </c>
      <c r="U66" s="21"/>
      <c r="V66" s="21"/>
      <c r="W66" s="20">
        <v>22</v>
      </c>
      <c r="X66" s="21">
        <f>U66+V66+W66</f>
        <v>22</v>
      </c>
      <c r="Y66" s="21"/>
      <c r="Z66" s="21"/>
      <c r="AA66" s="20">
        <v>22</v>
      </c>
      <c r="AB66" s="21">
        <f>Y66+Z66+AA66</f>
        <v>22</v>
      </c>
      <c r="AC66" s="21"/>
      <c r="AD66" s="21"/>
      <c r="AE66" s="20">
        <v>21</v>
      </c>
      <c r="AF66" s="21">
        <f>AC66+AD66+AE66</f>
        <v>21</v>
      </c>
      <c r="AG66" s="21"/>
      <c r="AH66" s="21"/>
      <c r="AI66" s="20">
        <v>21</v>
      </c>
      <c r="AJ66" s="21">
        <f>AG66+AH66+AI66</f>
        <v>21</v>
      </c>
      <c r="AK66" s="21"/>
      <c r="AL66" s="21"/>
      <c r="AM66" s="20">
        <v>21</v>
      </c>
      <c r="AN66" s="21">
        <f>AK66+AL66+AM66</f>
        <v>21</v>
      </c>
      <c r="AO66" s="21"/>
      <c r="AP66" s="21"/>
      <c r="AQ66" s="20">
        <v>21</v>
      </c>
      <c r="AR66" s="21">
        <f>AO66+AP66+AQ66</f>
        <v>21</v>
      </c>
      <c r="AS66" s="21"/>
      <c r="AT66" s="21"/>
      <c r="AU66" s="20">
        <v>20</v>
      </c>
      <c r="AV66" s="21">
        <f>AS66+AT66+AU66</f>
        <v>20</v>
      </c>
      <c r="AW66" s="21"/>
      <c r="AX66" s="21"/>
      <c r="AY66" s="21">
        <v>20</v>
      </c>
      <c r="AZ66" s="21">
        <f>AW66+AX66+AY66</f>
        <v>20</v>
      </c>
      <c r="BA66" s="222"/>
      <c r="BB66" s="220"/>
      <c r="BC66" s="220"/>
      <c r="BD66" s="30"/>
      <c r="BE66" s="32">
        <f>E66+I66+M66+Q66+U66+Y66+AC66+AG66+AO66+AS66+AW66+AK66</f>
        <v>0</v>
      </c>
      <c r="BF66" s="32">
        <f>F66+J66+N66+R66+V66+Z66+AD66+AH66+AP66+AT66+AX66+AL66</f>
        <v>0</v>
      </c>
      <c r="BG66" s="32">
        <f>G66+K66+O66+S66+W66+AA66+AE66+AI66+AM66+AQ66+AU66+AY66</f>
        <v>256</v>
      </c>
      <c r="BH66" s="32">
        <f>H66+L66+P66+T66+X66+AB66+AF66+AJ66+AN66+AR66+AV66+AZ66</f>
        <v>256</v>
      </c>
      <c r="BI66" s="32">
        <f>BE66*100</f>
        <v>0</v>
      </c>
      <c r="BJ66" s="32">
        <f>BF66*150</f>
        <v>0</v>
      </c>
      <c r="BK66" s="32">
        <f>BG66*200</f>
        <v>51200</v>
      </c>
      <c r="BL66" s="32">
        <f>BI66+BJ66+BK66</f>
        <v>51200</v>
      </c>
      <c r="BM66" s="32"/>
      <c r="BN66" s="32"/>
      <c r="BO66" s="32"/>
      <c r="BP66" s="32"/>
      <c r="BQ66" s="32"/>
      <c r="BR66" s="32"/>
      <c r="BS66" s="32"/>
      <c r="BT66" s="32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</row>
    <row r="67" spans="1:255" s="2" customFormat="1" ht="21" customHeight="1">
      <c r="A67" s="227"/>
      <c r="B67" s="227"/>
      <c r="C67" s="225"/>
      <c r="D67" s="18" t="s">
        <v>103</v>
      </c>
      <c r="E67" s="227" t="s">
        <v>42</v>
      </c>
      <c r="F67" s="227"/>
      <c r="G67" s="227"/>
      <c r="H67" s="227"/>
      <c r="I67" s="227" t="s">
        <v>43</v>
      </c>
      <c r="J67" s="227"/>
      <c r="K67" s="227"/>
      <c r="L67" s="227"/>
      <c r="M67" s="227" t="s">
        <v>44</v>
      </c>
      <c r="N67" s="227"/>
      <c r="O67" s="227"/>
      <c r="P67" s="227"/>
      <c r="Q67" s="227" t="s">
        <v>45</v>
      </c>
      <c r="R67" s="227"/>
      <c r="S67" s="227"/>
      <c r="T67" s="227"/>
      <c r="U67" s="227" t="s">
        <v>46</v>
      </c>
      <c r="V67" s="227"/>
      <c r="W67" s="227"/>
      <c r="X67" s="227"/>
      <c r="Y67" s="227" t="s">
        <v>47</v>
      </c>
      <c r="Z67" s="227"/>
      <c r="AA67" s="227"/>
      <c r="AB67" s="227"/>
      <c r="AC67" s="227" t="s">
        <v>48</v>
      </c>
      <c r="AD67" s="227"/>
      <c r="AE67" s="227"/>
      <c r="AF67" s="227"/>
      <c r="AG67" s="227" t="s">
        <v>49</v>
      </c>
      <c r="AH67" s="227"/>
      <c r="AI67" s="227"/>
      <c r="AJ67" s="227"/>
      <c r="AK67" s="227" t="s">
        <v>50</v>
      </c>
      <c r="AL67" s="227"/>
      <c r="AM67" s="227"/>
      <c r="AN67" s="227"/>
      <c r="AO67" s="227" t="s">
        <v>51</v>
      </c>
      <c r="AP67" s="227"/>
      <c r="AQ67" s="227"/>
      <c r="AR67" s="227"/>
      <c r="AS67" s="227" t="s">
        <v>52</v>
      </c>
      <c r="AT67" s="227"/>
      <c r="AU67" s="227"/>
      <c r="AV67" s="227"/>
      <c r="AW67" s="227" t="s">
        <v>53</v>
      </c>
      <c r="AX67" s="227"/>
      <c r="AY67" s="227"/>
      <c r="AZ67" s="227"/>
      <c r="BA67" s="222"/>
      <c r="BB67" s="220"/>
      <c r="BC67" s="220"/>
      <c r="BD67" s="30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</row>
    <row r="68" spans="1:255" s="2" customFormat="1" ht="21" customHeight="1">
      <c r="A68" s="227"/>
      <c r="B68" s="227"/>
      <c r="C68" s="225"/>
      <c r="D68" s="13" t="s">
        <v>54</v>
      </c>
      <c r="E68" s="13" t="s">
        <v>36</v>
      </c>
      <c r="F68" s="13" t="s">
        <v>37</v>
      </c>
      <c r="G68" s="13" t="s">
        <v>38</v>
      </c>
      <c r="H68" s="13" t="s">
        <v>39</v>
      </c>
      <c r="I68" s="13" t="s">
        <v>36</v>
      </c>
      <c r="J68" s="13" t="s">
        <v>37</v>
      </c>
      <c r="K68" s="13" t="s">
        <v>38</v>
      </c>
      <c r="L68" s="13" t="s">
        <v>39</v>
      </c>
      <c r="M68" s="13" t="s">
        <v>36</v>
      </c>
      <c r="N68" s="13" t="s">
        <v>37</v>
      </c>
      <c r="O68" s="13" t="s">
        <v>38</v>
      </c>
      <c r="P68" s="13" t="s">
        <v>39</v>
      </c>
      <c r="Q68" s="13" t="s">
        <v>36</v>
      </c>
      <c r="R68" s="13" t="s">
        <v>37</v>
      </c>
      <c r="S68" s="13" t="s">
        <v>38</v>
      </c>
      <c r="T68" s="13" t="s">
        <v>39</v>
      </c>
      <c r="U68" s="13" t="s">
        <v>36</v>
      </c>
      <c r="V68" s="13" t="s">
        <v>37</v>
      </c>
      <c r="W68" s="13" t="s">
        <v>38</v>
      </c>
      <c r="X68" s="13" t="s">
        <v>39</v>
      </c>
      <c r="Y68" s="13" t="s">
        <v>36</v>
      </c>
      <c r="Z68" s="13" t="s">
        <v>37</v>
      </c>
      <c r="AA68" s="13" t="s">
        <v>38</v>
      </c>
      <c r="AB68" s="13" t="s">
        <v>39</v>
      </c>
      <c r="AC68" s="13" t="s">
        <v>36</v>
      </c>
      <c r="AD68" s="13" t="s">
        <v>37</v>
      </c>
      <c r="AE68" s="13" t="s">
        <v>38</v>
      </c>
      <c r="AF68" s="13" t="s">
        <v>39</v>
      </c>
      <c r="AG68" s="13" t="s">
        <v>36</v>
      </c>
      <c r="AH68" s="13" t="s">
        <v>37</v>
      </c>
      <c r="AI68" s="13" t="s">
        <v>38</v>
      </c>
      <c r="AJ68" s="13" t="s">
        <v>39</v>
      </c>
      <c r="AK68" s="13" t="s">
        <v>36</v>
      </c>
      <c r="AL68" s="13" t="s">
        <v>37</v>
      </c>
      <c r="AM68" s="13" t="s">
        <v>38</v>
      </c>
      <c r="AN68" s="13" t="s">
        <v>39</v>
      </c>
      <c r="AO68" s="13" t="s">
        <v>36</v>
      </c>
      <c r="AP68" s="13" t="s">
        <v>37</v>
      </c>
      <c r="AQ68" s="13" t="s">
        <v>38</v>
      </c>
      <c r="AR68" s="13" t="s">
        <v>39</v>
      </c>
      <c r="AS68" s="13" t="s">
        <v>36</v>
      </c>
      <c r="AT68" s="13" t="s">
        <v>37</v>
      </c>
      <c r="AU68" s="13" t="s">
        <v>38</v>
      </c>
      <c r="AV68" s="13" t="s">
        <v>39</v>
      </c>
      <c r="AW68" s="13" t="s">
        <v>36</v>
      </c>
      <c r="AX68" s="13" t="s">
        <v>37</v>
      </c>
      <c r="AY68" s="13" t="s">
        <v>38</v>
      </c>
      <c r="AZ68" s="13" t="s">
        <v>39</v>
      </c>
      <c r="BA68" s="222"/>
      <c r="BB68" s="220"/>
      <c r="BC68" s="220"/>
      <c r="BD68" s="30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</row>
    <row r="69" spans="1:255" s="2" customFormat="1" ht="21" customHeight="1">
      <c r="A69" s="227"/>
      <c r="B69" s="227"/>
      <c r="C69" s="226"/>
      <c r="D69" s="13" t="s">
        <v>104</v>
      </c>
      <c r="E69" s="17">
        <f>E66*100</f>
        <v>0</v>
      </c>
      <c r="F69" s="17">
        <f>F66*150</f>
        <v>0</v>
      </c>
      <c r="G69" s="17">
        <f>G66*200</f>
        <v>4400</v>
      </c>
      <c r="H69" s="17">
        <f>SUM(E69:G69)</f>
        <v>4400</v>
      </c>
      <c r="I69" s="20">
        <f>I66*100</f>
        <v>0</v>
      </c>
      <c r="J69" s="17">
        <f>J66*150</f>
        <v>0</v>
      </c>
      <c r="K69" s="17">
        <f>K66*200</f>
        <v>4400</v>
      </c>
      <c r="L69" s="17">
        <f>SUM(I69:K69)</f>
        <v>4400</v>
      </c>
      <c r="M69" s="17">
        <f>M66*100</f>
        <v>0</v>
      </c>
      <c r="N69" s="17">
        <f>N66*150</f>
        <v>0</v>
      </c>
      <c r="O69" s="17">
        <f>O66*200</f>
        <v>4400</v>
      </c>
      <c r="P69" s="17">
        <f>SUM(M69:O69)</f>
        <v>4400</v>
      </c>
      <c r="Q69" s="17">
        <f>Q66*100</f>
        <v>0</v>
      </c>
      <c r="R69" s="17">
        <f>R66*150</f>
        <v>0</v>
      </c>
      <c r="S69" s="17">
        <f>S66*200</f>
        <v>4400</v>
      </c>
      <c r="T69" s="17">
        <f>SUM(Q69:S69)</f>
        <v>4400</v>
      </c>
      <c r="U69" s="17">
        <f>U66*100</f>
        <v>0</v>
      </c>
      <c r="V69" s="17">
        <f>V66*150</f>
        <v>0</v>
      </c>
      <c r="W69" s="17">
        <f>W66*200</f>
        <v>4400</v>
      </c>
      <c r="X69" s="17">
        <f>SUM(U69:W69)</f>
        <v>4400</v>
      </c>
      <c r="Y69" s="17">
        <f>Y66*100</f>
        <v>0</v>
      </c>
      <c r="Z69" s="17">
        <f>Z66*150</f>
        <v>0</v>
      </c>
      <c r="AA69" s="17">
        <f>AA66*200</f>
        <v>4400</v>
      </c>
      <c r="AB69" s="17">
        <f>SUM(Y69:AA69)</f>
        <v>4400</v>
      </c>
      <c r="AC69" s="17">
        <f>AC66*100</f>
        <v>0</v>
      </c>
      <c r="AD69" s="17">
        <f>AD66*150</f>
        <v>0</v>
      </c>
      <c r="AE69" s="17">
        <f>AE66*200</f>
        <v>4200</v>
      </c>
      <c r="AF69" s="17">
        <f>SUM(AC69:AE69)</f>
        <v>4200</v>
      </c>
      <c r="AG69" s="17">
        <f>AG66*100</f>
        <v>0</v>
      </c>
      <c r="AH69" s="17">
        <f>AH66*150</f>
        <v>0</v>
      </c>
      <c r="AI69" s="17">
        <f>AI66*200</f>
        <v>4200</v>
      </c>
      <c r="AJ69" s="17">
        <f>SUM(AG69:AI69)</f>
        <v>4200</v>
      </c>
      <c r="AK69" s="17">
        <f>AK66*100</f>
        <v>0</v>
      </c>
      <c r="AL69" s="17">
        <f>AL66*150</f>
        <v>0</v>
      </c>
      <c r="AM69" s="17">
        <f>AM66*200</f>
        <v>4200</v>
      </c>
      <c r="AN69" s="17">
        <f>SUM(AK69:AM69)</f>
        <v>4200</v>
      </c>
      <c r="AO69" s="17">
        <f>AO66*100</f>
        <v>0</v>
      </c>
      <c r="AP69" s="17">
        <f>AP66*150</f>
        <v>0</v>
      </c>
      <c r="AQ69" s="17">
        <f>AQ66*200</f>
        <v>4200</v>
      </c>
      <c r="AR69" s="17">
        <f>SUM(AO69:AQ69)</f>
        <v>4200</v>
      </c>
      <c r="AS69" s="17">
        <f>AS66*100</f>
        <v>0</v>
      </c>
      <c r="AT69" s="17">
        <f>AT66*150</f>
        <v>0</v>
      </c>
      <c r="AU69" s="17">
        <f>AU66*200</f>
        <v>4000</v>
      </c>
      <c r="AV69" s="17">
        <f>SUM(AS69:AU69)</f>
        <v>4000</v>
      </c>
      <c r="AW69" s="17">
        <f>AW66*100</f>
        <v>0</v>
      </c>
      <c r="AX69" s="17">
        <f>AX66*150</f>
        <v>0</v>
      </c>
      <c r="AY69" s="17">
        <f>AY66*200</f>
        <v>4000</v>
      </c>
      <c r="AZ69" s="17">
        <f>SUM(AW69:AY69)</f>
        <v>4000</v>
      </c>
      <c r="BA69" s="223"/>
      <c r="BB69" s="220"/>
      <c r="BC69" s="220"/>
      <c r="BD69" s="30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</row>
    <row r="70" spans="1:255" s="2" customFormat="1" ht="21" customHeight="1">
      <c r="A70" s="13" t="s">
        <v>2</v>
      </c>
      <c r="B70" s="13" t="s">
        <v>3</v>
      </c>
      <c r="C70" s="13" t="s">
        <v>7</v>
      </c>
      <c r="D70" s="13" t="s">
        <v>8</v>
      </c>
      <c r="E70" s="227" t="s">
        <v>13</v>
      </c>
      <c r="F70" s="227"/>
      <c r="G70" s="227"/>
      <c r="H70" s="227"/>
      <c r="I70" s="227" t="s">
        <v>14</v>
      </c>
      <c r="J70" s="227"/>
      <c r="K70" s="227"/>
      <c r="L70" s="227"/>
      <c r="M70" s="227" t="s">
        <v>15</v>
      </c>
      <c r="N70" s="227"/>
      <c r="O70" s="227"/>
      <c r="P70" s="227"/>
      <c r="Q70" s="227" t="s">
        <v>16</v>
      </c>
      <c r="R70" s="227"/>
      <c r="S70" s="227"/>
      <c r="T70" s="227"/>
      <c r="U70" s="227" t="s">
        <v>17</v>
      </c>
      <c r="V70" s="227"/>
      <c r="W70" s="227"/>
      <c r="X70" s="227"/>
      <c r="Y70" s="227" t="s">
        <v>18</v>
      </c>
      <c r="Z70" s="227"/>
      <c r="AA70" s="227"/>
      <c r="AB70" s="227"/>
      <c r="AC70" s="227" t="s">
        <v>19</v>
      </c>
      <c r="AD70" s="227"/>
      <c r="AE70" s="227"/>
      <c r="AF70" s="227"/>
      <c r="AG70" s="236" t="s">
        <v>20</v>
      </c>
      <c r="AH70" s="236"/>
      <c r="AI70" s="236"/>
      <c r="AJ70" s="236"/>
      <c r="AK70" s="227" t="s">
        <v>21</v>
      </c>
      <c r="AL70" s="227"/>
      <c r="AM70" s="227"/>
      <c r="AN70" s="227"/>
      <c r="AO70" s="227" t="s">
        <v>22</v>
      </c>
      <c r="AP70" s="227"/>
      <c r="AQ70" s="227"/>
      <c r="AR70" s="227"/>
      <c r="AS70" s="227" t="s">
        <v>23</v>
      </c>
      <c r="AT70" s="227"/>
      <c r="AU70" s="227"/>
      <c r="AV70" s="227"/>
      <c r="AW70" s="227" t="s">
        <v>24</v>
      </c>
      <c r="AX70" s="227"/>
      <c r="AY70" s="227"/>
      <c r="AZ70" s="227"/>
      <c r="BA70" s="27" t="s">
        <v>25</v>
      </c>
      <c r="BB70" s="28" t="s">
        <v>9</v>
      </c>
      <c r="BC70" s="29" t="s">
        <v>10</v>
      </c>
      <c r="BD70" s="30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</row>
    <row r="71" spans="1:255" s="2" customFormat="1" ht="21" customHeight="1">
      <c r="A71" s="227" t="s">
        <v>105</v>
      </c>
      <c r="B71" s="227" t="s">
        <v>4</v>
      </c>
      <c r="C71" s="224" t="s">
        <v>106</v>
      </c>
      <c r="D71" s="15" t="s">
        <v>107</v>
      </c>
      <c r="E71" s="13" t="s">
        <v>36</v>
      </c>
      <c r="F71" s="13" t="s">
        <v>37</v>
      </c>
      <c r="G71" s="13" t="s">
        <v>38</v>
      </c>
      <c r="H71" s="13" t="s">
        <v>39</v>
      </c>
      <c r="I71" s="13" t="s">
        <v>36</v>
      </c>
      <c r="J71" s="13" t="s">
        <v>37</v>
      </c>
      <c r="K71" s="13" t="s">
        <v>38</v>
      </c>
      <c r="L71" s="13" t="s">
        <v>39</v>
      </c>
      <c r="M71" s="13" t="s">
        <v>36</v>
      </c>
      <c r="N71" s="13" t="s">
        <v>37</v>
      </c>
      <c r="O71" s="13" t="s">
        <v>38</v>
      </c>
      <c r="P71" s="13" t="s">
        <v>39</v>
      </c>
      <c r="Q71" s="13" t="s">
        <v>36</v>
      </c>
      <c r="R71" s="13" t="s">
        <v>37</v>
      </c>
      <c r="S71" s="13" t="s">
        <v>38</v>
      </c>
      <c r="T71" s="13" t="s">
        <v>39</v>
      </c>
      <c r="U71" s="13" t="s">
        <v>36</v>
      </c>
      <c r="V71" s="13" t="s">
        <v>37</v>
      </c>
      <c r="W71" s="13" t="s">
        <v>38</v>
      </c>
      <c r="X71" s="13" t="s">
        <v>39</v>
      </c>
      <c r="Y71" s="13" t="s">
        <v>36</v>
      </c>
      <c r="Z71" s="13" t="s">
        <v>37</v>
      </c>
      <c r="AA71" s="13" t="s">
        <v>38</v>
      </c>
      <c r="AB71" s="13" t="s">
        <v>39</v>
      </c>
      <c r="AC71" s="13" t="s">
        <v>36</v>
      </c>
      <c r="AD71" s="13" t="s">
        <v>37</v>
      </c>
      <c r="AE71" s="13" t="s">
        <v>38</v>
      </c>
      <c r="AF71" s="13" t="s">
        <v>39</v>
      </c>
      <c r="AG71" s="13" t="s">
        <v>36</v>
      </c>
      <c r="AH71" s="13" t="s">
        <v>37</v>
      </c>
      <c r="AI71" s="13" t="s">
        <v>38</v>
      </c>
      <c r="AJ71" s="13" t="s">
        <v>39</v>
      </c>
      <c r="AK71" s="13" t="s">
        <v>36</v>
      </c>
      <c r="AL71" s="13" t="s">
        <v>37</v>
      </c>
      <c r="AM71" s="13" t="s">
        <v>38</v>
      </c>
      <c r="AN71" s="13" t="s">
        <v>39</v>
      </c>
      <c r="AO71" s="13" t="s">
        <v>36</v>
      </c>
      <c r="AP71" s="13" t="s">
        <v>37</v>
      </c>
      <c r="AQ71" s="13" t="s">
        <v>38</v>
      </c>
      <c r="AR71" s="13" t="s">
        <v>39</v>
      </c>
      <c r="AS71" s="13" t="s">
        <v>36</v>
      </c>
      <c r="AT71" s="13" t="s">
        <v>37</v>
      </c>
      <c r="AU71" s="13" t="s">
        <v>38</v>
      </c>
      <c r="AV71" s="13" t="s">
        <v>39</v>
      </c>
      <c r="AW71" s="13" t="s">
        <v>36</v>
      </c>
      <c r="AX71" s="13" t="s">
        <v>37</v>
      </c>
      <c r="AY71" s="13" t="s">
        <v>38</v>
      </c>
      <c r="AZ71" s="13" t="s">
        <v>39</v>
      </c>
      <c r="BA71" s="221">
        <f>AZ72+AV72+AR72+AN72+AJ72+AF72+AB72+X72+T72+P72+L72+H72</f>
        <v>816</v>
      </c>
      <c r="BB71" s="220">
        <f>BL72/10000</f>
        <v>16.32</v>
      </c>
      <c r="BC71" s="220">
        <f>BB71/2</f>
        <v>8.16</v>
      </c>
      <c r="BD71" s="30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</row>
    <row r="72" spans="1:255" s="2" customFormat="1" ht="21" customHeight="1">
      <c r="A72" s="227"/>
      <c r="B72" s="227"/>
      <c r="C72" s="225"/>
      <c r="D72" s="14" t="s">
        <v>40</v>
      </c>
      <c r="E72" s="21"/>
      <c r="F72" s="21"/>
      <c r="G72" s="21">
        <v>68</v>
      </c>
      <c r="H72" s="21">
        <f>E72+F72+G72</f>
        <v>68</v>
      </c>
      <c r="I72" s="21"/>
      <c r="J72" s="21"/>
      <c r="K72" s="21">
        <v>68</v>
      </c>
      <c r="L72" s="21">
        <f>I72+J72+K72</f>
        <v>68</v>
      </c>
      <c r="M72" s="21"/>
      <c r="N72" s="21"/>
      <c r="O72" s="21">
        <v>68</v>
      </c>
      <c r="P72" s="21">
        <f>M72+N72+O72</f>
        <v>68</v>
      </c>
      <c r="Q72" s="21"/>
      <c r="R72" s="21"/>
      <c r="S72" s="21">
        <v>68</v>
      </c>
      <c r="T72" s="21">
        <f>Q72+R72+S72</f>
        <v>68</v>
      </c>
      <c r="U72" s="21"/>
      <c r="V72" s="21"/>
      <c r="W72" s="21">
        <v>68</v>
      </c>
      <c r="X72" s="21">
        <f>U72+V72+W72</f>
        <v>68</v>
      </c>
      <c r="Y72" s="21"/>
      <c r="Z72" s="21"/>
      <c r="AA72" s="21">
        <v>68</v>
      </c>
      <c r="AB72" s="21">
        <f>Y72+Z72+AA72</f>
        <v>68</v>
      </c>
      <c r="AC72" s="21"/>
      <c r="AD72" s="21"/>
      <c r="AE72" s="21">
        <v>68</v>
      </c>
      <c r="AF72" s="21">
        <f>AC72+AD72+AE72</f>
        <v>68</v>
      </c>
      <c r="AG72" s="21"/>
      <c r="AH72" s="21"/>
      <c r="AI72" s="21">
        <v>68</v>
      </c>
      <c r="AJ72" s="21">
        <f>AG72+AH72+AI72</f>
        <v>68</v>
      </c>
      <c r="AK72" s="21"/>
      <c r="AL72" s="21"/>
      <c r="AM72" s="21">
        <v>68</v>
      </c>
      <c r="AN72" s="21">
        <f>AK72+AL72+AM72</f>
        <v>68</v>
      </c>
      <c r="AO72" s="21"/>
      <c r="AP72" s="21"/>
      <c r="AQ72" s="21">
        <v>68</v>
      </c>
      <c r="AR72" s="21">
        <f>AO72+AP72+AQ72</f>
        <v>68</v>
      </c>
      <c r="AS72" s="21"/>
      <c r="AT72" s="21"/>
      <c r="AU72" s="21">
        <v>68</v>
      </c>
      <c r="AV72" s="21">
        <f>AS72+AT72+AU72</f>
        <v>68</v>
      </c>
      <c r="AW72" s="21"/>
      <c r="AX72" s="21"/>
      <c r="AY72" s="21">
        <v>68</v>
      </c>
      <c r="AZ72" s="21">
        <f>AW72+AX72+AY72</f>
        <v>68</v>
      </c>
      <c r="BA72" s="222"/>
      <c r="BB72" s="220"/>
      <c r="BC72" s="220"/>
      <c r="BD72" s="30"/>
      <c r="BE72" s="32">
        <f>E72+I72+M72+Q72+U72+Y72+AC72+AG72+AO72+AS72+AW72+AK72</f>
        <v>0</v>
      </c>
      <c r="BF72" s="32">
        <f>F72+J72+N72+R72+V72+Z72+AD72+AH72+AP72+AT72+AX72+AL72</f>
        <v>0</v>
      </c>
      <c r="BG72" s="32">
        <f>G72+K72+O72+S72+W72+AA72+AE72+AI72+AM72+AQ72+AU72+AY72</f>
        <v>816</v>
      </c>
      <c r="BH72" s="32">
        <f>H72+L72+P72+T72+X72+AB72+AF72+AJ72+AN72+AR72+AV72+AZ72</f>
        <v>816</v>
      </c>
      <c r="BI72" s="32">
        <f>BE72*100</f>
        <v>0</v>
      </c>
      <c r="BJ72" s="32">
        <f>BF72*150</f>
        <v>0</v>
      </c>
      <c r="BK72" s="32">
        <f>BG72*200</f>
        <v>163200</v>
      </c>
      <c r="BL72" s="32">
        <f>BI72+BJ72+BK72</f>
        <v>163200</v>
      </c>
      <c r="BM72" s="32"/>
      <c r="BN72" s="32"/>
      <c r="BO72" s="32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</row>
    <row r="73" spans="1:255" s="2" customFormat="1" ht="21" customHeight="1">
      <c r="A73" s="227"/>
      <c r="B73" s="227"/>
      <c r="C73" s="225"/>
      <c r="D73" s="18" t="s">
        <v>108</v>
      </c>
      <c r="E73" s="227" t="s">
        <v>42</v>
      </c>
      <c r="F73" s="227"/>
      <c r="G73" s="227"/>
      <c r="H73" s="227"/>
      <c r="I73" s="227" t="s">
        <v>43</v>
      </c>
      <c r="J73" s="227"/>
      <c r="K73" s="227"/>
      <c r="L73" s="227"/>
      <c r="M73" s="227" t="s">
        <v>44</v>
      </c>
      <c r="N73" s="227"/>
      <c r="O73" s="227"/>
      <c r="P73" s="227"/>
      <c r="Q73" s="227" t="s">
        <v>45</v>
      </c>
      <c r="R73" s="227"/>
      <c r="S73" s="227"/>
      <c r="T73" s="227"/>
      <c r="U73" s="227" t="s">
        <v>46</v>
      </c>
      <c r="V73" s="227"/>
      <c r="W73" s="227"/>
      <c r="X73" s="227"/>
      <c r="Y73" s="227" t="s">
        <v>47</v>
      </c>
      <c r="Z73" s="227"/>
      <c r="AA73" s="227"/>
      <c r="AB73" s="227"/>
      <c r="AC73" s="227" t="s">
        <v>48</v>
      </c>
      <c r="AD73" s="227"/>
      <c r="AE73" s="227"/>
      <c r="AF73" s="227"/>
      <c r="AG73" s="227" t="s">
        <v>49</v>
      </c>
      <c r="AH73" s="227"/>
      <c r="AI73" s="227"/>
      <c r="AJ73" s="227"/>
      <c r="AK73" s="227" t="s">
        <v>50</v>
      </c>
      <c r="AL73" s="227"/>
      <c r="AM73" s="227"/>
      <c r="AN73" s="227"/>
      <c r="AO73" s="227" t="s">
        <v>51</v>
      </c>
      <c r="AP73" s="227"/>
      <c r="AQ73" s="227"/>
      <c r="AR73" s="227"/>
      <c r="AS73" s="227" t="s">
        <v>52</v>
      </c>
      <c r="AT73" s="227"/>
      <c r="AU73" s="227"/>
      <c r="AV73" s="227"/>
      <c r="AW73" s="227" t="s">
        <v>53</v>
      </c>
      <c r="AX73" s="227"/>
      <c r="AY73" s="227"/>
      <c r="AZ73" s="227"/>
      <c r="BA73" s="222"/>
      <c r="BB73" s="220"/>
      <c r="BC73" s="220"/>
      <c r="BD73" s="30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</row>
    <row r="74" spans="1:255" s="2" customFormat="1" ht="21" customHeight="1">
      <c r="A74" s="227"/>
      <c r="B74" s="227"/>
      <c r="C74" s="225"/>
      <c r="D74" s="13" t="s">
        <v>54</v>
      </c>
      <c r="E74" s="13" t="s">
        <v>36</v>
      </c>
      <c r="F74" s="13" t="s">
        <v>37</v>
      </c>
      <c r="G74" s="13" t="s">
        <v>38</v>
      </c>
      <c r="H74" s="13" t="s">
        <v>39</v>
      </c>
      <c r="I74" s="13" t="s">
        <v>36</v>
      </c>
      <c r="J74" s="13" t="s">
        <v>37</v>
      </c>
      <c r="K74" s="13" t="s">
        <v>38</v>
      </c>
      <c r="L74" s="13" t="s">
        <v>39</v>
      </c>
      <c r="M74" s="13" t="s">
        <v>36</v>
      </c>
      <c r="N74" s="13" t="s">
        <v>37</v>
      </c>
      <c r="O74" s="13" t="s">
        <v>38</v>
      </c>
      <c r="P74" s="13" t="s">
        <v>39</v>
      </c>
      <c r="Q74" s="13" t="s">
        <v>36</v>
      </c>
      <c r="R74" s="13" t="s">
        <v>37</v>
      </c>
      <c r="S74" s="13" t="s">
        <v>38</v>
      </c>
      <c r="T74" s="13" t="s">
        <v>39</v>
      </c>
      <c r="U74" s="13" t="s">
        <v>36</v>
      </c>
      <c r="V74" s="13" t="s">
        <v>37</v>
      </c>
      <c r="W74" s="13" t="s">
        <v>38</v>
      </c>
      <c r="X74" s="13" t="s">
        <v>39</v>
      </c>
      <c r="Y74" s="13" t="s">
        <v>36</v>
      </c>
      <c r="Z74" s="13" t="s">
        <v>37</v>
      </c>
      <c r="AA74" s="13" t="s">
        <v>38</v>
      </c>
      <c r="AB74" s="13" t="s">
        <v>39</v>
      </c>
      <c r="AC74" s="13" t="s">
        <v>36</v>
      </c>
      <c r="AD74" s="13" t="s">
        <v>37</v>
      </c>
      <c r="AE74" s="13" t="s">
        <v>38</v>
      </c>
      <c r="AF74" s="13" t="s">
        <v>39</v>
      </c>
      <c r="AG74" s="13" t="s">
        <v>36</v>
      </c>
      <c r="AH74" s="13" t="s">
        <v>37</v>
      </c>
      <c r="AI74" s="13" t="s">
        <v>38</v>
      </c>
      <c r="AJ74" s="13" t="s">
        <v>39</v>
      </c>
      <c r="AK74" s="13" t="s">
        <v>36</v>
      </c>
      <c r="AL74" s="13" t="s">
        <v>37</v>
      </c>
      <c r="AM74" s="13" t="s">
        <v>38</v>
      </c>
      <c r="AN74" s="13" t="s">
        <v>39</v>
      </c>
      <c r="AO74" s="13" t="s">
        <v>36</v>
      </c>
      <c r="AP74" s="13" t="s">
        <v>37</v>
      </c>
      <c r="AQ74" s="13" t="s">
        <v>38</v>
      </c>
      <c r="AR74" s="13" t="s">
        <v>39</v>
      </c>
      <c r="AS74" s="13" t="s">
        <v>36</v>
      </c>
      <c r="AT74" s="13" t="s">
        <v>37</v>
      </c>
      <c r="AU74" s="13" t="s">
        <v>38</v>
      </c>
      <c r="AV74" s="13" t="s">
        <v>39</v>
      </c>
      <c r="AW74" s="13" t="s">
        <v>36</v>
      </c>
      <c r="AX74" s="13" t="s">
        <v>37</v>
      </c>
      <c r="AY74" s="13" t="s">
        <v>38</v>
      </c>
      <c r="AZ74" s="13" t="s">
        <v>39</v>
      </c>
      <c r="BA74" s="222"/>
      <c r="BB74" s="220"/>
      <c r="BC74" s="220"/>
      <c r="BD74" s="30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</row>
    <row r="75" spans="1:255" s="2" customFormat="1" ht="21" customHeight="1">
      <c r="A75" s="227"/>
      <c r="B75" s="227"/>
      <c r="C75" s="226"/>
      <c r="D75" s="13" t="s">
        <v>109</v>
      </c>
      <c r="E75" s="17">
        <f>E72*100</f>
        <v>0</v>
      </c>
      <c r="F75" s="17">
        <f>F72*150</f>
        <v>0</v>
      </c>
      <c r="G75" s="17">
        <f>G72*200</f>
        <v>13600</v>
      </c>
      <c r="H75" s="17">
        <f>SUM(E75:G75)</f>
        <v>13600</v>
      </c>
      <c r="I75" s="20">
        <f>I72*100</f>
        <v>0</v>
      </c>
      <c r="J75" s="17">
        <f>J72*150</f>
        <v>0</v>
      </c>
      <c r="K75" s="17">
        <f>K72*200</f>
        <v>13600</v>
      </c>
      <c r="L75" s="17">
        <f>SUM(I75:K75)</f>
        <v>13600</v>
      </c>
      <c r="M75" s="17">
        <f>M72*100</f>
        <v>0</v>
      </c>
      <c r="N75" s="17">
        <f>N72*150</f>
        <v>0</v>
      </c>
      <c r="O75" s="17">
        <f>O72*200</f>
        <v>13600</v>
      </c>
      <c r="P75" s="17">
        <f>SUM(M75:O75)</f>
        <v>13600</v>
      </c>
      <c r="Q75" s="17">
        <f>Q72*100</f>
        <v>0</v>
      </c>
      <c r="R75" s="17">
        <f>R72*150</f>
        <v>0</v>
      </c>
      <c r="S75" s="17">
        <f>S72*200</f>
        <v>13600</v>
      </c>
      <c r="T75" s="17">
        <f>SUM(Q75:S75)</f>
        <v>13600</v>
      </c>
      <c r="U75" s="17">
        <f>U72*100</f>
        <v>0</v>
      </c>
      <c r="V75" s="17">
        <f>V72*150</f>
        <v>0</v>
      </c>
      <c r="W75" s="17">
        <f>W72*200</f>
        <v>13600</v>
      </c>
      <c r="X75" s="17">
        <f>SUM(U75:W75)</f>
        <v>13600</v>
      </c>
      <c r="Y75" s="17">
        <f>Y72*100</f>
        <v>0</v>
      </c>
      <c r="Z75" s="17">
        <f>Z72*150</f>
        <v>0</v>
      </c>
      <c r="AA75" s="17">
        <f>AA72*200</f>
        <v>13600</v>
      </c>
      <c r="AB75" s="17">
        <f>SUM(Y75:AA75)</f>
        <v>13600</v>
      </c>
      <c r="AC75" s="17">
        <f>AC72*100</f>
        <v>0</v>
      </c>
      <c r="AD75" s="17">
        <f>AD72*150</f>
        <v>0</v>
      </c>
      <c r="AE75" s="17">
        <f>AE72*200</f>
        <v>13600</v>
      </c>
      <c r="AF75" s="17">
        <f>SUM(AC75:AE75)</f>
        <v>13600</v>
      </c>
      <c r="AG75" s="17">
        <f>AG72*100</f>
        <v>0</v>
      </c>
      <c r="AH75" s="17">
        <f>AH72*150</f>
        <v>0</v>
      </c>
      <c r="AI75" s="17">
        <f>AI72*200</f>
        <v>13600</v>
      </c>
      <c r="AJ75" s="17">
        <f>SUM(AG75:AI75)</f>
        <v>13600</v>
      </c>
      <c r="AK75" s="17">
        <f>AK72*100</f>
        <v>0</v>
      </c>
      <c r="AL75" s="17">
        <f>AL72*150</f>
        <v>0</v>
      </c>
      <c r="AM75" s="17">
        <f>AM72*200</f>
        <v>13600</v>
      </c>
      <c r="AN75" s="17">
        <f>SUM(AK75:AM75)</f>
        <v>13600</v>
      </c>
      <c r="AO75" s="17">
        <f>AO72*100</f>
        <v>0</v>
      </c>
      <c r="AP75" s="17">
        <f>AP72*150</f>
        <v>0</v>
      </c>
      <c r="AQ75" s="17">
        <f>AQ72*200</f>
        <v>13600</v>
      </c>
      <c r="AR75" s="17">
        <f>SUM(AO75:AQ75)</f>
        <v>13600</v>
      </c>
      <c r="AS75" s="17">
        <f>AS72*100</f>
        <v>0</v>
      </c>
      <c r="AT75" s="17">
        <f>AT72*150</f>
        <v>0</v>
      </c>
      <c r="AU75" s="17">
        <f>AU72*200</f>
        <v>13600</v>
      </c>
      <c r="AV75" s="17">
        <f>SUM(AS75:AU75)</f>
        <v>13600</v>
      </c>
      <c r="AW75" s="17">
        <f>AW72*100</f>
        <v>0</v>
      </c>
      <c r="AX75" s="17">
        <f>AX72*150</f>
        <v>0</v>
      </c>
      <c r="AY75" s="17">
        <f>AY72*200</f>
        <v>13600</v>
      </c>
      <c r="AZ75" s="17">
        <f>SUM(AW75:AY75)</f>
        <v>13600</v>
      </c>
      <c r="BA75" s="223"/>
      <c r="BB75" s="220"/>
      <c r="BC75" s="220"/>
      <c r="BD75" s="30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</row>
    <row r="76" spans="1:255" s="2" customFormat="1" ht="21" customHeight="1">
      <c r="A76" s="13" t="s">
        <v>2</v>
      </c>
      <c r="B76" s="13" t="s">
        <v>3</v>
      </c>
      <c r="C76" s="13" t="s">
        <v>7</v>
      </c>
      <c r="D76" s="13" t="s">
        <v>8</v>
      </c>
      <c r="E76" s="227" t="s">
        <v>13</v>
      </c>
      <c r="F76" s="227"/>
      <c r="G76" s="227"/>
      <c r="H76" s="227"/>
      <c r="I76" s="227" t="s">
        <v>14</v>
      </c>
      <c r="J76" s="227"/>
      <c r="K76" s="227"/>
      <c r="L76" s="227"/>
      <c r="M76" s="227" t="s">
        <v>15</v>
      </c>
      <c r="N76" s="227"/>
      <c r="O76" s="227"/>
      <c r="P76" s="227"/>
      <c r="Q76" s="227" t="s">
        <v>16</v>
      </c>
      <c r="R76" s="227"/>
      <c r="S76" s="227"/>
      <c r="T76" s="227"/>
      <c r="U76" s="227" t="s">
        <v>17</v>
      </c>
      <c r="V76" s="227"/>
      <c r="W76" s="227"/>
      <c r="X76" s="227"/>
      <c r="Y76" s="227" t="s">
        <v>18</v>
      </c>
      <c r="Z76" s="227"/>
      <c r="AA76" s="227"/>
      <c r="AB76" s="227"/>
      <c r="AC76" s="227" t="s">
        <v>19</v>
      </c>
      <c r="AD76" s="227"/>
      <c r="AE76" s="227"/>
      <c r="AF76" s="227"/>
      <c r="AG76" s="236" t="s">
        <v>20</v>
      </c>
      <c r="AH76" s="236"/>
      <c r="AI76" s="236"/>
      <c r="AJ76" s="236"/>
      <c r="AK76" s="227" t="s">
        <v>21</v>
      </c>
      <c r="AL76" s="227"/>
      <c r="AM76" s="227"/>
      <c r="AN76" s="227"/>
      <c r="AO76" s="227" t="s">
        <v>22</v>
      </c>
      <c r="AP76" s="227"/>
      <c r="AQ76" s="227"/>
      <c r="AR76" s="227"/>
      <c r="AS76" s="227" t="s">
        <v>23</v>
      </c>
      <c r="AT76" s="227"/>
      <c r="AU76" s="227"/>
      <c r="AV76" s="227"/>
      <c r="AW76" s="227" t="s">
        <v>24</v>
      </c>
      <c r="AX76" s="227"/>
      <c r="AY76" s="227"/>
      <c r="AZ76" s="227"/>
      <c r="BA76" s="27" t="s">
        <v>25</v>
      </c>
      <c r="BB76" s="28" t="s">
        <v>9</v>
      </c>
      <c r="BC76" s="29" t="s">
        <v>10</v>
      </c>
      <c r="BD76" s="30"/>
      <c r="BE76" s="32"/>
      <c r="BF76" s="32"/>
      <c r="BG76" s="32"/>
      <c r="BH76" s="32"/>
      <c r="BI76" s="32"/>
      <c r="BJ76" s="32"/>
      <c r="BK76" s="32"/>
      <c r="BL76" s="32"/>
      <c r="BM76" s="32">
        <f>E72+I72++M72+Q72+U72+Y72+AC72+AG72+AK72+AO72+AS72+AW72</f>
        <v>0</v>
      </c>
      <c r="BN76" s="32">
        <f>F72+J72+N72+R72+V72+Z72+AD72+AH72+AL72+AP72+AT72+AX72</f>
        <v>0</v>
      </c>
      <c r="BO76" s="32">
        <f>G72+K72+O72+S72+W72+AA72+AE72+AI72+AM72+AQ72+AU72+AY72</f>
        <v>816</v>
      </c>
      <c r="BP76" s="32">
        <f>H72+L72+P72+T72+X72+AB72+AF72+AJ72+AN72+AR72+AV72+AZ72</f>
        <v>816</v>
      </c>
      <c r="BQ76" s="32">
        <f>BM76*100</f>
        <v>0</v>
      </c>
      <c r="BR76" s="32">
        <f>BN76*150</f>
        <v>0</v>
      </c>
      <c r="BS76" s="32">
        <f>BO76*200</f>
        <v>163200</v>
      </c>
      <c r="BT76" s="32">
        <f>BQ76+BR76+BS76</f>
        <v>163200</v>
      </c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</row>
    <row r="77" spans="1:255" s="2" customFormat="1" ht="21" customHeight="1">
      <c r="A77" s="227" t="s">
        <v>110</v>
      </c>
      <c r="B77" s="227" t="s">
        <v>4</v>
      </c>
      <c r="C77" s="224" t="s">
        <v>111</v>
      </c>
      <c r="D77" s="15" t="s">
        <v>112</v>
      </c>
      <c r="E77" s="13" t="s">
        <v>36</v>
      </c>
      <c r="F77" s="13" t="s">
        <v>37</v>
      </c>
      <c r="G77" s="13" t="s">
        <v>38</v>
      </c>
      <c r="H77" s="13" t="s">
        <v>39</v>
      </c>
      <c r="I77" s="13" t="s">
        <v>36</v>
      </c>
      <c r="J77" s="13" t="s">
        <v>37</v>
      </c>
      <c r="K77" s="13" t="s">
        <v>38</v>
      </c>
      <c r="L77" s="13" t="s">
        <v>39</v>
      </c>
      <c r="M77" s="13" t="s">
        <v>36</v>
      </c>
      <c r="N77" s="13" t="s">
        <v>37</v>
      </c>
      <c r="O77" s="13" t="s">
        <v>38</v>
      </c>
      <c r="P77" s="13" t="s">
        <v>39</v>
      </c>
      <c r="Q77" s="13" t="s">
        <v>36</v>
      </c>
      <c r="R77" s="13" t="s">
        <v>37</v>
      </c>
      <c r="S77" s="13" t="s">
        <v>38</v>
      </c>
      <c r="T77" s="13" t="s">
        <v>39</v>
      </c>
      <c r="U77" s="13" t="s">
        <v>36</v>
      </c>
      <c r="V77" s="13" t="s">
        <v>37</v>
      </c>
      <c r="W77" s="13" t="s">
        <v>38</v>
      </c>
      <c r="X77" s="13" t="s">
        <v>39</v>
      </c>
      <c r="Y77" s="13" t="s">
        <v>36</v>
      </c>
      <c r="Z77" s="13" t="s">
        <v>37</v>
      </c>
      <c r="AA77" s="13" t="s">
        <v>38</v>
      </c>
      <c r="AB77" s="13" t="s">
        <v>39</v>
      </c>
      <c r="AC77" s="13" t="s">
        <v>36</v>
      </c>
      <c r="AD77" s="13" t="s">
        <v>37</v>
      </c>
      <c r="AE77" s="13" t="s">
        <v>38</v>
      </c>
      <c r="AF77" s="13" t="s">
        <v>39</v>
      </c>
      <c r="AG77" s="13" t="s">
        <v>36</v>
      </c>
      <c r="AH77" s="13" t="s">
        <v>37</v>
      </c>
      <c r="AI77" s="13" t="s">
        <v>38</v>
      </c>
      <c r="AJ77" s="13" t="s">
        <v>39</v>
      </c>
      <c r="AK77" s="13" t="s">
        <v>36</v>
      </c>
      <c r="AL77" s="13" t="s">
        <v>37</v>
      </c>
      <c r="AM77" s="13" t="s">
        <v>38</v>
      </c>
      <c r="AN77" s="13" t="s">
        <v>39</v>
      </c>
      <c r="AO77" s="13" t="s">
        <v>36</v>
      </c>
      <c r="AP77" s="13" t="s">
        <v>37</v>
      </c>
      <c r="AQ77" s="13" t="s">
        <v>38</v>
      </c>
      <c r="AR77" s="13" t="s">
        <v>39</v>
      </c>
      <c r="AS77" s="13" t="s">
        <v>36</v>
      </c>
      <c r="AT77" s="13" t="s">
        <v>37</v>
      </c>
      <c r="AU77" s="13" t="s">
        <v>38</v>
      </c>
      <c r="AV77" s="13" t="s">
        <v>39</v>
      </c>
      <c r="AW77" s="13" t="s">
        <v>36</v>
      </c>
      <c r="AX77" s="13" t="s">
        <v>37</v>
      </c>
      <c r="AY77" s="13" t="s">
        <v>38</v>
      </c>
      <c r="AZ77" s="13" t="s">
        <v>39</v>
      </c>
      <c r="BA77" s="221">
        <f>AZ78+AV78+AR78+AN78+AJ78+AF78+AB78+X78+T78+P78+L78+H78</f>
        <v>688</v>
      </c>
      <c r="BB77" s="220">
        <f>BL78/10000</f>
        <v>13.76</v>
      </c>
      <c r="BC77" s="220">
        <f>BB77/2</f>
        <v>6.88</v>
      </c>
      <c r="BD77" s="30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</row>
    <row r="78" spans="1:255" s="2" customFormat="1" ht="21" customHeight="1">
      <c r="A78" s="227"/>
      <c r="B78" s="227"/>
      <c r="C78" s="225"/>
      <c r="D78" s="14" t="s">
        <v>40</v>
      </c>
      <c r="E78" s="19">
        <v>0</v>
      </c>
      <c r="F78" s="19">
        <v>0</v>
      </c>
      <c r="G78" s="19">
        <v>55</v>
      </c>
      <c r="H78" s="21">
        <f>E78+F78+G78</f>
        <v>55</v>
      </c>
      <c r="I78" s="19">
        <v>0</v>
      </c>
      <c r="J78" s="19">
        <v>0</v>
      </c>
      <c r="K78" s="19">
        <v>56</v>
      </c>
      <c r="L78" s="21">
        <f>I78+J78+K78</f>
        <v>56</v>
      </c>
      <c r="M78" s="19">
        <v>0</v>
      </c>
      <c r="N78" s="19">
        <v>0</v>
      </c>
      <c r="O78" s="19">
        <v>57</v>
      </c>
      <c r="P78" s="21">
        <f>M78+N78+O78</f>
        <v>57</v>
      </c>
      <c r="Q78" s="19">
        <v>0</v>
      </c>
      <c r="R78" s="19">
        <v>0</v>
      </c>
      <c r="S78" s="19">
        <v>59</v>
      </c>
      <c r="T78" s="21">
        <f>Q78+R78+S78</f>
        <v>59</v>
      </c>
      <c r="U78" s="19">
        <v>0</v>
      </c>
      <c r="V78" s="19">
        <v>0</v>
      </c>
      <c r="W78" s="19">
        <v>59</v>
      </c>
      <c r="X78" s="21">
        <f>U78+V78+W78</f>
        <v>59</v>
      </c>
      <c r="Y78" s="19">
        <v>0</v>
      </c>
      <c r="Z78" s="19">
        <v>0</v>
      </c>
      <c r="AA78" s="19">
        <v>59</v>
      </c>
      <c r="AB78" s="21">
        <f>Y78+Z78+AA78</f>
        <v>59</v>
      </c>
      <c r="AC78" s="19">
        <v>0</v>
      </c>
      <c r="AD78" s="19">
        <v>0</v>
      </c>
      <c r="AE78" s="19">
        <v>58</v>
      </c>
      <c r="AF78" s="21">
        <f>AC78+AD78+AE78</f>
        <v>58</v>
      </c>
      <c r="AG78" s="19">
        <v>0</v>
      </c>
      <c r="AH78" s="19">
        <v>0</v>
      </c>
      <c r="AI78" s="19">
        <v>57</v>
      </c>
      <c r="AJ78" s="21">
        <f>AG78+AH78+AI78</f>
        <v>57</v>
      </c>
      <c r="AK78" s="19">
        <v>0</v>
      </c>
      <c r="AL78" s="19">
        <v>0</v>
      </c>
      <c r="AM78" s="19">
        <v>57</v>
      </c>
      <c r="AN78" s="21">
        <f>AK78+AL78+AM78</f>
        <v>57</v>
      </c>
      <c r="AO78" s="19">
        <v>0</v>
      </c>
      <c r="AP78" s="19">
        <v>0</v>
      </c>
      <c r="AQ78" s="19">
        <v>57</v>
      </c>
      <c r="AR78" s="21">
        <f>AO78+AP78+AQ78</f>
        <v>57</v>
      </c>
      <c r="AS78" s="19">
        <v>0</v>
      </c>
      <c r="AT78" s="19">
        <v>0</v>
      </c>
      <c r="AU78" s="19">
        <v>57</v>
      </c>
      <c r="AV78" s="21">
        <f>AS78+AT78+AU78</f>
        <v>57</v>
      </c>
      <c r="AW78" s="19">
        <v>0</v>
      </c>
      <c r="AX78" s="19">
        <v>0</v>
      </c>
      <c r="AY78" s="19">
        <v>57</v>
      </c>
      <c r="AZ78" s="21">
        <f>AW78+AX78+AY78</f>
        <v>57</v>
      </c>
      <c r="BA78" s="222"/>
      <c r="BB78" s="220"/>
      <c r="BC78" s="220"/>
      <c r="BD78" s="30"/>
      <c r="BE78" s="32">
        <f>E78+I78+M78+Q78+U78+Y78+AC78+AG78+AO78+AS78+AW78+AK78</f>
        <v>0</v>
      </c>
      <c r="BF78" s="32">
        <f>F78+J78+N78+R78+V78+Z78+AD78+AH78+AP78+AT78+AX78+AL78</f>
        <v>0</v>
      </c>
      <c r="BG78" s="32">
        <f>G78+K78+O78+S78+W78+AA78+AE78+AI78+AM78+AQ78+AU78+AY78</f>
        <v>688</v>
      </c>
      <c r="BH78" s="32">
        <f>H78+L78+P78+T78+X78+AB78+AF78+AJ78+AN78+AR78+AV78+AZ78</f>
        <v>688</v>
      </c>
      <c r="BI78" s="32">
        <f>BE78*100</f>
        <v>0</v>
      </c>
      <c r="BJ78" s="32">
        <f>BF78*150</f>
        <v>0</v>
      </c>
      <c r="BK78" s="32">
        <f>BG78*200</f>
        <v>137600</v>
      </c>
      <c r="BL78" s="32">
        <f>BI78+BJ78+BK78</f>
        <v>137600</v>
      </c>
      <c r="BM78" s="32"/>
      <c r="BN78" s="32"/>
      <c r="BO78" s="32"/>
      <c r="BP78" s="32"/>
      <c r="BQ78" s="32"/>
      <c r="BR78" s="32"/>
      <c r="BS78" s="32"/>
      <c r="BT78" s="32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</row>
    <row r="79" spans="1:255" s="2" customFormat="1" ht="21" customHeight="1">
      <c r="A79" s="227"/>
      <c r="B79" s="227"/>
      <c r="C79" s="225"/>
      <c r="D79" s="18" t="s">
        <v>113</v>
      </c>
      <c r="E79" s="227" t="s">
        <v>42</v>
      </c>
      <c r="F79" s="227"/>
      <c r="G79" s="227"/>
      <c r="H79" s="227"/>
      <c r="I79" s="227" t="s">
        <v>43</v>
      </c>
      <c r="J79" s="227"/>
      <c r="K79" s="227"/>
      <c r="L79" s="227"/>
      <c r="M79" s="227" t="s">
        <v>44</v>
      </c>
      <c r="N79" s="227"/>
      <c r="O79" s="227"/>
      <c r="P79" s="227"/>
      <c r="Q79" s="227" t="s">
        <v>45</v>
      </c>
      <c r="R79" s="227"/>
      <c r="S79" s="227"/>
      <c r="T79" s="227"/>
      <c r="U79" s="227" t="s">
        <v>46</v>
      </c>
      <c r="V79" s="227"/>
      <c r="W79" s="227"/>
      <c r="X79" s="227"/>
      <c r="Y79" s="227" t="s">
        <v>47</v>
      </c>
      <c r="Z79" s="227"/>
      <c r="AA79" s="227"/>
      <c r="AB79" s="227"/>
      <c r="AC79" s="227" t="s">
        <v>48</v>
      </c>
      <c r="AD79" s="227"/>
      <c r="AE79" s="227"/>
      <c r="AF79" s="227"/>
      <c r="AG79" s="227" t="s">
        <v>49</v>
      </c>
      <c r="AH79" s="227"/>
      <c r="AI79" s="227"/>
      <c r="AJ79" s="227"/>
      <c r="AK79" s="227" t="s">
        <v>50</v>
      </c>
      <c r="AL79" s="227"/>
      <c r="AM79" s="227"/>
      <c r="AN79" s="227"/>
      <c r="AO79" s="227" t="s">
        <v>51</v>
      </c>
      <c r="AP79" s="227"/>
      <c r="AQ79" s="227"/>
      <c r="AR79" s="227"/>
      <c r="AS79" s="227" t="s">
        <v>52</v>
      </c>
      <c r="AT79" s="227"/>
      <c r="AU79" s="227"/>
      <c r="AV79" s="227"/>
      <c r="AW79" s="227" t="s">
        <v>53</v>
      </c>
      <c r="AX79" s="227"/>
      <c r="AY79" s="227"/>
      <c r="AZ79" s="227"/>
      <c r="BA79" s="222"/>
      <c r="BB79" s="220"/>
      <c r="BC79" s="220"/>
      <c r="BD79" s="30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</row>
    <row r="80" spans="1:255" s="2" customFormat="1" ht="21" customHeight="1">
      <c r="A80" s="227"/>
      <c r="B80" s="227"/>
      <c r="C80" s="225"/>
      <c r="D80" s="13" t="s">
        <v>54</v>
      </c>
      <c r="E80" s="13" t="s">
        <v>36</v>
      </c>
      <c r="F80" s="13" t="s">
        <v>37</v>
      </c>
      <c r="G80" s="13" t="s">
        <v>38</v>
      </c>
      <c r="H80" s="13" t="s">
        <v>39</v>
      </c>
      <c r="I80" s="13" t="s">
        <v>36</v>
      </c>
      <c r="J80" s="13" t="s">
        <v>37</v>
      </c>
      <c r="K80" s="13" t="s">
        <v>38</v>
      </c>
      <c r="L80" s="13" t="s">
        <v>39</v>
      </c>
      <c r="M80" s="13" t="s">
        <v>36</v>
      </c>
      <c r="N80" s="13" t="s">
        <v>37</v>
      </c>
      <c r="O80" s="13" t="s">
        <v>38</v>
      </c>
      <c r="P80" s="13" t="s">
        <v>39</v>
      </c>
      <c r="Q80" s="13" t="s">
        <v>36</v>
      </c>
      <c r="R80" s="13" t="s">
        <v>37</v>
      </c>
      <c r="S80" s="13" t="s">
        <v>38</v>
      </c>
      <c r="T80" s="13" t="s">
        <v>39</v>
      </c>
      <c r="U80" s="13" t="s">
        <v>36</v>
      </c>
      <c r="V80" s="13" t="s">
        <v>37</v>
      </c>
      <c r="W80" s="13" t="s">
        <v>38</v>
      </c>
      <c r="X80" s="13" t="s">
        <v>39</v>
      </c>
      <c r="Y80" s="13" t="s">
        <v>36</v>
      </c>
      <c r="Z80" s="13" t="s">
        <v>37</v>
      </c>
      <c r="AA80" s="13" t="s">
        <v>38</v>
      </c>
      <c r="AB80" s="13" t="s">
        <v>39</v>
      </c>
      <c r="AC80" s="13" t="s">
        <v>36</v>
      </c>
      <c r="AD80" s="13" t="s">
        <v>37</v>
      </c>
      <c r="AE80" s="13" t="s">
        <v>38</v>
      </c>
      <c r="AF80" s="13" t="s">
        <v>39</v>
      </c>
      <c r="AG80" s="13" t="s">
        <v>36</v>
      </c>
      <c r="AH80" s="13" t="s">
        <v>37</v>
      </c>
      <c r="AI80" s="13" t="s">
        <v>38</v>
      </c>
      <c r="AJ80" s="13" t="s">
        <v>39</v>
      </c>
      <c r="AK80" s="13" t="s">
        <v>36</v>
      </c>
      <c r="AL80" s="13" t="s">
        <v>37</v>
      </c>
      <c r="AM80" s="13" t="s">
        <v>38</v>
      </c>
      <c r="AN80" s="13" t="s">
        <v>39</v>
      </c>
      <c r="AO80" s="13" t="s">
        <v>36</v>
      </c>
      <c r="AP80" s="13" t="s">
        <v>37</v>
      </c>
      <c r="AQ80" s="13" t="s">
        <v>38</v>
      </c>
      <c r="AR80" s="13" t="s">
        <v>39</v>
      </c>
      <c r="AS80" s="13" t="s">
        <v>36</v>
      </c>
      <c r="AT80" s="13" t="s">
        <v>37</v>
      </c>
      <c r="AU80" s="13" t="s">
        <v>38</v>
      </c>
      <c r="AV80" s="13" t="s">
        <v>39</v>
      </c>
      <c r="AW80" s="13" t="s">
        <v>36</v>
      </c>
      <c r="AX80" s="13" t="s">
        <v>37</v>
      </c>
      <c r="AY80" s="13" t="s">
        <v>38</v>
      </c>
      <c r="AZ80" s="13" t="s">
        <v>39</v>
      </c>
      <c r="BA80" s="222"/>
      <c r="BB80" s="220"/>
      <c r="BC80" s="220"/>
      <c r="BD80" s="30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</row>
    <row r="81" spans="1:255" s="2" customFormat="1" ht="21" customHeight="1">
      <c r="A81" s="227"/>
      <c r="B81" s="227"/>
      <c r="C81" s="226"/>
      <c r="D81" s="13" t="s">
        <v>114</v>
      </c>
      <c r="E81" s="17">
        <f>E78*100</f>
        <v>0</v>
      </c>
      <c r="F81" s="17">
        <f>F78*150</f>
        <v>0</v>
      </c>
      <c r="G81" s="17">
        <f>G78*200</f>
        <v>11000</v>
      </c>
      <c r="H81" s="17">
        <f>SUM(E81:G81)</f>
        <v>11000</v>
      </c>
      <c r="I81" s="20">
        <f>I78*100</f>
        <v>0</v>
      </c>
      <c r="J81" s="17">
        <f>J78*150</f>
        <v>0</v>
      </c>
      <c r="K81" s="17">
        <f>K78*200</f>
        <v>11200</v>
      </c>
      <c r="L81" s="17">
        <f>SUM(I81:K81)</f>
        <v>11200</v>
      </c>
      <c r="M81" s="17">
        <f>M78*100</f>
        <v>0</v>
      </c>
      <c r="N81" s="17">
        <f>N78*150</f>
        <v>0</v>
      </c>
      <c r="O81" s="17">
        <f>O78*200</f>
        <v>11400</v>
      </c>
      <c r="P81" s="17">
        <f>SUM(M81:O81)</f>
        <v>11400</v>
      </c>
      <c r="Q81" s="17">
        <f>Q78*100</f>
        <v>0</v>
      </c>
      <c r="R81" s="17">
        <f>R78*150</f>
        <v>0</v>
      </c>
      <c r="S81" s="17">
        <f>S78*200</f>
        <v>11800</v>
      </c>
      <c r="T81" s="17">
        <f>SUM(Q81:S81)</f>
        <v>11800</v>
      </c>
      <c r="U81" s="17">
        <f>U78*100</f>
        <v>0</v>
      </c>
      <c r="V81" s="17">
        <f>V78*150</f>
        <v>0</v>
      </c>
      <c r="W81" s="17">
        <f>W78*200</f>
        <v>11800</v>
      </c>
      <c r="X81" s="17">
        <f>SUM(U81:W81)</f>
        <v>11800</v>
      </c>
      <c r="Y81" s="17">
        <f>Y78*100</f>
        <v>0</v>
      </c>
      <c r="Z81" s="17">
        <f>Z78*150</f>
        <v>0</v>
      </c>
      <c r="AA81" s="17">
        <f>AA78*200</f>
        <v>11800</v>
      </c>
      <c r="AB81" s="17">
        <f>SUM(Y81:AA81)</f>
        <v>11800</v>
      </c>
      <c r="AC81" s="17">
        <f>AC78*100</f>
        <v>0</v>
      </c>
      <c r="AD81" s="17">
        <f>AD78*150</f>
        <v>0</v>
      </c>
      <c r="AE81" s="17">
        <f>AE78*200</f>
        <v>11600</v>
      </c>
      <c r="AF81" s="17">
        <f>SUM(AC81:AE81)</f>
        <v>11600</v>
      </c>
      <c r="AG81" s="17">
        <f>AG78*100</f>
        <v>0</v>
      </c>
      <c r="AH81" s="17">
        <f>AH78*150</f>
        <v>0</v>
      </c>
      <c r="AI81" s="17">
        <f>AI78*200</f>
        <v>11400</v>
      </c>
      <c r="AJ81" s="17">
        <f>SUM(AG81:AI81)</f>
        <v>11400</v>
      </c>
      <c r="AK81" s="17">
        <f>AK78*100</f>
        <v>0</v>
      </c>
      <c r="AL81" s="17">
        <f>AL78*150</f>
        <v>0</v>
      </c>
      <c r="AM81" s="17">
        <f>AM78*200</f>
        <v>11400</v>
      </c>
      <c r="AN81" s="17">
        <f>SUM(AK81:AM81)</f>
        <v>11400</v>
      </c>
      <c r="AO81" s="17">
        <f>AO78*100</f>
        <v>0</v>
      </c>
      <c r="AP81" s="17">
        <f>AP78*150</f>
        <v>0</v>
      </c>
      <c r="AQ81" s="17">
        <f>AQ78*200</f>
        <v>11400</v>
      </c>
      <c r="AR81" s="17">
        <f>SUM(AO81:AQ81)</f>
        <v>11400</v>
      </c>
      <c r="AS81" s="17">
        <f>AS78*100</f>
        <v>0</v>
      </c>
      <c r="AT81" s="17">
        <f>AT78*150</f>
        <v>0</v>
      </c>
      <c r="AU81" s="17">
        <f>AU78*200</f>
        <v>11400</v>
      </c>
      <c r="AV81" s="17">
        <f>SUM(AS81:AU81)</f>
        <v>11400</v>
      </c>
      <c r="AW81" s="17">
        <f>AW78*100</f>
        <v>0</v>
      </c>
      <c r="AX81" s="17">
        <f>AX78*150</f>
        <v>0</v>
      </c>
      <c r="AY81" s="17">
        <f>AY78*200</f>
        <v>11400</v>
      </c>
      <c r="AZ81" s="17">
        <f>SUM(AW81:AY81)</f>
        <v>11400</v>
      </c>
      <c r="BA81" s="223"/>
      <c r="BB81" s="220"/>
      <c r="BC81" s="220"/>
      <c r="BD81" s="30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</row>
    <row r="82" spans="1:255" s="2" customFormat="1" ht="21" customHeight="1">
      <c r="A82" s="13" t="s">
        <v>2</v>
      </c>
      <c r="B82" s="13" t="s">
        <v>3</v>
      </c>
      <c r="C82" s="13" t="s">
        <v>7</v>
      </c>
      <c r="D82" s="13" t="s">
        <v>8</v>
      </c>
      <c r="E82" s="227" t="s">
        <v>13</v>
      </c>
      <c r="F82" s="227"/>
      <c r="G82" s="227"/>
      <c r="H82" s="227"/>
      <c r="I82" s="227" t="s">
        <v>14</v>
      </c>
      <c r="J82" s="227"/>
      <c r="K82" s="227"/>
      <c r="L82" s="227"/>
      <c r="M82" s="227" t="s">
        <v>15</v>
      </c>
      <c r="N82" s="227"/>
      <c r="O82" s="227"/>
      <c r="P82" s="227"/>
      <c r="Q82" s="227" t="s">
        <v>16</v>
      </c>
      <c r="R82" s="227"/>
      <c r="S82" s="227"/>
      <c r="T82" s="227"/>
      <c r="U82" s="227" t="s">
        <v>17</v>
      </c>
      <c r="V82" s="227"/>
      <c r="W82" s="227"/>
      <c r="X82" s="227"/>
      <c r="Y82" s="227" t="s">
        <v>18</v>
      </c>
      <c r="Z82" s="227"/>
      <c r="AA82" s="227"/>
      <c r="AB82" s="227"/>
      <c r="AC82" s="227" t="s">
        <v>19</v>
      </c>
      <c r="AD82" s="227"/>
      <c r="AE82" s="227"/>
      <c r="AF82" s="227"/>
      <c r="AG82" s="236" t="s">
        <v>20</v>
      </c>
      <c r="AH82" s="236"/>
      <c r="AI82" s="236"/>
      <c r="AJ82" s="236"/>
      <c r="AK82" s="227" t="s">
        <v>21</v>
      </c>
      <c r="AL82" s="227"/>
      <c r="AM82" s="227"/>
      <c r="AN82" s="227"/>
      <c r="AO82" s="227" t="s">
        <v>22</v>
      </c>
      <c r="AP82" s="227"/>
      <c r="AQ82" s="227"/>
      <c r="AR82" s="227"/>
      <c r="AS82" s="227" t="s">
        <v>23</v>
      </c>
      <c r="AT82" s="227"/>
      <c r="AU82" s="227"/>
      <c r="AV82" s="227"/>
      <c r="AW82" s="227" t="s">
        <v>24</v>
      </c>
      <c r="AX82" s="227"/>
      <c r="AY82" s="227"/>
      <c r="AZ82" s="227"/>
      <c r="BA82" s="27" t="s">
        <v>25</v>
      </c>
      <c r="BB82" s="28" t="s">
        <v>9</v>
      </c>
      <c r="BC82" s="29" t="s">
        <v>10</v>
      </c>
      <c r="BD82" s="30"/>
      <c r="BE82" s="32"/>
      <c r="BF82" s="32"/>
      <c r="BG82" s="32"/>
      <c r="BH82" s="32"/>
      <c r="BI82" s="32"/>
      <c r="BJ82" s="32"/>
      <c r="BK82" s="32"/>
      <c r="BL82" s="32"/>
      <c r="BM82" s="32">
        <f>E78+I78++M78+Q78+U78+Y78+AC78+AG78+AK78+AO78+AS78+AW78</f>
        <v>0</v>
      </c>
      <c r="BN82" s="32">
        <f>F78+J78+N78+R78+V78+Z78+AD78+AH78+AL78+AP78+AT78+AX78</f>
        <v>0</v>
      </c>
      <c r="BO82" s="32">
        <f>G78+K78+O78+S78+W78+AA78+AE78+AI78+AM78+AQ78+AU78+AY78</f>
        <v>688</v>
      </c>
      <c r="BP82" s="32">
        <f>H78+L78+P78+T78+X78+AB78+AF78+AJ78+AN78+AR78+AV78+AZ78</f>
        <v>688</v>
      </c>
      <c r="BQ82" s="32">
        <f>BM82*100</f>
        <v>0</v>
      </c>
      <c r="BR82" s="32">
        <f>BN82*150</f>
        <v>0</v>
      </c>
      <c r="BS82" s="32">
        <f>BO82*200</f>
        <v>137600</v>
      </c>
      <c r="BT82" s="32">
        <f>BQ82+BR82+BS82</f>
        <v>137600</v>
      </c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</row>
    <row r="83" spans="1:255" s="2" customFormat="1" ht="21" customHeight="1">
      <c r="A83" s="227" t="s">
        <v>115</v>
      </c>
      <c r="B83" s="227" t="s">
        <v>4</v>
      </c>
      <c r="C83" s="224" t="s">
        <v>116</v>
      </c>
      <c r="D83" s="15" t="s">
        <v>117</v>
      </c>
      <c r="E83" s="13" t="s">
        <v>36</v>
      </c>
      <c r="F83" s="13" t="s">
        <v>37</v>
      </c>
      <c r="G83" s="13" t="s">
        <v>38</v>
      </c>
      <c r="H83" s="13" t="s">
        <v>39</v>
      </c>
      <c r="I83" s="13" t="s">
        <v>36</v>
      </c>
      <c r="J83" s="13" t="s">
        <v>37</v>
      </c>
      <c r="K83" s="13" t="s">
        <v>38</v>
      </c>
      <c r="L83" s="13" t="s">
        <v>39</v>
      </c>
      <c r="M83" s="13" t="s">
        <v>36</v>
      </c>
      <c r="N83" s="13" t="s">
        <v>37</v>
      </c>
      <c r="O83" s="13" t="s">
        <v>38</v>
      </c>
      <c r="P83" s="13" t="s">
        <v>39</v>
      </c>
      <c r="Q83" s="13" t="s">
        <v>36</v>
      </c>
      <c r="R83" s="13" t="s">
        <v>37</v>
      </c>
      <c r="S83" s="13" t="s">
        <v>38</v>
      </c>
      <c r="T83" s="13" t="s">
        <v>39</v>
      </c>
      <c r="U83" s="13" t="s">
        <v>36</v>
      </c>
      <c r="V83" s="13" t="s">
        <v>37</v>
      </c>
      <c r="W83" s="13" t="s">
        <v>38</v>
      </c>
      <c r="X83" s="13" t="s">
        <v>39</v>
      </c>
      <c r="Y83" s="13" t="s">
        <v>36</v>
      </c>
      <c r="Z83" s="13" t="s">
        <v>37</v>
      </c>
      <c r="AA83" s="13" t="s">
        <v>38</v>
      </c>
      <c r="AB83" s="13" t="s">
        <v>39</v>
      </c>
      <c r="AC83" s="13" t="s">
        <v>36</v>
      </c>
      <c r="AD83" s="13" t="s">
        <v>37</v>
      </c>
      <c r="AE83" s="13" t="s">
        <v>38</v>
      </c>
      <c r="AF83" s="13" t="s">
        <v>39</v>
      </c>
      <c r="AG83" s="13" t="s">
        <v>36</v>
      </c>
      <c r="AH83" s="13" t="s">
        <v>37</v>
      </c>
      <c r="AI83" s="13" t="s">
        <v>38</v>
      </c>
      <c r="AJ83" s="13" t="s">
        <v>39</v>
      </c>
      <c r="AK83" s="13" t="s">
        <v>36</v>
      </c>
      <c r="AL83" s="13" t="s">
        <v>37</v>
      </c>
      <c r="AM83" s="13" t="s">
        <v>38</v>
      </c>
      <c r="AN83" s="13" t="s">
        <v>39</v>
      </c>
      <c r="AO83" s="13" t="s">
        <v>36</v>
      </c>
      <c r="AP83" s="13" t="s">
        <v>37</v>
      </c>
      <c r="AQ83" s="13" t="s">
        <v>38</v>
      </c>
      <c r="AR83" s="13" t="s">
        <v>39</v>
      </c>
      <c r="AS83" s="13" t="s">
        <v>36</v>
      </c>
      <c r="AT83" s="13" t="s">
        <v>37</v>
      </c>
      <c r="AU83" s="13" t="s">
        <v>38</v>
      </c>
      <c r="AV83" s="13" t="s">
        <v>39</v>
      </c>
      <c r="AW83" s="13" t="s">
        <v>36</v>
      </c>
      <c r="AX83" s="13" t="s">
        <v>37</v>
      </c>
      <c r="AY83" s="13" t="s">
        <v>38</v>
      </c>
      <c r="AZ83" s="13" t="s">
        <v>39</v>
      </c>
      <c r="BA83" s="221">
        <f>AZ84+AV84+AR84+AN84+AJ84+AF84+AB84+X84+T84+P84+L84+H84</f>
        <v>596</v>
      </c>
      <c r="BB83" s="220">
        <f>BL84/10000</f>
        <v>11.56</v>
      </c>
      <c r="BC83" s="220">
        <f>BB83/2</f>
        <v>5.78</v>
      </c>
      <c r="BD83" s="30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</row>
    <row r="84" spans="1:255" s="2" customFormat="1" ht="21" customHeight="1">
      <c r="A84" s="227"/>
      <c r="B84" s="227"/>
      <c r="C84" s="225"/>
      <c r="D84" s="14" t="s">
        <v>40</v>
      </c>
      <c r="E84" s="20">
        <v>0</v>
      </c>
      <c r="F84" s="20">
        <v>6</v>
      </c>
      <c r="G84" s="20">
        <v>42</v>
      </c>
      <c r="H84" s="21">
        <f>E84+F84+G84</f>
        <v>48</v>
      </c>
      <c r="I84" s="20">
        <v>0</v>
      </c>
      <c r="J84" s="20">
        <v>6</v>
      </c>
      <c r="K84" s="20">
        <v>42</v>
      </c>
      <c r="L84" s="21">
        <f>I84+J84+K84</f>
        <v>48</v>
      </c>
      <c r="M84" s="20">
        <v>0</v>
      </c>
      <c r="N84" s="20">
        <v>6</v>
      </c>
      <c r="O84" s="20">
        <v>44</v>
      </c>
      <c r="P84" s="21">
        <f>M84+N84+O84</f>
        <v>50</v>
      </c>
      <c r="Q84" s="20">
        <v>0</v>
      </c>
      <c r="R84" s="20">
        <v>6</v>
      </c>
      <c r="S84" s="20">
        <v>44</v>
      </c>
      <c r="T84" s="21">
        <f>Q84+R84+S84</f>
        <v>50</v>
      </c>
      <c r="U84" s="20">
        <v>0</v>
      </c>
      <c r="V84" s="20">
        <v>6</v>
      </c>
      <c r="W84" s="20">
        <v>44</v>
      </c>
      <c r="X84" s="21">
        <f>U84+V84+W84</f>
        <v>50</v>
      </c>
      <c r="Y84" s="20">
        <v>0</v>
      </c>
      <c r="Z84" s="20">
        <v>6</v>
      </c>
      <c r="AA84" s="20">
        <v>44</v>
      </c>
      <c r="AB84" s="21">
        <f>Y84+Z84+AA84</f>
        <v>50</v>
      </c>
      <c r="AC84" s="20">
        <v>0</v>
      </c>
      <c r="AD84" s="20">
        <v>6</v>
      </c>
      <c r="AE84" s="20">
        <v>44</v>
      </c>
      <c r="AF84" s="21">
        <f>AC84+AD84+AE84</f>
        <v>50</v>
      </c>
      <c r="AG84" s="20">
        <v>0</v>
      </c>
      <c r="AH84" s="20">
        <v>6</v>
      </c>
      <c r="AI84" s="20">
        <v>44</v>
      </c>
      <c r="AJ84" s="21">
        <f>AG84+AH84+AI84</f>
        <v>50</v>
      </c>
      <c r="AK84" s="20">
        <v>0</v>
      </c>
      <c r="AL84" s="20">
        <v>6</v>
      </c>
      <c r="AM84" s="20">
        <v>44</v>
      </c>
      <c r="AN84" s="21">
        <f>AK84+AL84+AM84</f>
        <v>50</v>
      </c>
      <c r="AO84" s="20">
        <v>0</v>
      </c>
      <c r="AP84" s="20">
        <v>6</v>
      </c>
      <c r="AQ84" s="20">
        <v>44</v>
      </c>
      <c r="AR84" s="21">
        <f>AO84+AP84+AQ84</f>
        <v>50</v>
      </c>
      <c r="AS84" s="20">
        <v>0</v>
      </c>
      <c r="AT84" s="20">
        <v>6</v>
      </c>
      <c r="AU84" s="20">
        <v>44</v>
      </c>
      <c r="AV84" s="21">
        <f>AS84+AT84+AU84</f>
        <v>50</v>
      </c>
      <c r="AW84" s="20">
        <v>0</v>
      </c>
      <c r="AX84" s="20">
        <v>6</v>
      </c>
      <c r="AY84" s="20">
        <v>44</v>
      </c>
      <c r="AZ84" s="21">
        <f>AW84+AX84+AY84</f>
        <v>50</v>
      </c>
      <c r="BA84" s="222"/>
      <c r="BB84" s="220"/>
      <c r="BC84" s="220"/>
      <c r="BD84" s="30"/>
      <c r="BE84" s="32">
        <f>E84+I84+M84+Q84+U84+Y84+AC84+AG84+AO84+AS84+AW84+AK84</f>
        <v>0</v>
      </c>
      <c r="BF84" s="32">
        <f>F84+J84+N84+R84+V84+Z84+AD84+AH84+AP84+AT84+AX84+AL84</f>
        <v>72</v>
      </c>
      <c r="BG84" s="32">
        <f>G84+K84+O84+S84+W84+AA84+AE84+AI84+AM84+AQ84+AU84+AY84</f>
        <v>524</v>
      </c>
      <c r="BH84" s="32">
        <f>H84+L84+P84+T84+X84+AB84+AF84+AJ84+AN84+AR84+AV84+AZ84</f>
        <v>596</v>
      </c>
      <c r="BI84" s="32">
        <f>BE84*100</f>
        <v>0</v>
      </c>
      <c r="BJ84" s="32">
        <f>BF84*150</f>
        <v>10800</v>
      </c>
      <c r="BK84" s="32">
        <f>BG84*200</f>
        <v>104800</v>
      </c>
      <c r="BL84" s="32">
        <f>BI84+BJ84+BK84</f>
        <v>115600</v>
      </c>
      <c r="BM84" s="32"/>
      <c r="BN84" s="32"/>
      <c r="BO84" s="32"/>
      <c r="BP84" s="32"/>
      <c r="BQ84" s="32"/>
      <c r="BR84" s="32"/>
      <c r="BS84" s="32"/>
      <c r="BT84" s="32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</row>
    <row r="85" spans="1:255" s="2" customFormat="1" ht="21" customHeight="1">
      <c r="A85" s="227"/>
      <c r="B85" s="227"/>
      <c r="C85" s="225"/>
      <c r="D85" s="18" t="s">
        <v>118</v>
      </c>
      <c r="E85" s="227" t="s">
        <v>42</v>
      </c>
      <c r="F85" s="227"/>
      <c r="G85" s="227"/>
      <c r="H85" s="227"/>
      <c r="I85" s="227" t="s">
        <v>43</v>
      </c>
      <c r="J85" s="227"/>
      <c r="K85" s="227"/>
      <c r="L85" s="227"/>
      <c r="M85" s="227" t="s">
        <v>44</v>
      </c>
      <c r="N85" s="227"/>
      <c r="O85" s="227"/>
      <c r="P85" s="227"/>
      <c r="Q85" s="227" t="s">
        <v>45</v>
      </c>
      <c r="R85" s="227"/>
      <c r="S85" s="227"/>
      <c r="T85" s="227"/>
      <c r="U85" s="227" t="s">
        <v>46</v>
      </c>
      <c r="V85" s="227"/>
      <c r="W85" s="227"/>
      <c r="X85" s="227"/>
      <c r="Y85" s="227" t="s">
        <v>47</v>
      </c>
      <c r="Z85" s="227"/>
      <c r="AA85" s="227"/>
      <c r="AB85" s="227"/>
      <c r="AC85" s="227" t="s">
        <v>48</v>
      </c>
      <c r="AD85" s="227"/>
      <c r="AE85" s="227"/>
      <c r="AF85" s="227"/>
      <c r="AG85" s="227" t="s">
        <v>49</v>
      </c>
      <c r="AH85" s="227"/>
      <c r="AI85" s="227"/>
      <c r="AJ85" s="227"/>
      <c r="AK85" s="227" t="s">
        <v>50</v>
      </c>
      <c r="AL85" s="227"/>
      <c r="AM85" s="227"/>
      <c r="AN85" s="227"/>
      <c r="AO85" s="227" t="s">
        <v>51</v>
      </c>
      <c r="AP85" s="227"/>
      <c r="AQ85" s="227"/>
      <c r="AR85" s="227"/>
      <c r="AS85" s="227" t="s">
        <v>52</v>
      </c>
      <c r="AT85" s="227"/>
      <c r="AU85" s="227"/>
      <c r="AV85" s="227"/>
      <c r="AW85" s="227" t="s">
        <v>53</v>
      </c>
      <c r="AX85" s="227"/>
      <c r="AY85" s="227"/>
      <c r="AZ85" s="227"/>
      <c r="BA85" s="222"/>
      <c r="BB85" s="220"/>
      <c r="BC85" s="220"/>
      <c r="BD85" s="30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</row>
    <row r="86" spans="1:255" s="2" customFormat="1" ht="21" customHeight="1">
      <c r="A86" s="227"/>
      <c r="B86" s="227"/>
      <c r="C86" s="225"/>
      <c r="D86" s="13" t="s">
        <v>54</v>
      </c>
      <c r="E86" s="13" t="s">
        <v>36</v>
      </c>
      <c r="F86" s="13" t="s">
        <v>37</v>
      </c>
      <c r="G86" s="13" t="s">
        <v>38</v>
      </c>
      <c r="H86" s="13" t="s">
        <v>39</v>
      </c>
      <c r="I86" s="13" t="s">
        <v>36</v>
      </c>
      <c r="J86" s="13" t="s">
        <v>37</v>
      </c>
      <c r="K86" s="13" t="s">
        <v>38</v>
      </c>
      <c r="L86" s="13" t="s">
        <v>39</v>
      </c>
      <c r="M86" s="13" t="s">
        <v>36</v>
      </c>
      <c r="N86" s="13" t="s">
        <v>37</v>
      </c>
      <c r="O86" s="13" t="s">
        <v>38</v>
      </c>
      <c r="P86" s="13" t="s">
        <v>39</v>
      </c>
      <c r="Q86" s="13" t="s">
        <v>36</v>
      </c>
      <c r="R86" s="13" t="s">
        <v>37</v>
      </c>
      <c r="S86" s="13" t="s">
        <v>38</v>
      </c>
      <c r="T86" s="13" t="s">
        <v>39</v>
      </c>
      <c r="U86" s="13" t="s">
        <v>36</v>
      </c>
      <c r="V86" s="13" t="s">
        <v>37</v>
      </c>
      <c r="W86" s="13" t="s">
        <v>38</v>
      </c>
      <c r="X86" s="13" t="s">
        <v>39</v>
      </c>
      <c r="Y86" s="13" t="s">
        <v>36</v>
      </c>
      <c r="Z86" s="13" t="s">
        <v>37</v>
      </c>
      <c r="AA86" s="13" t="s">
        <v>38</v>
      </c>
      <c r="AB86" s="13" t="s">
        <v>39</v>
      </c>
      <c r="AC86" s="13" t="s">
        <v>36</v>
      </c>
      <c r="AD86" s="13" t="s">
        <v>37</v>
      </c>
      <c r="AE86" s="13" t="s">
        <v>38</v>
      </c>
      <c r="AF86" s="13" t="s">
        <v>39</v>
      </c>
      <c r="AG86" s="13" t="s">
        <v>36</v>
      </c>
      <c r="AH86" s="13" t="s">
        <v>37</v>
      </c>
      <c r="AI86" s="13" t="s">
        <v>38</v>
      </c>
      <c r="AJ86" s="13" t="s">
        <v>39</v>
      </c>
      <c r="AK86" s="13" t="s">
        <v>36</v>
      </c>
      <c r="AL86" s="13" t="s">
        <v>37</v>
      </c>
      <c r="AM86" s="13" t="s">
        <v>38</v>
      </c>
      <c r="AN86" s="13" t="s">
        <v>39</v>
      </c>
      <c r="AO86" s="13" t="s">
        <v>36</v>
      </c>
      <c r="AP86" s="13" t="s">
        <v>37</v>
      </c>
      <c r="AQ86" s="13" t="s">
        <v>38</v>
      </c>
      <c r="AR86" s="13" t="s">
        <v>39</v>
      </c>
      <c r="AS86" s="13" t="s">
        <v>36</v>
      </c>
      <c r="AT86" s="13" t="s">
        <v>37</v>
      </c>
      <c r="AU86" s="13" t="s">
        <v>38</v>
      </c>
      <c r="AV86" s="13" t="s">
        <v>39</v>
      </c>
      <c r="AW86" s="13" t="s">
        <v>36</v>
      </c>
      <c r="AX86" s="13" t="s">
        <v>37</v>
      </c>
      <c r="AY86" s="13" t="s">
        <v>38</v>
      </c>
      <c r="AZ86" s="13" t="s">
        <v>39</v>
      </c>
      <c r="BA86" s="222"/>
      <c r="BB86" s="220"/>
      <c r="BC86" s="220"/>
      <c r="BD86" s="30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</row>
    <row r="87" spans="1:255" s="2" customFormat="1" ht="21" customHeight="1">
      <c r="A87" s="227"/>
      <c r="B87" s="227"/>
      <c r="C87" s="226"/>
      <c r="D87" s="13" t="s">
        <v>119</v>
      </c>
      <c r="E87" s="17">
        <f>E84*100</f>
        <v>0</v>
      </c>
      <c r="F87" s="17">
        <f>F84*150</f>
        <v>900</v>
      </c>
      <c r="G87" s="17">
        <f>G84*200</f>
        <v>8400</v>
      </c>
      <c r="H87" s="17">
        <f>SUM(E87:G87)</f>
        <v>9300</v>
      </c>
      <c r="I87" s="20">
        <f>I84*100</f>
        <v>0</v>
      </c>
      <c r="J87" s="17">
        <f>J84*150</f>
        <v>900</v>
      </c>
      <c r="K87" s="17">
        <f>K84*200</f>
        <v>8400</v>
      </c>
      <c r="L87" s="17">
        <f>SUM(I87:K87)</f>
        <v>9300</v>
      </c>
      <c r="M87" s="17">
        <f>M84*100</f>
        <v>0</v>
      </c>
      <c r="N87" s="17">
        <f>N84*150</f>
        <v>900</v>
      </c>
      <c r="O87" s="17">
        <f>O84*200</f>
        <v>8800</v>
      </c>
      <c r="P87" s="17">
        <f>SUM(M87:O87)</f>
        <v>9700</v>
      </c>
      <c r="Q87" s="17">
        <f>Q84*100</f>
        <v>0</v>
      </c>
      <c r="R87" s="17">
        <f>R84*150</f>
        <v>900</v>
      </c>
      <c r="S87" s="17">
        <f>S84*200</f>
        <v>8800</v>
      </c>
      <c r="T87" s="17">
        <f>SUM(Q87:S87)</f>
        <v>9700</v>
      </c>
      <c r="U87" s="17">
        <f>U84*100</f>
        <v>0</v>
      </c>
      <c r="V87" s="17">
        <f>V84*150</f>
        <v>900</v>
      </c>
      <c r="W87" s="17">
        <f>W84*200</f>
        <v>8800</v>
      </c>
      <c r="X87" s="17">
        <f>SUM(U87:W87)</f>
        <v>9700</v>
      </c>
      <c r="Y87" s="17">
        <f>Y84*100</f>
        <v>0</v>
      </c>
      <c r="Z87" s="17">
        <f>Z84*150</f>
        <v>900</v>
      </c>
      <c r="AA87" s="17">
        <f>AA84*200</f>
        <v>8800</v>
      </c>
      <c r="AB87" s="17">
        <f>SUM(Y87:AA87)</f>
        <v>9700</v>
      </c>
      <c r="AC87" s="17">
        <f>AC84*100</f>
        <v>0</v>
      </c>
      <c r="AD87" s="17">
        <f>AD84*150</f>
        <v>900</v>
      </c>
      <c r="AE87" s="17">
        <f>AE84*200</f>
        <v>8800</v>
      </c>
      <c r="AF87" s="17">
        <f>SUM(AC87:AE87)</f>
        <v>9700</v>
      </c>
      <c r="AG87" s="17">
        <f>AG84*100</f>
        <v>0</v>
      </c>
      <c r="AH87" s="17">
        <f>AH84*150</f>
        <v>900</v>
      </c>
      <c r="AI87" s="17">
        <f>AI84*200</f>
        <v>8800</v>
      </c>
      <c r="AJ87" s="17">
        <f>SUM(AG87:AI87)</f>
        <v>9700</v>
      </c>
      <c r="AK87" s="17">
        <f>AK84*100</f>
        <v>0</v>
      </c>
      <c r="AL87" s="17">
        <f>AL84*150</f>
        <v>900</v>
      </c>
      <c r="AM87" s="17">
        <f>AM84*200</f>
        <v>8800</v>
      </c>
      <c r="AN87" s="17">
        <f>SUM(AK87:AM87)</f>
        <v>9700</v>
      </c>
      <c r="AO87" s="17">
        <f>AO84*100</f>
        <v>0</v>
      </c>
      <c r="AP87" s="17">
        <f>AP84*150</f>
        <v>900</v>
      </c>
      <c r="AQ87" s="17">
        <f>AQ84*200</f>
        <v>8800</v>
      </c>
      <c r="AR87" s="17">
        <f>SUM(AO87:AQ87)</f>
        <v>9700</v>
      </c>
      <c r="AS87" s="17">
        <f>AS84*100</f>
        <v>0</v>
      </c>
      <c r="AT87" s="17">
        <f>AT84*150</f>
        <v>900</v>
      </c>
      <c r="AU87" s="17">
        <f>AU84*200</f>
        <v>8800</v>
      </c>
      <c r="AV87" s="17">
        <f>SUM(AS87:AU87)</f>
        <v>9700</v>
      </c>
      <c r="AW87" s="17">
        <f>AW84*100</f>
        <v>0</v>
      </c>
      <c r="AX87" s="17">
        <f>AX84*150</f>
        <v>900</v>
      </c>
      <c r="AY87" s="17">
        <f>AY84*200</f>
        <v>8800</v>
      </c>
      <c r="AZ87" s="17">
        <f>SUM(AW87:AY87)</f>
        <v>9700</v>
      </c>
      <c r="BA87" s="223"/>
      <c r="BB87" s="220"/>
      <c r="BC87" s="220"/>
      <c r="BD87" s="30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</row>
    <row r="88" spans="1:255" s="2" customFormat="1" ht="21" customHeight="1">
      <c r="A88" s="13" t="s">
        <v>2</v>
      </c>
      <c r="B88" s="13" t="s">
        <v>3</v>
      </c>
      <c r="C88" s="13" t="s">
        <v>7</v>
      </c>
      <c r="D88" s="13" t="s">
        <v>8</v>
      </c>
      <c r="E88" s="227" t="s">
        <v>13</v>
      </c>
      <c r="F88" s="227"/>
      <c r="G88" s="227"/>
      <c r="H88" s="227"/>
      <c r="I88" s="227" t="s">
        <v>14</v>
      </c>
      <c r="J88" s="227"/>
      <c r="K88" s="227"/>
      <c r="L88" s="227"/>
      <c r="M88" s="227" t="s">
        <v>15</v>
      </c>
      <c r="N88" s="227"/>
      <c r="O88" s="227"/>
      <c r="P88" s="227"/>
      <c r="Q88" s="227" t="s">
        <v>16</v>
      </c>
      <c r="R88" s="227"/>
      <c r="S88" s="227"/>
      <c r="T88" s="227"/>
      <c r="U88" s="227" t="s">
        <v>17</v>
      </c>
      <c r="V88" s="227"/>
      <c r="W88" s="227"/>
      <c r="X88" s="227"/>
      <c r="Y88" s="227" t="s">
        <v>18</v>
      </c>
      <c r="Z88" s="227"/>
      <c r="AA88" s="227"/>
      <c r="AB88" s="227"/>
      <c r="AC88" s="227" t="s">
        <v>19</v>
      </c>
      <c r="AD88" s="227"/>
      <c r="AE88" s="227"/>
      <c r="AF88" s="227"/>
      <c r="AG88" s="236" t="s">
        <v>20</v>
      </c>
      <c r="AH88" s="236"/>
      <c r="AI88" s="236"/>
      <c r="AJ88" s="236"/>
      <c r="AK88" s="227" t="s">
        <v>21</v>
      </c>
      <c r="AL88" s="227"/>
      <c r="AM88" s="227"/>
      <c r="AN88" s="227"/>
      <c r="AO88" s="227" t="s">
        <v>22</v>
      </c>
      <c r="AP88" s="227"/>
      <c r="AQ88" s="227"/>
      <c r="AR88" s="227"/>
      <c r="AS88" s="227" t="s">
        <v>23</v>
      </c>
      <c r="AT88" s="227"/>
      <c r="AU88" s="227"/>
      <c r="AV88" s="227"/>
      <c r="AW88" s="227" t="s">
        <v>24</v>
      </c>
      <c r="AX88" s="227"/>
      <c r="AY88" s="227"/>
      <c r="AZ88" s="227"/>
      <c r="BA88" s="27" t="s">
        <v>25</v>
      </c>
      <c r="BB88" s="28" t="s">
        <v>9</v>
      </c>
      <c r="BC88" s="29" t="s">
        <v>10</v>
      </c>
      <c r="BD88" s="30"/>
      <c r="BE88" s="32"/>
      <c r="BF88" s="32"/>
      <c r="BG88" s="32"/>
      <c r="BH88" s="32"/>
      <c r="BI88" s="32"/>
      <c r="BJ88" s="32"/>
      <c r="BK88" s="32"/>
      <c r="BL88" s="32"/>
      <c r="BM88" s="32">
        <f>E84+I84++M84+Q84+U84+Y84+AC84+AG84+AK84+AO84+AS84+AW84</f>
        <v>0</v>
      </c>
      <c r="BN88" s="32">
        <f>F84+J84+N84+R84+V84+Z84+AD84+AH84+AL84+AP84+AT84+AX84</f>
        <v>72</v>
      </c>
      <c r="BO88" s="32">
        <f>G84+K84+O84+S84+W84+AA84+AE84+AI84+AM84+AQ84+AU84+AY84</f>
        <v>524</v>
      </c>
      <c r="BP88" s="32">
        <f>H84+L84+P84+T84+X84+AB84+AF84+AJ84+AN84+AR84+AV84+AZ84</f>
        <v>596</v>
      </c>
      <c r="BQ88" s="32">
        <f>BM88*100</f>
        <v>0</v>
      </c>
      <c r="BR88" s="32">
        <f>BN88*150</f>
        <v>10800</v>
      </c>
      <c r="BS88" s="32">
        <f>BO88*200</f>
        <v>104800</v>
      </c>
      <c r="BT88" s="32">
        <f>BQ88+BR88+BS88</f>
        <v>115600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</row>
    <row r="89" spans="1:255" s="2" customFormat="1" ht="21" customHeight="1">
      <c r="A89" s="227" t="s">
        <v>120</v>
      </c>
      <c r="B89" s="227" t="s">
        <v>4</v>
      </c>
      <c r="C89" s="224" t="s">
        <v>121</v>
      </c>
      <c r="D89" s="15" t="s">
        <v>122</v>
      </c>
      <c r="E89" s="13" t="s">
        <v>36</v>
      </c>
      <c r="F89" s="13" t="s">
        <v>37</v>
      </c>
      <c r="G89" s="13" t="s">
        <v>38</v>
      </c>
      <c r="H89" s="13" t="s">
        <v>39</v>
      </c>
      <c r="I89" s="13" t="s">
        <v>36</v>
      </c>
      <c r="J89" s="13" t="s">
        <v>37</v>
      </c>
      <c r="K89" s="13" t="s">
        <v>38</v>
      </c>
      <c r="L89" s="13" t="s">
        <v>39</v>
      </c>
      <c r="M89" s="13" t="s">
        <v>36</v>
      </c>
      <c r="N89" s="13" t="s">
        <v>37</v>
      </c>
      <c r="O89" s="13" t="s">
        <v>38</v>
      </c>
      <c r="P89" s="13" t="s">
        <v>39</v>
      </c>
      <c r="Q89" s="13" t="s">
        <v>36</v>
      </c>
      <c r="R89" s="13" t="s">
        <v>37</v>
      </c>
      <c r="S89" s="13" t="s">
        <v>38</v>
      </c>
      <c r="T89" s="13" t="s">
        <v>39</v>
      </c>
      <c r="U89" s="13" t="s">
        <v>36</v>
      </c>
      <c r="V89" s="13" t="s">
        <v>37</v>
      </c>
      <c r="W89" s="13" t="s">
        <v>38</v>
      </c>
      <c r="X89" s="13" t="s">
        <v>39</v>
      </c>
      <c r="Y89" s="13" t="s">
        <v>36</v>
      </c>
      <c r="Z89" s="13" t="s">
        <v>37</v>
      </c>
      <c r="AA89" s="13" t="s">
        <v>38</v>
      </c>
      <c r="AB89" s="13" t="s">
        <v>39</v>
      </c>
      <c r="AC89" s="13" t="s">
        <v>36</v>
      </c>
      <c r="AD89" s="13" t="s">
        <v>37</v>
      </c>
      <c r="AE89" s="13" t="s">
        <v>38</v>
      </c>
      <c r="AF89" s="13" t="s">
        <v>39</v>
      </c>
      <c r="AG89" s="13" t="s">
        <v>36</v>
      </c>
      <c r="AH89" s="13" t="s">
        <v>37</v>
      </c>
      <c r="AI89" s="13" t="s">
        <v>38</v>
      </c>
      <c r="AJ89" s="13" t="s">
        <v>39</v>
      </c>
      <c r="AK89" s="13" t="s">
        <v>36</v>
      </c>
      <c r="AL89" s="13" t="s">
        <v>37</v>
      </c>
      <c r="AM89" s="13" t="s">
        <v>38</v>
      </c>
      <c r="AN89" s="13" t="s">
        <v>39</v>
      </c>
      <c r="AO89" s="13" t="s">
        <v>36</v>
      </c>
      <c r="AP89" s="13" t="s">
        <v>37</v>
      </c>
      <c r="AQ89" s="13" t="s">
        <v>38</v>
      </c>
      <c r="AR89" s="13" t="s">
        <v>39</v>
      </c>
      <c r="AS89" s="13" t="s">
        <v>36</v>
      </c>
      <c r="AT89" s="13" t="s">
        <v>37</v>
      </c>
      <c r="AU89" s="13" t="s">
        <v>38</v>
      </c>
      <c r="AV89" s="13" t="s">
        <v>39</v>
      </c>
      <c r="AW89" s="13" t="s">
        <v>36</v>
      </c>
      <c r="AX89" s="13" t="s">
        <v>37</v>
      </c>
      <c r="AY89" s="13" t="s">
        <v>38</v>
      </c>
      <c r="AZ89" s="13" t="s">
        <v>39</v>
      </c>
      <c r="BA89" s="221">
        <f>AZ90+AV90+AR90+AN90+AJ90+AF90+AB90+X90+T90+P90+L90+H90</f>
        <v>684</v>
      </c>
      <c r="BB89" s="220">
        <f>BL90/10000</f>
        <v>10.835000000000001</v>
      </c>
      <c r="BC89" s="220">
        <f>BB89/2</f>
        <v>5.4175000000000004</v>
      </c>
      <c r="BD89" s="30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</row>
    <row r="90" spans="1:255" s="2" customFormat="1" ht="21" customHeight="1">
      <c r="A90" s="227"/>
      <c r="B90" s="227"/>
      <c r="C90" s="225"/>
      <c r="D90" s="14" t="s">
        <v>40</v>
      </c>
      <c r="E90" s="16">
        <v>11</v>
      </c>
      <c r="F90" s="16">
        <v>12</v>
      </c>
      <c r="G90" s="16">
        <v>23</v>
      </c>
      <c r="H90" s="19">
        <f>E90+F90+G90</f>
        <v>46</v>
      </c>
      <c r="I90" s="16">
        <v>12</v>
      </c>
      <c r="J90" s="16">
        <v>12</v>
      </c>
      <c r="K90" s="16">
        <v>23</v>
      </c>
      <c r="L90" s="19">
        <f>I90+J90+K90</f>
        <v>47</v>
      </c>
      <c r="M90" s="16">
        <v>14</v>
      </c>
      <c r="N90" s="16">
        <v>14</v>
      </c>
      <c r="O90" s="16">
        <v>23</v>
      </c>
      <c r="P90" s="19">
        <f>M90+N90+O90</f>
        <v>51</v>
      </c>
      <c r="Q90" s="16">
        <v>14</v>
      </c>
      <c r="R90" s="16">
        <v>16</v>
      </c>
      <c r="S90" s="16">
        <v>26</v>
      </c>
      <c r="T90" s="19">
        <f>Q90+R90+S90</f>
        <v>56</v>
      </c>
      <c r="U90" s="16">
        <v>15</v>
      </c>
      <c r="V90" s="16">
        <v>17</v>
      </c>
      <c r="W90" s="16">
        <v>27</v>
      </c>
      <c r="X90" s="19">
        <f>U90+V90+W90</f>
        <v>59</v>
      </c>
      <c r="Y90" s="16">
        <v>16</v>
      </c>
      <c r="Z90" s="16">
        <v>17</v>
      </c>
      <c r="AA90" s="16">
        <v>28</v>
      </c>
      <c r="AB90" s="19">
        <f>Y90+Z90+AA90</f>
        <v>61</v>
      </c>
      <c r="AC90" s="16">
        <v>18</v>
      </c>
      <c r="AD90" s="16">
        <v>17</v>
      </c>
      <c r="AE90" s="16">
        <v>29</v>
      </c>
      <c r="AF90" s="19">
        <f>AC90+AD90+AE90</f>
        <v>64</v>
      </c>
      <c r="AG90" s="16">
        <v>18</v>
      </c>
      <c r="AH90" s="16">
        <v>16</v>
      </c>
      <c r="AI90" s="16">
        <v>27</v>
      </c>
      <c r="AJ90" s="19">
        <f>AG90+AH90+AI90</f>
        <v>61</v>
      </c>
      <c r="AK90" s="16">
        <v>18</v>
      </c>
      <c r="AL90" s="16">
        <v>16</v>
      </c>
      <c r="AM90" s="16">
        <v>27</v>
      </c>
      <c r="AN90" s="19">
        <f>AK90+AL90+AM90</f>
        <v>61</v>
      </c>
      <c r="AO90" s="16">
        <v>18</v>
      </c>
      <c r="AP90" s="16">
        <v>16</v>
      </c>
      <c r="AQ90" s="16">
        <v>25</v>
      </c>
      <c r="AR90" s="19">
        <f>AO90+AP90+AQ90</f>
        <v>59</v>
      </c>
      <c r="AS90" s="16">
        <v>19</v>
      </c>
      <c r="AT90" s="16">
        <v>16</v>
      </c>
      <c r="AU90" s="16">
        <v>25</v>
      </c>
      <c r="AV90" s="19">
        <f>AS90+AT90+AU90</f>
        <v>60</v>
      </c>
      <c r="AW90" s="16">
        <v>19</v>
      </c>
      <c r="AX90" s="16">
        <v>16</v>
      </c>
      <c r="AY90" s="16">
        <v>24</v>
      </c>
      <c r="AZ90" s="19">
        <f>AW90+AX90+AY90</f>
        <v>59</v>
      </c>
      <c r="BA90" s="222"/>
      <c r="BB90" s="220"/>
      <c r="BC90" s="220"/>
      <c r="BD90" s="30"/>
      <c r="BE90" s="32">
        <f>E90+I90+M90+Q90+U90+Y90+AC90+AG90+AO90+AS90+AW90+AK90</f>
        <v>192</v>
      </c>
      <c r="BF90" s="32">
        <f>F90+J90+N90+R90+V90+Z90+AD90+AH90+AP90+AT90+AX90+AL90</f>
        <v>185</v>
      </c>
      <c r="BG90" s="32">
        <f>G90+K90+O90+S90+W90+AA90+AE90+AI90+AM90+AQ90+AU90+AY90</f>
        <v>307</v>
      </c>
      <c r="BH90" s="32">
        <f>H90+L90+P90+T90+X90+AB90+AF90+AJ90+AN90+AR90+AV90+AZ90</f>
        <v>684</v>
      </c>
      <c r="BI90" s="32">
        <f>BE90*100</f>
        <v>19200</v>
      </c>
      <c r="BJ90" s="32">
        <f>BF90*150</f>
        <v>27750</v>
      </c>
      <c r="BK90" s="32">
        <f>BG90*200</f>
        <v>61400</v>
      </c>
      <c r="BL90" s="32">
        <f>BI90+BJ90+BK90</f>
        <v>108350</v>
      </c>
      <c r="BM90" s="32"/>
      <c r="BN90" s="32"/>
      <c r="BO90" s="32"/>
      <c r="BP90" s="32"/>
      <c r="BQ90" s="32"/>
      <c r="BR90" s="32"/>
      <c r="BS90" s="32"/>
      <c r="BT90" s="32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</row>
    <row r="91" spans="1:255" s="2" customFormat="1" ht="21" customHeight="1">
      <c r="A91" s="227"/>
      <c r="B91" s="227"/>
      <c r="C91" s="225"/>
      <c r="D91" s="18" t="s">
        <v>123</v>
      </c>
      <c r="E91" s="227" t="s">
        <v>42</v>
      </c>
      <c r="F91" s="227"/>
      <c r="G91" s="227"/>
      <c r="H91" s="227"/>
      <c r="I91" s="227" t="s">
        <v>43</v>
      </c>
      <c r="J91" s="227"/>
      <c r="K91" s="227"/>
      <c r="L91" s="227"/>
      <c r="M91" s="227" t="s">
        <v>44</v>
      </c>
      <c r="N91" s="227"/>
      <c r="O91" s="227"/>
      <c r="P91" s="227"/>
      <c r="Q91" s="227" t="s">
        <v>45</v>
      </c>
      <c r="R91" s="227"/>
      <c r="S91" s="227"/>
      <c r="T91" s="227"/>
      <c r="U91" s="227" t="s">
        <v>46</v>
      </c>
      <c r="V91" s="227"/>
      <c r="W91" s="227"/>
      <c r="X91" s="227"/>
      <c r="Y91" s="227" t="s">
        <v>47</v>
      </c>
      <c r="Z91" s="227"/>
      <c r="AA91" s="227"/>
      <c r="AB91" s="227"/>
      <c r="AC91" s="227" t="s">
        <v>48</v>
      </c>
      <c r="AD91" s="227"/>
      <c r="AE91" s="227"/>
      <c r="AF91" s="227"/>
      <c r="AG91" s="227" t="s">
        <v>49</v>
      </c>
      <c r="AH91" s="227"/>
      <c r="AI91" s="227"/>
      <c r="AJ91" s="227"/>
      <c r="AK91" s="227" t="s">
        <v>50</v>
      </c>
      <c r="AL91" s="227"/>
      <c r="AM91" s="227"/>
      <c r="AN91" s="227"/>
      <c r="AO91" s="227" t="s">
        <v>51</v>
      </c>
      <c r="AP91" s="227"/>
      <c r="AQ91" s="227"/>
      <c r="AR91" s="227"/>
      <c r="AS91" s="227" t="s">
        <v>52</v>
      </c>
      <c r="AT91" s="227"/>
      <c r="AU91" s="227"/>
      <c r="AV91" s="227"/>
      <c r="AW91" s="227" t="s">
        <v>53</v>
      </c>
      <c r="AX91" s="227"/>
      <c r="AY91" s="227"/>
      <c r="AZ91" s="227"/>
      <c r="BA91" s="222"/>
      <c r="BB91" s="220"/>
      <c r="BC91" s="220"/>
      <c r="BD91" s="30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</row>
    <row r="92" spans="1:255" s="2" customFormat="1" ht="21" customHeight="1">
      <c r="A92" s="227"/>
      <c r="B92" s="227"/>
      <c r="C92" s="225"/>
      <c r="D92" s="13" t="s">
        <v>54</v>
      </c>
      <c r="E92" s="13" t="s">
        <v>36</v>
      </c>
      <c r="F92" s="13" t="s">
        <v>37</v>
      </c>
      <c r="G92" s="13" t="s">
        <v>38</v>
      </c>
      <c r="H92" s="13" t="s">
        <v>39</v>
      </c>
      <c r="I92" s="13" t="s">
        <v>36</v>
      </c>
      <c r="J92" s="13" t="s">
        <v>37</v>
      </c>
      <c r="K92" s="13" t="s">
        <v>38</v>
      </c>
      <c r="L92" s="13" t="s">
        <v>39</v>
      </c>
      <c r="M92" s="13" t="s">
        <v>36</v>
      </c>
      <c r="N92" s="13" t="s">
        <v>37</v>
      </c>
      <c r="O92" s="13" t="s">
        <v>38</v>
      </c>
      <c r="P92" s="13" t="s">
        <v>39</v>
      </c>
      <c r="Q92" s="13" t="s">
        <v>36</v>
      </c>
      <c r="R92" s="13" t="s">
        <v>37</v>
      </c>
      <c r="S92" s="13" t="s">
        <v>38</v>
      </c>
      <c r="T92" s="13" t="s">
        <v>39</v>
      </c>
      <c r="U92" s="13" t="s">
        <v>36</v>
      </c>
      <c r="V92" s="13" t="s">
        <v>37</v>
      </c>
      <c r="W92" s="13" t="s">
        <v>38</v>
      </c>
      <c r="X92" s="13" t="s">
        <v>39</v>
      </c>
      <c r="Y92" s="13" t="s">
        <v>36</v>
      </c>
      <c r="Z92" s="13" t="s">
        <v>37</v>
      </c>
      <c r="AA92" s="13" t="s">
        <v>38</v>
      </c>
      <c r="AB92" s="13" t="s">
        <v>39</v>
      </c>
      <c r="AC92" s="13" t="s">
        <v>36</v>
      </c>
      <c r="AD92" s="13" t="s">
        <v>37</v>
      </c>
      <c r="AE92" s="13" t="s">
        <v>38</v>
      </c>
      <c r="AF92" s="13" t="s">
        <v>39</v>
      </c>
      <c r="AG92" s="13" t="s">
        <v>36</v>
      </c>
      <c r="AH92" s="13" t="s">
        <v>37</v>
      </c>
      <c r="AI92" s="13" t="s">
        <v>38</v>
      </c>
      <c r="AJ92" s="13" t="s">
        <v>39</v>
      </c>
      <c r="AK92" s="13" t="s">
        <v>36</v>
      </c>
      <c r="AL92" s="13" t="s">
        <v>37</v>
      </c>
      <c r="AM92" s="13" t="s">
        <v>38</v>
      </c>
      <c r="AN92" s="13" t="s">
        <v>39</v>
      </c>
      <c r="AO92" s="13" t="s">
        <v>36</v>
      </c>
      <c r="AP92" s="13" t="s">
        <v>37</v>
      </c>
      <c r="AQ92" s="13" t="s">
        <v>38</v>
      </c>
      <c r="AR92" s="13" t="s">
        <v>39</v>
      </c>
      <c r="AS92" s="13" t="s">
        <v>36</v>
      </c>
      <c r="AT92" s="13" t="s">
        <v>37</v>
      </c>
      <c r="AU92" s="13" t="s">
        <v>38</v>
      </c>
      <c r="AV92" s="13" t="s">
        <v>39</v>
      </c>
      <c r="AW92" s="13" t="s">
        <v>36</v>
      </c>
      <c r="AX92" s="13" t="s">
        <v>37</v>
      </c>
      <c r="AY92" s="13" t="s">
        <v>38</v>
      </c>
      <c r="AZ92" s="13" t="s">
        <v>39</v>
      </c>
      <c r="BA92" s="222"/>
      <c r="BB92" s="220"/>
      <c r="BC92" s="220"/>
      <c r="BD92" s="30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</row>
    <row r="93" spans="1:255" s="2" customFormat="1" ht="21" customHeight="1">
      <c r="A93" s="227"/>
      <c r="B93" s="227"/>
      <c r="C93" s="226"/>
      <c r="D93" s="13" t="s">
        <v>124</v>
      </c>
      <c r="E93" s="17">
        <f>E90*100</f>
        <v>1100</v>
      </c>
      <c r="F93" s="17">
        <f>F90*150</f>
        <v>1800</v>
      </c>
      <c r="G93" s="17">
        <f>G90*200</f>
        <v>4600</v>
      </c>
      <c r="H93" s="17">
        <f>SUM(E93:G93)</f>
        <v>7500</v>
      </c>
      <c r="I93" s="20">
        <f>I90*100</f>
        <v>1200</v>
      </c>
      <c r="J93" s="17">
        <f>J90*150</f>
        <v>1800</v>
      </c>
      <c r="K93" s="17">
        <f>K90*200</f>
        <v>4600</v>
      </c>
      <c r="L93" s="17">
        <f>SUM(I93:K93)</f>
        <v>7600</v>
      </c>
      <c r="M93" s="17">
        <f>M90*100</f>
        <v>1400</v>
      </c>
      <c r="N93" s="17">
        <f>N90*150</f>
        <v>2100</v>
      </c>
      <c r="O93" s="17">
        <f>O90*200</f>
        <v>4600</v>
      </c>
      <c r="P93" s="17">
        <f>SUM(M93:O93)</f>
        <v>8100</v>
      </c>
      <c r="Q93" s="17">
        <f>Q90*100</f>
        <v>1400</v>
      </c>
      <c r="R93" s="17">
        <f>R90*150</f>
        <v>2400</v>
      </c>
      <c r="S93" s="17">
        <f>S90*200</f>
        <v>5200</v>
      </c>
      <c r="T93" s="17">
        <f>SUM(Q93:S93)</f>
        <v>9000</v>
      </c>
      <c r="U93" s="17">
        <f>U90*100</f>
        <v>1500</v>
      </c>
      <c r="V93" s="17">
        <f>V90*150</f>
        <v>2550</v>
      </c>
      <c r="W93" s="17">
        <f>W90*200</f>
        <v>5400</v>
      </c>
      <c r="X93" s="17">
        <f>SUM(U93:W93)</f>
        <v>9450</v>
      </c>
      <c r="Y93" s="17">
        <f>Y90*100</f>
        <v>1600</v>
      </c>
      <c r="Z93" s="17">
        <f>Z90*150</f>
        <v>2550</v>
      </c>
      <c r="AA93" s="17">
        <f>AA90*200</f>
        <v>5600</v>
      </c>
      <c r="AB93" s="17">
        <f>SUM(Y93:AA93)</f>
        <v>9750</v>
      </c>
      <c r="AC93" s="17">
        <f>AC90*100</f>
        <v>1800</v>
      </c>
      <c r="AD93" s="17">
        <f>AD90*150</f>
        <v>2550</v>
      </c>
      <c r="AE93" s="17">
        <f>AE90*200</f>
        <v>5800</v>
      </c>
      <c r="AF93" s="17">
        <f>SUM(AC93:AE93)</f>
        <v>10150</v>
      </c>
      <c r="AG93" s="17">
        <f>AG90*100</f>
        <v>1800</v>
      </c>
      <c r="AH93" s="17">
        <f>AH90*150</f>
        <v>2400</v>
      </c>
      <c r="AI93" s="17">
        <f>AI90*200</f>
        <v>5400</v>
      </c>
      <c r="AJ93" s="17">
        <f>SUM(AG93:AI93)</f>
        <v>9600</v>
      </c>
      <c r="AK93" s="17">
        <f>AK90*100</f>
        <v>1800</v>
      </c>
      <c r="AL93" s="17">
        <f>AL90*150</f>
        <v>2400</v>
      </c>
      <c r="AM93" s="17">
        <f>AM90*200</f>
        <v>5400</v>
      </c>
      <c r="AN93" s="17">
        <f>SUM(AK93:AM93)</f>
        <v>9600</v>
      </c>
      <c r="AO93" s="17">
        <f>AO90*100</f>
        <v>1800</v>
      </c>
      <c r="AP93" s="17">
        <f>AP90*150</f>
        <v>2400</v>
      </c>
      <c r="AQ93" s="17">
        <f>AQ90*200</f>
        <v>5000</v>
      </c>
      <c r="AR93" s="17">
        <f>SUM(AO93:AQ93)</f>
        <v>9200</v>
      </c>
      <c r="AS93" s="17">
        <f>AS90*100</f>
        <v>1900</v>
      </c>
      <c r="AT93" s="17">
        <f>AT90*150</f>
        <v>2400</v>
      </c>
      <c r="AU93" s="17">
        <f>AU90*200</f>
        <v>5000</v>
      </c>
      <c r="AV93" s="17">
        <f>SUM(AS93:AU93)</f>
        <v>9300</v>
      </c>
      <c r="AW93" s="17">
        <f>AW90*100</f>
        <v>1900</v>
      </c>
      <c r="AX93" s="17">
        <f>AX90*150</f>
        <v>2400</v>
      </c>
      <c r="AY93" s="17">
        <f>AY90*200</f>
        <v>4800</v>
      </c>
      <c r="AZ93" s="17">
        <f>SUM(AW93:AY93)</f>
        <v>9100</v>
      </c>
      <c r="BA93" s="223"/>
      <c r="BB93" s="220"/>
      <c r="BC93" s="220"/>
      <c r="BD93" s="30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</row>
    <row r="94" spans="1:255" s="2" customFormat="1" ht="21" customHeight="1">
      <c r="A94" s="13" t="s">
        <v>2</v>
      </c>
      <c r="B94" s="13" t="s">
        <v>3</v>
      </c>
      <c r="C94" s="13" t="s">
        <v>7</v>
      </c>
      <c r="D94" s="13" t="s">
        <v>8</v>
      </c>
      <c r="E94" s="227" t="s">
        <v>13</v>
      </c>
      <c r="F94" s="227"/>
      <c r="G94" s="227"/>
      <c r="H94" s="227"/>
      <c r="I94" s="227" t="s">
        <v>14</v>
      </c>
      <c r="J94" s="227"/>
      <c r="K94" s="227"/>
      <c r="L94" s="227"/>
      <c r="M94" s="227" t="s">
        <v>15</v>
      </c>
      <c r="N94" s="227"/>
      <c r="O94" s="227"/>
      <c r="P94" s="227"/>
      <c r="Q94" s="227" t="s">
        <v>16</v>
      </c>
      <c r="R94" s="227"/>
      <c r="S94" s="227"/>
      <c r="T94" s="227"/>
      <c r="U94" s="227" t="s">
        <v>17</v>
      </c>
      <c r="V94" s="227"/>
      <c r="W94" s="227"/>
      <c r="X94" s="227"/>
      <c r="Y94" s="227" t="s">
        <v>18</v>
      </c>
      <c r="Z94" s="227"/>
      <c r="AA94" s="227"/>
      <c r="AB94" s="227"/>
      <c r="AC94" s="227" t="s">
        <v>19</v>
      </c>
      <c r="AD94" s="227"/>
      <c r="AE94" s="227"/>
      <c r="AF94" s="227"/>
      <c r="AG94" s="236" t="s">
        <v>20</v>
      </c>
      <c r="AH94" s="236"/>
      <c r="AI94" s="236"/>
      <c r="AJ94" s="236"/>
      <c r="AK94" s="227" t="s">
        <v>21</v>
      </c>
      <c r="AL94" s="227"/>
      <c r="AM94" s="227"/>
      <c r="AN94" s="227"/>
      <c r="AO94" s="227" t="s">
        <v>22</v>
      </c>
      <c r="AP94" s="227"/>
      <c r="AQ94" s="227"/>
      <c r="AR94" s="227"/>
      <c r="AS94" s="227" t="s">
        <v>23</v>
      </c>
      <c r="AT94" s="227"/>
      <c r="AU94" s="227"/>
      <c r="AV94" s="227"/>
      <c r="AW94" s="227" t="s">
        <v>24</v>
      </c>
      <c r="AX94" s="227"/>
      <c r="AY94" s="227"/>
      <c r="AZ94" s="227"/>
      <c r="BA94" s="27" t="s">
        <v>25</v>
      </c>
      <c r="BB94" s="28" t="s">
        <v>9</v>
      </c>
      <c r="BC94" s="29" t="s">
        <v>10</v>
      </c>
      <c r="BD94" s="30"/>
      <c r="BE94" s="32"/>
      <c r="BF94" s="32"/>
      <c r="BG94" s="32"/>
      <c r="BH94" s="32"/>
      <c r="BI94" s="32"/>
      <c r="BJ94" s="32"/>
      <c r="BK94" s="32"/>
      <c r="BL94" s="32"/>
      <c r="BM94" s="32">
        <f>E90+I90++M90+Q90+U90+Y90+AC90+AG90+AK90+AO90+AS90+AW90</f>
        <v>192</v>
      </c>
      <c r="BN94" s="32">
        <f>F90+J90+N90+R90+V90+Z90+AD90+AH90+AL90+AP90+AT90+AX90</f>
        <v>185</v>
      </c>
      <c r="BO94" s="32">
        <f>G90+K90+O90+S90+W90+AA90+AE90+AI90+AM90+AQ90+AU90+AY90</f>
        <v>307</v>
      </c>
      <c r="BP94" s="32">
        <f>H90+L90+P90+T90+X90+AB90+AF90+AJ90+AN90+AR90+AV90+AZ90</f>
        <v>684</v>
      </c>
      <c r="BQ94" s="32">
        <f>BM94*100</f>
        <v>19200</v>
      </c>
      <c r="BR94" s="32">
        <f>BN94*150</f>
        <v>27750</v>
      </c>
      <c r="BS94" s="32">
        <f>BO94*200</f>
        <v>61400</v>
      </c>
      <c r="BT94" s="32">
        <f>BQ94+BR94+BS94</f>
        <v>108350</v>
      </c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</row>
    <row r="95" spans="1:255" s="2" customFormat="1" ht="21" customHeight="1">
      <c r="A95" s="227" t="s">
        <v>125</v>
      </c>
      <c r="B95" s="227" t="s">
        <v>4</v>
      </c>
      <c r="C95" s="224" t="s">
        <v>126</v>
      </c>
      <c r="D95" s="15" t="s">
        <v>127</v>
      </c>
      <c r="E95" s="13" t="s">
        <v>36</v>
      </c>
      <c r="F95" s="13" t="s">
        <v>37</v>
      </c>
      <c r="G95" s="13" t="s">
        <v>38</v>
      </c>
      <c r="H95" s="13" t="s">
        <v>39</v>
      </c>
      <c r="I95" s="13" t="s">
        <v>36</v>
      </c>
      <c r="J95" s="13" t="s">
        <v>37</v>
      </c>
      <c r="K95" s="13" t="s">
        <v>38</v>
      </c>
      <c r="L95" s="13" t="s">
        <v>39</v>
      </c>
      <c r="M95" s="13" t="s">
        <v>36</v>
      </c>
      <c r="N95" s="13" t="s">
        <v>37</v>
      </c>
      <c r="O95" s="13" t="s">
        <v>38</v>
      </c>
      <c r="P95" s="13" t="s">
        <v>39</v>
      </c>
      <c r="Q95" s="13" t="s">
        <v>36</v>
      </c>
      <c r="R95" s="13" t="s">
        <v>37</v>
      </c>
      <c r="S95" s="13" t="s">
        <v>38</v>
      </c>
      <c r="T95" s="13" t="s">
        <v>39</v>
      </c>
      <c r="U95" s="13" t="s">
        <v>36</v>
      </c>
      <c r="V95" s="13" t="s">
        <v>37</v>
      </c>
      <c r="W95" s="13" t="s">
        <v>38</v>
      </c>
      <c r="X95" s="13" t="s">
        <v>39</v>
      </c>
      <c r="Y95" s="13" t="s">
        <v>36</v>
      </c>
      <c r="Z95" s="13" t="s">
        <v>37</v>
      </c>
      <c r="AA95" s="13" t="s">
        <v>38</v>
      </c>
      <c r="AB95" s="13" t="s">
        <v>39</v>
      </c>
      <c r="AC95" s="13" t="s">
        <v>36</v>
      </c>
      <c r="AD95" s="13" t="s">
        <v>37</v>
      </c>
      <c r="AE95" s="13" t="s">
        <v>38</v>
      </c>
      <c r="AF95" s="13" t="s">
        <v>39</v>
      </c>
      <c r="AG95" s="13" t="s">
        <v>36</v>
      </c>
      <c r="AH95" s="13" t="s">
        <v>37</v>
      </c>
      <c r="AI95" s="13" t="s">
        <v>38</v>
      </c>
      <c r="AJ95" s="13" t="s">
        <v>39</v>
      </c>
      <c r="AK95" s="13" t="s">
        <v>36</v>
      </c>
      <c r="AL95" s="13" t="s">
        <v>37</v>
      </c>
      <c r="AM95" s="13" t="s">
        <v>38</v>
      </c>
      <c r="AN95" s="13" t="s">
        <v>39</v>
      </c>
      <c r="AO95" s="13" t="s">
        <v>36</v>
      </c>
      <c r="AP95" s="13" t="s">
        <v>37</v>
      </c>
      <c r="AQ95" s="13" t="s">
        <v>38</v>
      </c>
      <c r="AR95" s="13" t="s">
        <v>39</v>
      </c>
      <c r="AS95" s="13" t="s">
        <v>36</v>
      </c>
      <c r="AT95" s="13" t="s">
        <v>37</v>
      </c>
      <c r="AU95" s="13" t="s">
        <v>38</v>
      </c>
      <c r="AV95" s="13" t="s">
        <v>39</v>
      </c>
      <c r="AW95" s="13" t="s">
        <v>36</v>
      </c>
      <c r="AX95" s="13" t="s">
        <v>37</v>
      </c>
      <c r="AY95" s="13" t="s">
        <v>38</v>
      </c>
      <c r="AZ95" s="13" t="s">
        <v>39</v>
      </c>
      <c r="BA95" s="221">
        <f>AZ96+AV96+AR96+AN96+AJ96+AF96+AB96+X96+T96+P96+L96+H96</f>
        <v>281</v>
      </c>
      <c r="BB95" s="220">
        <f>BL96/10000</f>
        <v>4.84</v>
      </c>
      <c r="BC95" s="220">
        <f>BB95/2</f>
        <v>2.42</v>
      </c>
      <c r="BD95" s="30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</row>
    <row r="96" spans="1:255" s="2" customFormat="1" ht="21" customHeight="1">
      <c r="A96" s="227"/>
      <c r="B96" s="227"/>
      <c r="C96" s="225"/>
      <c r="D96" s="14" t="s">
        <v>40</v>
      </c>
      <c r="E96" s="20">
        <v>3</v>
      </c>
      <c r="F96" s="20">
        <v>7</v>
      </c>
      <c r="G96" s="20">
        <v>13</v>
      </c>
      <c r="H96" s="21">
        <f>E96+F96+G96</f>
        <v>23</v>
      </c>
      <c r="I96" s="20">
        <v>3</v>
      </c>
      <c r="J96" s="20">
        <v>7</v>
      </c>
      <c r="K96" s="20">
        <v>13</v>
      </c>
      <c r="L96" s="21">
        <f>I96+J96+K96</f>
        <v>23</v>
      </c>
      <c r="M96" s="20">
        <v>3</v>
      </c>
      <c r="N96" s="20">
        <v>7</v>
      </c>
      <c r="O96" s="20">
        <v>12</v>
      </c>
      <c r="P96" s="21">
        <f>M96+N96+O96</f>
        <v>22</v>
      </c>
      <c r="Q96" s="20">
        <v>3</v>
      </c>
      <c r="R96" s="20">
        <v>7</v>
      </c>
      <c r="S96" s="20">
        <v>12</v>
      </c>
      <c r="T96" s="21">
        <f>Q96+R96+S96</f>
        <v>22</v>
      </c>
      <c r="U96" s="20">
        <v>3</v>
      </c>
      <c r="V96" s="20">
        <v>7</v>
      </c>
      <c r="W96" s="20">
        <v>13</v>
      </c>
      <c r="X96" s="21">
        <f>U96+V96+W96</f>
        <v>23</v>
      </c>
      <c r="Y96" s="20">
        <v>3</v>
      </c>
      <c r="Z96" s="20">
        <v>7</v>
      </c>
      <c r="AA96" s="20">
        <v>14</v>
      </c>
      <c r="AB96" s="21">
        <f>Y96+Z96+AA96</f>
        <v>24</v>
      </c>
      <c r="AC96" s="20">
        <v>3</v>
      </c>
      <c r="AD96" s="20">
        <v>7</v>
      </c>
      <c r="AE96" s="20">
        <v>14</v>
      </c>
      <c r="AF96" s="21">
        <f>AC96+AD96+AE96</f>
        <v>24</v>
      </c>
      <c r="AG96" s="20">
        <v>3</v>
      </c>
      <c r="AH96" s="20">
        <v>7</v>
      </c>
      <c r="AI96" s="20">
        <v>14</v>
      </c>
      <c r="AJ96" s="21">
        <f>AG96+AH96+AI96</f>
        <v>24</v>
      </c>
      <c r="AK96" s="20">
        <v>3</v>
      </c>
      <c r="AL96" s="20">
        <v>7</v>
      </c>
      <c r="AM96" s="20">
        <v>14</v>
      </c>
      <c r="AN96" s="21">
        <f>AK96+AL96+AM96</f>
        <v>24</v>
      </c>
      <c r="AO96" s="20">
        <v>3</v>
      </c>
      <c r="AP96" s="20">
        <v>7</v>
      </c>
      <c r="AQ96" s="20">
        <v>14</v>
      </c>
      <c r="AR96" s="21">
        <f>AO96+AP96+AQ96</f>
        <v>24</v>
      </c>
      <c r="AS96" s="20">
        <v>3</v>
      </c>
      <c r="AT96" s="20">
        <v>7</v>
      </c>
      <c r="AU96" s="20">
        <v>14</v>
      </c>
      <c r="AV96" s="21">
        <f>AS96+AT96+AU96</f>
        <v>24</v>
      </c>
      <c r="AW96" s="20">
        <v>3</v>
      </c>
      <c r="AX96" s="20">
        <v>7</v>
      </c>
      <c r="AY96" s="20">
        <v>14</v>
      </c>
      <c r="AZ96" s="21">
        <f>AW96+AX96+AY96</f>
        <v>24</v>
      </c>
      <c r="BA96" s="222"/>
      <c r="BB96" s="220"/>
      <c r="BC96" s="220"/>
      <c r="BD96" s="30"/>
      <c r="BE96" s="32">
        <f>E96+I96+M96+Q96+U96+Y96+AC96+AG96+AO96+AS96+AW96+AK96</f>
        <v>36</v>
      </c>
      <c r="BF96" s="32">
        <f>F96+J96+N96+R96+V96+Z96+AD96+AH96+AP96+AT96+AX96+AL96</f>
        <v>84</v>
      </c>
      <c r="BG96" s="32">
        <f>G96+K96+O96+S96+W96+AA96+AE96+AI96+AM96+AQ96+AU96+AY96</f>
        <v>161</v>
      </c>
      <c r="BH96" s="32">
        <f>H96+L96+P96+T96+X96+AB96+AF96+AJ96+AN96+AR96+AV96+AZ96</f>
        <v>281</v>
      </c>
      <c r="BI96" s="32">
        <f>BE96*100</f>
        <v>3600</v>
      </c>
      <c r="BJ96" s="32">
        <f>BF96*150</f>
        <v>12600</v>
      </c>
      <c r="BK96" s="32">
        <f>BG96*200</f>
        <v>32200</v>
      </c>
      <c r="BL96" s="32">
        <f>BI96+BJ96+BK96</f>
        <v>48400</v>
      </c>
      <c r="BM96" s="32"/>
      <c r="BN96" s="32"/>
      <c r="BO96" s="32"/>
      <c r="BP96" s="32"/>
      <c r="BQ96" s="32"/>
      <c r="BR96" s="32"/>
      <c r="BS96" s="32"/>
      <c r="BT96" s="32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</row>
    <row r="97" spans="1:255" s="2" customFormat="1" ht="21" customHeight="1">
      <c r="A97" s="227"/>
      <c r="B97" s="227"/>
      <c r="C97" s="225"/>
      <c r="D97" s="18" t="s">
        <v>128</v>
      </c>
      <c r="E97" s="227" t="s">
        <v>42</v>
      </c>
      <c r="F97" s="227"/>
      <c r="G97" s="227"/>
      <c r="H97" s="227"/>
      <c r="I97" s="227" t="s">
        <v>43</v>
      </c>
      <c r="J97" s="227"/>
      <c r="K97" s="227"/>
      <c r="L97" s="227"/>
      <c r="M97" s="227" t="s">
        <v>44</v>
      </c>
      <c r="N97" s="227"/>
      <c r="O97" s="227"/>
      <c r="P97" s="227"/>
      <c r="Q97" s="227" t="s">
        <v>45</v>
      </c>
      <c r="R97" s="227"/>
      <c r="S97" s="227"/>
      <c r="T97" s="227"/>
      <c r="U97" s="227" t="s">
        <v>46</v>
      </c>
      <c r="V97" s="227"/>
      <c r="W97" s="227"/>
      <c r="X97" s="227"/>
      <c r="Y97" s="227" t="s">
        <v>47</v>
      </c>
      <c r="Z97" s="227"/>
      <c r="AA97" s="227"/>
      <c r="AB97" s="227"/>
      <c r="AC97" s="227" t="s">
        <v>48</v>
      </c>
      <c r="AD97" s="227"/>
      <c r="AE97" s="227"/>
      <c r="AF97" s="227"/>
      <c r="AG97" s="227" t="s">
        <v>49</v>
      </c>
      <c r="AH97" s="227"/>
      <c r="AI97" s="227"/>
      <c r="AJ97" s="227"/>
      <c r="AK97" s="227" t="s">
        <v>50</v>
      </c>
      <c r="AL97" s="227"/>
      <c r="AM97" s="227"/>
      <c r="AN97" s="227"/>
      <c r="AO97" s="227" t="s">
        <v>51</v>
      </c>
      <c r="AP97" s="227"/>
      <c r="AQ97" s="227"/>
      <c r="AR97" s="227"/>
      <c r="AS97" s="227" t="s">
        <v>52</v>
      </c>
      <c r="AT97" s="227"/>
      <c r="AU97" s="227"/>
      <c r="AV97" s="227"/>
      <c r="AW97" s="227" t="s">
        <v>53</v>
      </c>
      <c r="AX97" s="227"/>
      <c r="AY97" s="227"/>
      <c r="AZ97" s="227"/>
      <c r="BA97" s="222"/>
      <c r="BB97" s="220"/>
      <c r="BC97" s="220"/>
      <c r="BD97" s="30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</row>
    <row r="98" spans="1:255" s="2" customFormat="1" ht="21" customHeight="1">
      <c r="A98" s="227"/>
      <c r="B98" s="227"/>
      <c r="C98" s="225"/>
      <c r="D98" s="13" t="s">
        <v>54</v>
      </c>
      <c r="E98" s="13" t="s">
        <v>36</v>
      </c>
      <c r="F98" s="13" t="s">
        <v>37</v>
      </c>
      <c r="G98" s="13" t="s">
        <v>38</v>
      </c>
      <c r="H98" s="13" t="s">
        <v>39</v>
      </c>
      <c r="I98" s="13" t="s">
        <v>36</v>
      </c>
      <c r="J98" s="13" t="s">
        <v>37</v>
      </c>
      <c r="K98" s="13" t="s">
        <v>38</v>
      </c>
      <c r="L98" s="13" t="s">
        <v>39</v>
      </c>
      <c r="M98" s="13" t="s">
        <v>36</v>
      </c>
      <c r="N98" s="13" t="s">
        <v>37</v>
      </c>
      <c r="O98" s="13" t="s">
        <v>38</v>
      </c>
      <c r="P98" s="13" t="s">
        <v>39</v>
      </c>
      <c r="Q98" s="13" t="s">
        <v>36</v>
      </c>
      <c r="R98" s="13" t="s">
        <v>37</v>
      </c>
      <c r="S98" s="13" t="s">
        <v>38</v>
      </c>
      <c r="T98" s="13" t="s">
        <v>39</v>
      </c>
      <c r="U98" s="13" t="s">
        <v>36</v>
      </c>
      <c r="V98" s="13" t="s">
        <v>37</v>
      </c>
      <c r="W98" s="13" t="s">
        <v>38</v>
      </c>
      <c r="X98" s="13" t="s">
        <v>39</v>
      </c>
      <c r="Y98" s="13" t="s">
        <v>36</v>
      </c>
      <c r="Z98" s="13" t="s">
        <v>37</v>
      </c>
      <c r="AA98" s="13" t="s">
        <v>38</v>
      </c>
      <c r="AB98" s="13" t="s">
        <v>39</v>
      </c>
      <c r="AC98" s="13" t="s">
        <v>36</v>
      </c>
      <c r="AD98" s="13" t="s">
        <v>37</v>
      </c>
      <c r="AE98" s="13" t="s">
        <v>38</v>
      </c>
      <c r="AF98" s="13" t="s">
        <v>39</v>
      </c>
      <c r="AG98" s="13" t="s">
        <v>36</v>
      </c>
      <c r="AH98" s="13" t="s">
        <v>37</v>
      </c>
      <c r="AI98" s="13" t="s">
        <v>38</v>
      </c>
      <c r="AJ98" s="13" t="s">
        <v>39</v>
      </c>
      <c r="AK98" s="13" t="s">
        <v>36</v>
      </c>
      <c r="AL98" s="13" t="s">
        <v>37</v>
      </c>
      <c r="AM98" s="13" t="s">
        <v>38</v>
      </c>
      <c r="AN98" s="13" t="s">
        <v>39</v>
      </c>
      <c r="AO98" s="13" t="s">
        <v>36</v>
      </c>
      <c r="AP98" s="13" t="s">
        <v>37</v>
      </c>
      <c r="AQ98" s="13" t="s">
        <v>38</v>
      </c>
      <c r="AR98" s="13" t="s">
        <v>39</v>
      </c>
      <c r="AS98" s="13" t="s">
        <v>36</v>
      </c>
      <c r="AT98" s="13" t="s">
        <v>37</v>
      </c>
      <c r="AU98" s="13" t="s">
        <v>38</v>
      </c>
      <c r="AV98" s="13" t="s">
        <v>39</v>
      </c>
      <c r="AW98" s="13" t="s">
        <v>36</v>
      </c>
      <c r="AX98" s="13" t="s">
        <v>37</v>
      </c>
      <c r="AY98" s="13" t="s">
        <v>38</v>
      </c>
      <c r="AZ98" s="13" t="s">
        <v>39</v>
      </c>
      <c r="BA98" s="222"/>
      <c r="BB98" s="220"/>
      <c r="BC98" s="220"/>
      <c r="BD98" s="30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</row>
    <row r="99" spans="1:255" s="2" customFormat="1" ht="21" customHeight="1">
      <c r="A99" s="227"/>
      <c r="B99" s="227"/>
      <c r="C99" s="226"/>
      <c r="D99" s="13" t="s">
        <v>129</v>
      </c>
      <c r="E99" s="17">
        <f>E96*100</f>
        <v>300</v>
      </c>
      <c r="F99" s="17">
        <f>F96*150</f>
        <v>1050</v>
      </c>
      <c r="G99" s="17">
        <f>G96*200</f>
        <v>2600</v>
      </c>
      <c r="H99" s="17">
        <f>SUM(E99:G99)</f>
        <v>3950</v>
      </c>
      <c r="I99" s="20">
        <f>I96*100</f>
        <v>300</v>
      </c>
      <c r="J99" s="17">
        <f>J96*150</f>
        <v>1050</v>
      </c>
      <c r="K99" s="17">
        <f>K96*200</f>
        <v>2600</v>
      </c>
      <c r="L99" s="17">
        <f>SUM(I99:K99)</f>
        <v>3950</v>
      </c>
      <c r="M99" s="17">
        <f>M96*100</f>
        <v>300</v>
      </c>
      <c r="N99" s="17">
        <f>N96*150</f>
        <v>1050</v>
      </c>
      <c r="O99" s="17">
        <f>O96*200</f>
        <v>2400</v>
      </c>
      <c r="P99" s="17">
        <f>SUM(M99:O99)</f>
        <v>3750</v>
      </c>
      <c r="Q99" s="17">
        <f>Q96*100</f>
        <v>300</v>
      </c>
      <c r="R99" s="17">
        <f>R96*150</f>
        <v>1050</v>
      </c>
      <c r="S99" s="17">
        <f>S96*200</f>
        <v>2400</v>
      </c>
      <c r="T99" s="17">
        <f>SUM(Q99:S99)</f>
        <v>3750</v>
      </c>
      <c r="U99" s="17">
        <f>U96*100</f>
        <v>300</v>
      </c>
      <c r="V99" s="17">
        <f>V96*150</f>
        <v>1050</v>
      </c>
      <c r="W99" s="17">
        <f>W96*200</f>
        <v>2600</v>
      </c>
      <c r="X99" s="17">
        <f>SUM(U99:W99)</f>
        <v>3950</v>
      </c>
      <c r="Y99" s="17">
        <f>Y96*100</f>
        <v>300</v>
      </c>
      <c r="Z99" s="17">
        <f>Z96*150</f>
        <v>1050</v>
      </c>
      <c r="AA99" s="17">
        <f>AA96*200</f>
        <v>2800</v>
      </c>
      <c r="AB99" s="17">
        <f>SUM(Y99:AA99)</f>
        <v>4150</v>
      </c>
      <c r="AC99" s="17">
        <f>AC96*100</f>
        <v>300</v>
      </c>
      <c r="AD99" s="17">
        <f>AD96*150</f>
        <v>1050</v>
      </c>
      <c r="AE99" s="17">
        <f>AE96*200</f>
        <v>2800</v>
      </c>
      <c r="AF99" s="17">
        <f>SUM(AC99:AE99)</f>
        <v>4150</v>
      </c>
      <c r="AG99" s="17">
        <f>AG96*100</f>
        <v>300</v>
      </c>
      <c r="AH99" s="17">
        <f>AH96*150</f>
        <v>1050</v>
      </c>
      <c r="AI99" s="17">
        <f>AI96*200</f>
        <v>2800</v>
      </c>
      <c r="AJ99" s="17">
        <f>SUM(AG99:AI99)</f>
        <v>4150</v>
      </c>
      <c r="AK99" s="17">
        <f>AK96*100</f>
        <v>300</v>
      </c>
      <c r="AL99" s="17">
        <f>AL96*150</f>
        <v>1050</v>
      </c>
      <c r="AM99" s="17">
        <f>AM96*200</f>
        <v>2800</v>
      </c>
      <c r="AN99" s="17">
        <f>SUM(AK99:AM99)</f>
        <v>4150</v>
      </c>
      <c r="AO99" s="17">
        <f>AO96*100</f>
        <v>300</v>
      </c>
      <c r="AP99" s="17">
        <f>AP96*150</f>
        <v>1050</v>
      </c>
      <c r="AQ99" s="17">
        <f>AQ96*200</f>
        <v>2800</v>
      </c>
      <c r="AR99" s="17">
        <f>SUM(AO99:AQ99)</f>
        <v>4150</v>
      </c>
      <c r="AS99" s="17">
        <f>AS96*100</f>
        <v>300</v>
      </c>
      <c r="AT99" s="17">
        <f>AT96*150</f>
        <v>1050</v>
      </c>
      <c r="AU99" s="17">
        <f>AU96*200</f>
        <v>2800</v>
      </c>
      <c r="AV99" s="17">
        <f>SUM(AS99:AU99)</f>
        <v>4150</v>
      </c>
      <c r="AW99" s="17">
        <f>AW96*100</f>
        <v>300</v>
      </c>
      <c r="AX99" s="17">
        <f>AX96*150</f>
        <v>1050</v>
      </c>
      <c r="AY99" s="17">
        <f>AY96*200</f>
        <v>2800</v>
      </c>
      <c r="AZ99" s="17">
        <f>SUM(AW99:AY99)</f>
        <v>4150</v>
      </c>
      <c r="BA99" s="223"/>
      <c r="BB99" s="220"/>
      <c r="BC99" s="220"/>
      <c r="BD99" s="30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</row>
    <row r="100" spans="1:255" s="2" customFormat="1" ht="21" customHeight="1">
      <c r="A100" s="13" t="s">
        <v>2</v>
      </c>
      <c r="B100" s="13" t="s">
        <v>3</v>
      </c>
      <c r="C100" s="13" t="s">
        <v>7</v>
      </c>
      <c r="D100" s="13" t="s">
        <v>8</v>
      </c>
      <c r="E100" s="227" t="s">
        <v>13</v>
      </c>
      <c r="F100" s="227"/>
      <c r="G100" s="227"/>
      <c r="H100" s="227"/>
      <c r="I100" s="227" t="s">
        <v>14</v>
      </c>
      <c r="J100" s="227"/>
      <c r="K100" s="227"/>
      <c r="L100" s="227"/>
      <c r="M100" s="227" t="s">
        <v>15</v>
      </c>
      <c r="N100" s="227"/>
      <c r="O100" s="227"/>
      <c r="P100" s="227"/>
      <c r="Q100" s="227" t="s">
        <v>16</v>
      </c>
      <c r="R100" s="227"/>
      <c r="S100" s="227"/>
      <c r="T100" s="227"/>
      <c r="U100" s="227" t="s">
        <v>17</v>
      </c>
      <c r="V100" s="227"/>
      <c r="W100" s="227"/>
      <c r="X100" s="227"/>
      <c r="Y100" s="227" t="s">
        <v>18</v>
      </c>
      <c r="Z100" s="227"/>
      <c r="AA100" s="227"/>
      <c r="AB100" s="227"/>
      <c r="AC100" s="227" t="s">
        <v>19</v>
      </c>
      <c r="AD100" s="227"/>
      <c r="AE100" s="227"/>
      <c r="AF100" s="227"/>
      <c r="AG100" s="236" t="s">
        <v>20</v>
      </c>
      <c r="AH100" s="236"/>
      <c r="AI100" s="236"/>
      <c r="AJ100" s="236"/>
      <c r="AK100" s="227" t="s">
        <v>21</v>
      </c>
      <c r="AL100" s="227"/>
      <c r="AM100" s="227"/>
      <c r="AN100" s="227"/>
      <c r="AO100" s="227" t="s">
        <v>22</v>
      </c>
      <c r="AP100" s="227"/>
      <c r="AQ100" s="227"/>
      <c r="AR100" s="227"/>
      <c r="AS100" s="227" t="s">
        <v>23</v>
      </c>
      <c r="AT100" s="227"/>
      <c r="AU100" s="227"/>
      <c r="AV100" s="227"/>
      <c r="AW100" s="227" t="s">
        <v>24</v>
      </c>
      <c r="AX100" s="227"/>
      <c r="AY100" s="227"/>
      <c r="AZ100" s="227"/>
      <c r="BA100" s="27" t="s">
        <v>25</v>
      </c>
      <c r="BB100" s="28" t="s">
        <v>9</v>
      </c>
      <c r="BC100" s="29" t="s">
        <v>10</v>
      </c>
      <c r="BD100" s="30"/>
      <c r="BE100" s="32"/>
      <c r="BF100" s="32"/>
      <c r="BG100" s="32"/>
      <c r="BH100" s="32"/>
      <c r="BI100" s="32"/>
      <c r="BJ100" s="32"/>
      <c r="BK100" s="32"/>
      <c r="BL100" s="32"/>
      <c r="BM100" s="32">
        <f>E96+I96++M96+Q96+U96+Y96+AC96+AG96+AK96+AO96+AS96+AW96</f>
        <v>36</v>
      </c>
      <c r="BN100" s="32">
        <f>F96+J96+N96+R96+V96+Z96+AD96+AH96+AL96+AP96+AT96+AX96</f>
        <v>84</v>
      </c>
      <c r="BO100" s="32">
        <f>G96+K96+O96+S96+W96+AA96+AE96+AI96+AM96+AQ96+AU96+AY96</f>
        <v>161</v>
      </c>
      <c r="BP100" s="32">
        <f>H96+L96+P96+T96+X96+AB96+AF96+AJ96+AN96+AR96+AV96+AZ96</f>
        <v>281</v>
      </c>
      <c r="BQ100" s="32">
        <f>BM100*100</f>
        <v>3600</v>
      </c>
      <c r="BR100" s="32">
        <f>BN100*150</f>
        <v>12600</v>
      </c>
      <c r="BS100" s="32">
        <f>BO100*200</f>
        <v>32200</v>
      </c>
      <c r="BT100" s="32">
        <f>BQ100+BR100+BS100</f>
        <v>48400</v>
      </c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</row>
    <row r="101" spans="1:255" s="2" customFormat="1" ht="21" customHeight="1">
      <c r="A101" s="227" t="s">
        <v>130</v>
      </c>
      <c r="B101" s="227" t="s">
        <v>4</v>
      </c>
      <c r="C101" s="224" t="s">
        <v>131</v>
      </c>
      <c r="D101" s="15" t="s">
        <v>132</v>
      </c>
      <c r="E101" s="13" t="s">
        <v>36</v>
      </c>
      <c r="F101" s="13" t="s">
        <v>37</v>
      </c>
      <c r="G101" s="13" t="s">
        <v>38</v>
      </c>
      <c r="H101" s="13" t="s">
        <v>39</v>
      </c>
      <c r="I101" s="13" t="s">
        <v>36</v>
      </c>
      <c r="J101" s="13" t="s">
        <v>37</v>
      </c>
      <c r="K101" s="13" t="s">
        <v>38</v>
      </c>
      <c r="L101" s="13" t="s">
        <v>39</v>
      </c>
      <c r="M101" s="13" t="s">
        <v>36</v>
      </c>
      <c r="N101" s="13" t="s">
        <v>37</v>
      </c>
      <c r="O101" s="13" t="s">
        <v>38</v>
      </c>
      <c r="P101" s="13" t="s">
        <v>39</v>
      </c>
      <c r="Q101" s="13" t="s">
        <v>36</v>
      </c>
      <c r="R101" s="13" t="s">
        <v>37</v>
      </c>
      <c r="S101" s="13" t="s">
        <v>38</v>
      </c>
      <c r="T101" s="13" t="s">
        <v>39</v>
      </c>
      <c r="U101" s="13" t="s">
        <v>36</v>
      </c>
      <c r="V101" s="13" t="s">
        <v>37</v>
      </c>
      <c r="W101" s="13" t="s">
        <v>38</v>
      </c>
      <c r="X101" s="13" t="s">
        <v>39</v>
      </c>
      <c r="Y101" s="13" t="s">
        <v>36</v>
      </c>
      <c r="Z101" s="13" t="s">
        <v>37</v>
      </c>
      <c r="AA101" s="13" t="s">
        <v>38</v>
      </c>
      <c r="AB101" s="13" t="s">
        <v>39</v>
      </c>
      <c r="AC101" s="13" t="s">
        <v>36</v>
      </c>
      <c r="AD101" s="13" t="s">
        <v>37</v>
      </c>
      <c r="AE101" s="13" t="s">
        <v>38</v>
      </c>
      <c r="AF101" s="13" t="s">
        <v>39</v>
      </c>
      <c r="AG101" s="13" t="s">
        <v>36</v>
      </c>
      <c r="AH101" s="13" t="s">
        <v>37</v>
      </c>
      <c r="AI101" s="13" t="s">
        <v>38</v>
      </c>
      <c r="AJ101" s="13" t="s">
        <v>39</v>
      </c>
      <c r="AK101" s="13" t="s">
        <v>36</v>
      </c>
      <c r="AL101" s="13" t="s">
        <v>37</v>
      </c>
      <c r="AM101" s="13" t="s">
        <v>38</v>
      </c>
      <c r="AN101" s="13" t="s">
        <v>39</v>
      </c>
      <c r="AO101" s="13" t="s">
        <v>36</v>
      </c>
      <c r="AP101" s="13" t="s">
        <v>37</v>
      </c>
      <c r="AQ101" s="13" t="s">
        <v>38</v>
      </c>
      <c r="AR101" s="13" t="s">
        <v>39</v>
      </c>
      <c r="AS101" s="13" t="s">
        <v>36</v>
      </c>
      <c r="AT101" s="13" t="s">
        <v>37</v>
      </c>
      <c r="AU101" s="13" t="s">
        <v>38</v>
      </c>
      <c r="AV101" s="13" t="s">
        <v>39</v>
      </c>
      <c r="AW101" s="13" t="s">
        <v>36</v>
      </c>
      <c r="AX101" s="13" t="s">
        <v>37</v>
      </c>
      <c r="AY101" s="13" t="s">
        <v>38</v>
      </c>
      <c r="AZ101" s="13" t="s">
        <v>39</v>
      </c>
      <c r="BA101" s="221">
        <f>AZ102+AV102+AR102+AN102+AJ102+AF102+AB102+X102+T102+P102+L102+H102</f>
        <v>634</v>
      </c>
      <c r="BB101" s="220">
        <f>BL102/10000</f>
        <v>7.02</v>
      </c>
      <c r="BC101" s="220">
        <f>BB101/2</f>
        <v>3.51</v>
      </c>
      <c r="BD101" s="30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</row>
    <row r="102" spans="1:255" s="2" customFormat="1" ht="21" customHeight="1">
      <c r="A102" s="227"/>
      <c r="B102" s="227"/>
      <c r="C102" s="225"/>
      <c r="D102" s="14" t="s">
        <v>40</v>
      </c>
      <c r="E102" s="16">
        <v>36</v>
      </c>
      <c r="F102" s="16">
        <v>11</v>
      </c>
      <c r="G102" s="16">
        <v>0</v>
      </c>
      <c r="H102" s="21">
        <f>E102+F102+G102</f>
        <v>47</v>
      </c>
      <c r="I102" s="16">
        <v>37</v>
      </c>
      <c r="J102" s="16">
        <v>11</v>
      </c>
      <c r="K102" s="16">
        <v>0</v>
      </c>
      <c r="L102" s="21">
        <f>I102+J102+K102</f>
        <v>48</v>
      </c>
      <c r="M102" s="16">
        <v>39</v>
      </c>
      <c r="N102" s="16">
        <v>11</v>
      </c>
      <c r="O102" s="16">
        <v>0</v>
      </c>
      <c r="P102" s="21">
        <f>M102+N102+O102</f>
        <v>50</v>
      </c>
      <c r="Q102" s="16">
        <v>39</v>
      </c>
      <c r="R102" s="16">
        <v>12</v>
      </c>
      <c r="S102" s="16">
        <v>0</v>
      </c>
      <c r="T102" s="21">
        <f>Q102+R102+S102</f>
        <v>51</v>
      </c>
      <c r="U102" s="16">
        <v>39</v>
      </c>
      <c r="V102" s="16">
        <v>12</v>
      </c>
      <c r="W102" s="16">
        <v>0</v>
      </c>
      <c r="X102" s="21">
        <f>U102+V102+W102</f>
        <v>51</v>
      </c>
      <c r="Y102" s="16">
        <v>39</v>
      </c>
      <c r="Z102" s="16">
        <v>12</v>
      </c>
      <c r="AA102" s="16">
        <v>0</v>
      </c>
      <c r="AB102" s="21">
        <f>Y102+Z102+AA102</f>
        <v>51</v>
      </c>
      <c r="AC102" s="16">
        <v>39</v>
      </c>
      <c r="AD102" s="16">
        <v>12</v>
      </c>
      <c r="AE102" s="16">
        <v>0</v>
      </c>
      <c r="AF102" s="21">
        <f>AC102+AD102+AE102</f>
        <v>51</v>
      </c>
      <c r="AG102" s="16">
        <v>39</v>
      </c>
      <c r="AH102" s="16">
        <v>11</v>
      </c>
      <c r="AI102" s="16">
        <v>0</v>
      </c>
      <c r="AJ102" s="21">
        <f>AG102+AH102+AI102</f>
        <v>50</v>
      </c>
      <c r="AK102" s="16">
        <v>47</v>
      </c>
      <c r="AL102" s="16">
        <v>11</v>
      </c>
      <c r="AM102" s="16">
        <v>0</v>
      </c>
      <c r="AN102" s="21">
        <f>AK102+AL102+AM102</f>
        <v>58</v>
      </c>
      <c r="AO102" s="16">
        <v>47</v>
      </c>
      <c r="AP102" s="16">
        <v>11</v>
      </c>
      <c r="AQ102" s="16">
        <v>0</v>
      </c>
      <c r="AR102" s="21">
        <f>AO102+AP102+AQ102</f>
        <v>58</v>
      </c>
      <c r="AS102" s="16">
        <v>48</v>
      </c>
      <c r="AT102" s="16">
        <v>11</v>
      </c>
      <c r="AU102" s="16">
        <v>0</v>
      </c>
      <c r="AV102" s="21">
        <f>AS102+AT102+AU102</f>
        <v>59</v>
      </c>
      <c r="AW102" s="16">
        <v>49</v>
      </c>
      <c r="AX102" s="16">
        <v>11</v>
      </c>
      <c r="AY102" s="16">
        <v>0</v>
      </c>
      <c r="AZ102" s="21">
        <f>AW102+AX102+AY102</f>
        <v>60</v>
      </c>
      <c r="BA102" s="222"/>
      <c r="BB102" s="220"/>
      <c r="BC102" s="220"/>
      <c r="BD102" s="30"/>
      <c r="BE102" s="32">
        <f>E102+I102+M102+Q102+U102+Y102+AC102+AG102+AO102+AS102+AW102+AK102</f>
        <v>498</v>
      </c>
      <c r="BF102" s="32">
        <f>F102+J102+N102+R102+V102+Z102+AD102+AH102+AP102+AT102+AX102+AL102</f>
        <v>136</v>
      </c>
      <c r="BG102" s="32">
        <f>G102+K102+O102+S102+W102+AA102+AE102+AI102+AM102+AQ102+AU102+AY102</f>
        <v>0</v>
      </c>
      <c r="BH102" s="32">
        <f>H102+L102+P102+T102+X102+AB102+AF102+AJ102+AN102+AR102+AV102+AZ102</f>
        <v>634</v>
      </c>
      <c r="BI102" s="32">
        <f>BE102*100</f>
        <v>49800</v>
      </c>
      <c r="BJ102" s="32">
        <f>BF102*150</f>
        <v>20400</v>
      </c>
      <c r="BK102" s="32">
        <f>BG102*200</f>
        <v>0</v>
      </c>
      <c r="BL102" s="32">
        <f>BI102+BJ102+BK102</f>
        <v>70200</v>
      </c>
      <c r="BM102" s="32"/>
      <c r="BN102" s="32"/>
      <c r="BO102" s="32"/>
      <c r="BP102" s="32"/>
      <c r="BQ102" s="32"/>
      <c r="BR102" s="32"/>
      <c r="BS102" s="32"/>
      <c r="BT102" s="32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</row>
    <row r="103" spans="1:255" s="2" customFormat="1" ht="21" customHeight="1">
      <c r="A103" s="227"/>
      <c r="B103" s="227"/>
      <c r="C103" s="225"/>
      <c r="D103" s="18" t="s">
        <v>133</v>
      </c>
      <c r="E103" s="227" t="s">
        <v>42</v>
      </c>
      <c r="F103" s="227"/>
      <c r="G103" s="227"/>
      <c r="H103" s="227"/>
      <c r="I103" s="227" t="s">
        <v>43</v>
      </c>
      <c r="J103" s="227"/>
      <c r="K103" s="227"/>
      <c r="L103" s="227"/>
      <c r="M103" s="227" t="s">
        <v>44</v>
      </c>
      <c r="N103" s="227"/>
      <c r="O103" s="227"/>
      <c r="P103" s="227"/>
      <c r="Q103" s="227" t="s">
        <v>45</v>
      </c>
      <c r="R103" s="227"/>
      <c r="S103" s="227"/>
      <c r="T103" s="227"/>
      <c r="U103" s="227" t="s">
        <v>46</v>
      </c>
      <c r="V103" s="227"/>
      <c r="W103" s="227"/>
      <c r="X103" s="227"/>
      <c r="Y103" s="227" t="s">
        <v>47</v>
      </c>
      <c r="Z103" s="227"/>
      <c r="AA103" s="227"/>
      <c r="AB103" s="227"/>
      <c r="AC103" s="227" t="s">
        <v>48</v>
      </c>
      <c r="AD103" s="227"/>
      <c r="AE103" s="227"/>
      <c r="AF103" s="227"/>
      <c r="AG103" s="227" t="s">
        <v>49</v>
      </c>
      <c r="AH103" s="227"/>
      <c r="AI103" s="227"/>
      <c r="AJ103" s="227"/>
      <c r="AK103" s="227" t="s">
        <v>50</v>
      </c>
      <c r="AL103" s="227"/>
      <c r="AM103" s="227"/>
      <c r="AN103" s="227"/>
      <c r="AO103" s="227" t="s">
        <v>51</v>
      </c>
      <c r="AP103" s="227"/>
      <c r="AQ103" s="227"/>
      <c r="AR103" s="227"/>
      <c r="AS103" s="227" t="s">
        <v>52</v>
      </c>
      <c r="AT103" s="227"/>
      <c r="AU103" s="227"/>
      <c r="AV103" s="227"/>
      <c r="AW103" s="227" t="s">
        <v>53</v>
      </c>
      <c r="AX103" s="227"/>
      <c r="AY103" s="227"/>
      <c r="AZ103" s="227"/>
      <c r="BA103" s="222"/>
      <c r="BB103" s="220"/>
      <c r="BC103" s="220"/>
      <c r="BD103" s="30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</row>
    <row r="104" spans="1:255" s="2" customFormat="1" ht="21" customHeight="1">
      <c r="A104" s="227"/>
      <c r="B104" s="227"/>
      <c r="C104" s="225"/>
      <c r="D104" s="13" t="s">
        <v>54</v>
      </c>
      <c r="E104" s="13" t="s">
        <v>36</v>
      </c>
      <c r="F104" s="13" t="s">
        <v>37</v>
      </c>
      <c r="G104" s="13" t="s">
        <v>38</v>
      </c>
      <c r="H104" s="13" t="s">
        <v>39</v>
      </c>
      <c r="I104" s="13" t="s">
        <v>36</v>
      </c>
      <c r="J104" s="13" t="s">
        <v>37</v>
      </c>
      <c r="K104" s="13" t="s">
        <v>38</v>
      </c>
      <c r="L104" s="13" t="s">
        <v>39</v>
      </c>
      <c r="M104" s="13" t="s">
        <v>36</v>
      </c>
      <c r="N104" s="13" t="s">
        <v>37</v>
      </c>
      <c r="O104" s="13" t="s">
        <v>38</v>
      </c>
      <c r="P104" s="13" t="s">
        <v>39</v>
      </c>
      <c r="Q104" s="13" t="s">
        <v>36</v>
      </c>
      <c r="R104" s="13" t="s">
        <v>37</v>
      </c>
      <c r="S104" s="13" t="s">
        <v>38</v>
      </c>
      <c r="T104" s="13" t="s">
        <v>39</v>
      </c>
      <c r="U104" s="13" t="s">
        <v>36</v>
      </c>
      <c r="V104" s="13" t="s">
        <v>37</v>
      </c>
      <c r="W104" s="13" t="s">
        <v>38</v>
      </c>
      <c r="X104" s="13" t="s">
        <v>39</v>
      </c>
      <c r="Y104" s="13" t="s">
        <v>36</v>
      </c>
      <c r="Z104" s="13" t="s">
        <v>37</v>
      </c>
      <c r="AA104" s="13" t="s">
        <v>38</v>
      </c>
      <c r="AB104" s="13" t="s">
        <v>39</v>
      </c>
      <c r="AC104" s="13" t="s">
        <v>36</v>
      </c>
      <c r="AD104" s="13" t="s">
        <v>37</v>
      </c>
      <c r="AE104" s="13" t="s">
        <v>38</v>
      </c>
      <c r="AF104" s="13" t="s">
        <v>39</v>
      </c>
      <c r="AG104" s="13" t="s">
        <v>36</v>
      </c>
      <c r="AH104" s="13" t="s">
        <v>37</v>
      </c>
      <c r="AI104" s="13" t="s">
        <v>38</v>
      </c>
      <c r="AJ104" s="13" t="s">
        <v>39</v>
      </c>
      <c r="AK104" s="13" t="s">
        <v>36</v>
      </c>
      <c r="AL104" s="13" t="s">
        <v>37</v>
      </c>
      <c r="AM104" s="13" t="s">
        <v>38</v>
      </c>
      <c r="AN104" s="13" t="s">
        <v>39</v>
      </c>
      <c r="AO104" s="13" t="s">
        <v>36</v>
      </c>
      <c r="AP104" s="13" t="s">
        <v>37</v>
      </c>
      <c r="AQ104" s="13" t="s">
        <v>38</v>
      </c>
      <c r="AR104" s="13" t="s">
        <v>39</v>
      </c>
      <c r="AS104" s="13" t="s">
        <v>36</v>
      </c>
      <c r="AT104" s="13" t="s">
        <v>37</v>
      </c>
      <c r="AU104" s="13" t="s">
        <v>38</v>
      </c>
      <c r="AV104" s="13" t="s">
        <v>39</v>
      </c>
      <c r="AW104" s="13" t="s">
        <v>36</v>
      </c>
      <c r="AX104" s="13" t="s">
        <v>37</v>
      </c>
      <c r="AY104" s="13" t="s">
        <v>38</v>
      </c>
      <c r="AZ104" s="13" t="s">
        <v>39</v>
      </c>
      <c r="BA104" s="222"/>
      <c r="BB104" s="220"/>
      <c r="BC104" s="220"/>
      <c r="BD104" s="30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</row>
    <row r="105" spans="1:255" s="2" customFormat="1" ht="21" customHeight="1">
      <c r="A105" s="227"/>
      <c r="B105" s="227"/>
      <c r="C105" s="226"/>
      <c r="D105" s="13" t="s">
        <v>134</v>
      </c>
      <c r="E105" s="17">
        <f>E102*100</f>
        <v>3600</v>
      </c>
      <c r="F105" s="17">
        <f>F102*150</f>
        <v>1650</v>
      </c>
      <c r="G105" s="17">
        <f>G102*200</f>
        <v>0</v>
      </c>
      <c r="H105" s="17">
        <f>SUM(E105:G105)</f>
        <v>5250</v>
      </c>
      <c r="I105" s="20">
        <f>I102*100</f>
        <v>3700</v>
      </c>
      <c r="J105" s="17">
        <f>J102*150</f>
        <v>1650</v>
      </c>
      <c r="K105" s="17">
        <f>K102*200</f>
        <v>0</v>
      </c>
      <c r="L105" s="17">
        <f>SUM(I105:K105)</f>
        <v>5350</v>
      </c>
      <c r="M105" s="17">
        <f>M102*100</f>
        <v>3900</v>
      </c>
      <c r="N105" s="17">
        <f>N102*150</f>
        <v>1650</v>
      </c>
      <c r="O105" s="17">
        <f>O102*200</f>
        <v>0</v>
      </c>
      <c r="P105" s="17">
        <f>SUM(M105:O105)</f>
        <v>5550</v>
      </c>
      <c r="Q105" s="17">
        <f>Q102*100</f>
        <v>3900</v>
      </c>
      <c r="R105" s="17">
        <f>R102*150</f>
        <v>1800</v>
      </c>
      <c r="S105" s="17">
        <f>S102*200</f>
        <v>0</v>
      </c>
      <c r="T105" s="17">
        <f>SUM(Q105:S105)</f>
        <v>5700</v>
      </c>
      <c r="U105" s="17">
        <f>U102*100</f>
        <v>3900</v>
      </c>
      <c r="V105" s="17">
        <f>V102*150</f>
        <v>1800</v>
      </c>
      <c r="W105" s="17">
        <f>W102*200</f>
        <v>0</v>
      </c>
      <c r="X105" s="17">
        <f>SUM(U105:W105)</f>
        <v>5700</v>
      </c>
      <c r="Y105" s="17">
        <f>Y102*100</f>
        <v>3900</v>
      </c>
      <c r="Z105" s="17">
        <f>Z102*150</f>
        <v>1800</v>
      </c>
      <c r="AA105" s="17">
        <f>AA102*200</f>
        <v>0</v>
      </c>
      <c r="AB105" s="17">
        <f>SUM(Y105:AA105)</f>
        <v>5700</v>
      </c>
      <c r="AC105" s="17">
        <f>AC102*100</f>
        <v>3900</v>
      </c>
      <c r="AD105" s="17">
        <f>AD102*150</f>
        <v>1800</v>
      </c>
      <c r="AE105" s="17">
        <f>AE102*200</f>
        <v>0</v>
      </c>
      <c r="AF105" s="17">
        <f>SUM(AC105:AE105)</f>
        <v>5700</v>
      </c>
      <c r="AG105" s="17">
        <f>AG102*100</f>
        <v>3900</v>
      </c>
      <c r="AH105" s="17">
        <f>AH102*150</f>
        <v>1650</v>
      </c>
      <c r="AI105" s="17">
        <f>AI102*200</f>
        <v>0</v>
      </c>
      <c r="AJ105" s="17">
        <f>SUM(AG105:AI105)</f>
        <v>5550</v>
      </c>
      <c r="AK105" s="17">
        <f>AK102*100</f>
        <v>4700</v>
      </c>
      <c r="AL105" s="17">
        <f>AL102*150</f>
        <v>1650</v>
      </c>
      <c r="AM105" s="17">
        <f>AM102*200</f>
        <v>0</v>
      </c>
      <c r="AN105" s="17">
        <f>SUM(AK105:AM105)</f>
        <v>6350</v>
      </c>
      <c r="AO105" s="17">
        <f>AO102*100</f>
        <v>4700</v>
      </c>
      <c r="AP105" s="17">
        <f>AP102*150</f>
        <v>1650</v>
      </c>
      <c r="AQ105" s="17">
        <f>AQ102*200</f>
        <v>0</v>
      </c>
      <c r="AR105" s="17">
        <f>SUM(AO105:AQ105)</f>
        <v>6350</v>
      </c>
      <c r="AS105" s="17">
        <f>AS102*100</f>
        <v>4800</v>
      </c>
      <c r="AT105" s="17">
        <f>AT102*150</f>
        <v>1650</v>
      </c>
      <c r="AU105" s="17">
        <f>AU102*200</f>
        <v>0</v>
      </c>
      <c r="AV105" s="17">
        <f>SUM(AS105:AU105)</f>
        <v>6450</v>
      </c>
      <c r="AW105" s="17">
        <f>AW102*100</f>
        <v>4900</v>
      </c>
      <c r="AX105" s="17">
        <f>AX102*150</f>
        <v>1650</v>
      </c>
      <c r="AY105" s="17">
        <f>AY102*200</f>
        <v>0</v>
      </c>
      <c r="AZ105" s="17">
        <f>SUM(AW105:AY105)</f>
        <v>6550</v>
      </c>
      <c r="BA105" s="223"/>
      <c r="BB105" s="220"/>
      <c r="BC105" s="220"/>
      <c r="BD105" s="30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</row>
    <row r="106" spans="1:255" s="2" customFormat="1" ht="21" customHeight="1">
      <c r="A106" s="13" t="s">
        <v>2</v>
      </c>
      <c r="B106" s="13" t="s">
        <v>3</v>
      </c>
      <c r="C106" s="13" t="s">
        <v>7</v>
      </c>
      <c r="D106" s="13" t="s">
        <v>8</v>
      </c>
      <c r="E106" s="227" t="s">
        <v>13</v>
      </c>
      <c r="F106" s="227"/>
      <c r="G106" s="227"/>
      <c r="H106" s="227"/>
      <c r="I106" s="227" t="s">
        <v>14</v>
      </c>
      <c r="J106" s="227"/>
      <c r="K106" s="227"/>
      <c r="L106" s="227"/>
      <c r="M106" s="227" t="s">
        <v>15</v>
      </c>
      <c r="N106" s="227"/>
      <c r="O106" s="227"/>
      <c r="P106" s="227"/>
      <c r="Q106" s="227" t="s">
        <v>16</v>
      </c>
      <c r="R106" s="227"/>
      <c r="S106" s="227"/>
      <c r="T106" s="227"/>
      <c r="U106" s="227" t="s">
        <v>17</v>
      </c>
      <c r="V106" s="227"/>
      <c r="W106" s="227"/>
      <c r="X106" s="227"/>
      <c r="Y106" s="227" t="s">
        <v>18</v>
      </c>
      <c r="Z106" s="227"/>
      <c r="AA106" s="227"/>
      <c r="AB106" s="227"/>
      <c r="AC106" s="227" t="s">
        <v>19</v>
      </c>
      <c r="AD106" s="227"/>
      <c r="AE106" s="227"/>
      <c r="AF106" s="227"/>
      <c r="AG106" s="236" t="s">
        <v>20</v>
      </c>
      <c r="AH106" s="236"/>
      <c r="AI106" s="236"/>
      <c r="AJ106" s="236"/>
      <c r="AK106" s="227" t="s">
        <v>21</v>
      </c>
      <c r="AL106" s="227"/>
      <c r="AM106" s="227"/>
      <c r="AN106" s="227"/>
      <c r="AO106" s="227" t="s">
        <v>22</v>
      </c>
      <c r="AP106" s="227"/>
      <c r="AQ106" s="227"/>
      <c r="AR106" s="227"/>
      <c r="AS106" s="227" t="s">
        <v>23</v>
      </c>
      <c r="AT106" s="227"/>
      <c r="AU106" s="227"/>
      <c r="AV106" s="227"/>
      <c r="AW106" s="227" t="s">
        <v>24</v>
      </c>
      <c r="AX106" s="227"/>
      <c r="AY106" s="227"/>
      <c r="AZ106" s="227"/>
      <c r="BA106" s="27" t="s">
        <v>25</v>
      </c>
      <c r="BB106" s="28" t="s">
        <v>9</v>
      </c>
      <c r="BC106" s="29" t="s">
        <v>10</v>
      </c>
      <c r="BD106" s="30"/>
      <c r="BE106" s="32"/>
      <c r="BF106" s="32"/>
      <c r="BG106" s="32"/>
      <c r="BH106" s="32"/>
      <c r="BI106" s="32"/>
      <c r="BJ106" s="32"/>
      <c r="BK106" s="32"/>
      <c r="BL106" s="32"/>
      <c r="BM106" s="32">
        <f>E102+I102++M102+Q102+U102+Y102+AC102+AG102+AK102+AO102+AS102+AW102</f>
        <v>498</v>
      </c>
      <c r="BN106" s="32">
        <f>F102+J102+N102+R102+V102+Z102+AD102+AH102+AL102+AP102+AT102+AX102</f>
        <v>136</v>
      </c>
      <c r="BO106" s="32">
        <f>G102+K102+O102+S102+W102+AA102+AE102+AI102+AM102+AQ102+AU102+AY102</f>
        <v>0</v>
      </c>
      <c r="BP106" s="32">
        <f>H102+L102+P102+T102+X102+AB102+AF102+AJ102+AN102+AR102+AV102+AZ102</f>
        <v>634</v>
      </c>
      <c r="BQ106" s="32">
        <f>BM106*100</f>
        <v>49800</v>
      </c>
      <c r="BR106" s="32">
        <f>BN106*150</f>
        <v>20400</v>
      </c>
      <c r="BS106" s="32">
        <f>BO106*200</f>
        <v>0</v>
      </c>
      <c r="BT106" s="32">
        <f>BQ106+BR106+BS106</f>
        <v>70200</v>
      </c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</row>
    <row r="107" spans="1:255" s="2" customFormat="1" ht="21" customHeight="1">
      <c r="A107" s="227" t="s">
        <v>135</v>
      </c>
      <c r="B107" s="227" t="s">
        <v>4</v>
      </c>
      <c r="C107" s="224" t="s">
        <v>136</v>
      </c>
      <c r="D107" s="15" t="s">
        <v>137</v>
      </c>
      <c r="E107" s="13" t="s">
        <v>36</v>
      </c>
      <c r="F107" s="13" t="s">
        <v>37</v>
      </c>
      <c r="G107" s="13" t="s">
        <v>38</v>
      </c>
      <c r="H107" s="13" t="s">
        <v>39</v>
      </c>
      <c r="I107" s="13" t="s">
        <v>36</v>
      </c>
      <c r="J107" s="13" t="s">
        <v>37</v>
      </c>
      <c r="K107" s="13" t="s">
        <v>38</v>
      </c>
      <c r="L107" s="13" t="s">
        <v>39</v>
      </c>
      <c r="M107" s="13" t="s">
        <v>36</v>
      </c>
      <c r="N107" s="13" t="s">
        <v>37</v>
      </c>
      <c r="O107" s="13" t="s">
        <v>38</v>
      </c>
      <c r="P107" s="13" t="s">
        <v>39</v>
      </c>
      <c r="Q107" s="13" t="s">
        <v>36</v>
      </c>
      <c r="R107" s="13" t="s">
        <v>37</v>
      </c>
      <c r="S107" s="13" t="s">
        <v>38</v>
      </c>
      <c r="T107" s="13" t="s">
        <v>39</v>
      </c>
      <c r="U107" s="13" t="s">
        <v>36</v>
      </c>
      <c r="V107" s="13" t="s">
        <v>37</v>
      </c>
      <c r="W107" s="13" t="s">
        <v>38</v>
      </c>
      <c r="X107" s="13" t="s">
        <v>39</v>
      </c>
      <c r="Y107" s="13" t="s">
        <v>36</v>
      </c>
      <c r="Z107" s="13" t="s">
        <v>37</v>
      </c>
      <c r="AA107" s="13" t="s">
        <v>38</v>
      </c>
      <c r="AB107" s="13" t="s">
        <v>39</v>
      </c>
      <c r="AC107" s="13" t="s">
        <v>36</v>
      </c>
      <c r="AD107" s="13" t="s">
        <v>37</v>
      </c>
      <c r="AE107" s="13" t="s">
        <v>38</v>
      </c>
      <c r="AF107" s="13" t="s">
        <v>39</v>
      </c>
      <c r="AG107" s="13" t="s">
        <v>36</v>
      </c>
      <c r="AH107" s="13" t="s">
        <v>37</v>
      </c>
      <c r="AI107" s="13" t="s">
        <v>38</v>
      </c>
      <c r="AJ107" s="13" t="s">
        <v>39</v>
      </c>
      <c r="AK107" s="13" t="s">
        <v>36</v>
      </c>
      <c r="AL107" s="13" t="s">
        <v>37</v>
      </c>
      <c r="AM107" s="13" t="s">
        <v>38</v>
      </c>
      <c r="AN107" s="13" t="s">
        <v>39</v>
      </c>
      <c r="AO107" s="13" t="s">
        <v>36</v>
      </c>
      <c r="AP107" s="13" t="s">
        <v>37</v>
      </c>
      <c r="AQ107" s="13" t="s">
        <v>38</v>
      </c>
      <c r="AR107" s="13" t="s">
        <v>39</v>
      </c>
      <c r="AS107" s="13" t="s">
        <v>36</v>
      </c>
      <c r="AT107" s="13" t="s">
        <v>37</v>
      </c>
      <c r="AU107" s="13" t="s">
        <v>38</v>
      </c>
      <c r="AV107" s="13" t="s">
        <v>39</v>
      </c>
      <c r="AW107" s="13" t="s">
        <v>36</v>
      </c>
      <c r="AX107" s="13" t="s">
        <v>37</v>
      </c>
      <c r="AY107" s="13" t="s">
        <v>38</v>
      </c>
      <c r="AZ107" s="13" t="s">
        <v>39</v>
      </c>
      <c r="BA107" s="221">
        <f>AZ108+AV108+AR108+AN108+AJ108+AF108+AB108+X108+T108+P108+L108+H108</f>
        <v>528</v>
      </c>
      <c r="BB107" s="220">
        <f>BL108/10000</f>
        <v>10.19</v>
      </c>
      <c r="BC107" s="220">
        <f>BB107/2</f>
        <v>5.0949999999999998</v>
      </c>
      <c r="BD107" s="30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</row>
    <row r="108" spans="1:255" s="2" customFormat="1" ht="21" customHeight="1">
      <c r="A108" s="227"/>
      <c r="B108" s="227"/>
      <c r="C108" s="225"/>
      <c r="D108" s="14" t="s">
        <v>40</v>
      </c>
      <c r="E108" s="21">
        <v>4</v>
      </c>
      <c r="F108" s="21">
        <v>0</v>
      </c>
      <c r="G108" s="21">
        <v>24</v>
      </c>
      <c r="H108" s="21">
        <f>E108+F108+G108</f>
        <v>28</v>
      </c>
      <c r="I108" s="21">
        <v>3</v>
      </c>
      <c r="J108" s="21">
        <v>0</v>
      </c>
      <c r="K108" s="21">
        <v>32</v>
      </c>
      <c r="L108" s="21">
        <f>I108+J108+K108</f>
        <v>35</v>
      </c>
      <c r="M108" s="21">
        <v>3</v>
      </c>
      <c r="N108" s="21">
        <v>0</v>
      </c>
      <c r="O108" s="21">
        <v>38</v>
      </c>
      <c r="P108" s="21">
        <f>M108+N108+O108</f>
        <v>41</v>
      </c>
      <c r="Q108" s="21">
        <v>3</v>
      </c>
      <c r="R108" s="21">
        <v>0</v>
      </c>
      <c r="S108" s="21">
        <v>42</v>
      </c>
      <c r="T108" s="21">
        <f>Q108+R108+S108</f>
        <v>45</v>
      </c>
      <c r="U108" s="21">
        <v>3</v>
      </c>
      <c r="V108" s="21">
        <v>0</v>
      </c>
      <c r="W108" s="21">
        <v>43</v>
      </c>
      <c r="X108" s="21">
        <f>U108+V108+W108</f>
        <v>46</v>
      </c>
      <c r="Y108" s="21">
        <v>3</v>
      </c>
      <c r="Z108" s="21">
        <v>0</v>
      </c>
      <c r="AA108" s="21">
        <v>48</v>
      </c>
      <c r="AB108" s="21">
        <f>Y108+Z108+AA108</f>
        <v>51</v>
      </c>
      <c r="AC108" s="21">
        <v>3</v>
      </c>
      <c r="AD108" s="21">
        <v>0</v>
      </c>
      <c r="AE108" s="21">
        <v>44</v>
      </c>
      <c r="AF108" s="21">
        <f>AC108+AD108+AE108</f>
        <v>47</v>
      </c>
      <c r="AG108" s="21">
        <v>3</v>
      </c>
      <c r="AH108" s="21">
        <v>0</v>
      </c>
      <c r="AI108" s="21">
        <v>44</v>
      </c>
      <c r="AJ108" s="21">
        <f>AG108+AH108+AI108</f>
        <v>47</v>
      </c>
      <c r="AK108" s="21">
        <v>3</v>
      </c>
      <c r="AL108" s="21">
        <v>0</v>
      </c>
      <c r="AM108" s="21">
        <v>44</v>
      </c>
      <c r="AN108" s="21">
        <f>AK108+AL108+AM108</f>
        <v>47</v>
      </c>
      <c r="AO108" s="21">
        <v>3</v>
      </c>
      <c r="AP108" s="21">
        <v>0</v>
      </c>
      <c r="AQ108" s="21">
        <v>44</v>
      </c>
      <c r="AR108" s="21">
        <f>AO108+AP108+AQ108</f>
        <v>47</v>
      </c>
      <c r="AS108" s="21">
        <v>3</v>
      </c>
      <c r="AT108" s="21">
        <v>0</v>
      </c>
      <c r="AU108" s="21">
        <v>44</v>
      </c>
      <c r="AV108" s="21">
        <f>AS108+AT108+AU108</f>
        <v>47</v>
      </c>
      <c r="AW108" s="21">
        <v>3</v>
      </c>
      <c r="AX108" s="21">
        <v>0</v>
      </c>
      <c r="AY108" s="21">
        <v>44</v>
      </c>
      <c r="AZ108" s="21">
        <f>AW108+AX108+AY108</f>
        <v>47</v>
      </c>
      <c r="BA108" s="222"/>
      <c r="BB108" s="220"/>
      <c r="BC108" s="220"/>
      <c r="BD108" s="30"/>
      <c r="BE108" s="32">
        <f>E108+I108+M108+Q108+U108+Y108+AC108+AG108+AO108+AS108+AW108+AK108</f>
        <v>37</v>
      </c>
      <c r="BF108" s="32">
        <f>F108+J108+N108+R108+V108+Z108+AD108+AH108+AP108+AT108+AX108+AL108</f>
        <v>0</v>
      </c>
      <c r="BG108" s="32">
        <f>G108+K108+O108+S108+W108+AA108+AE108+AI108+AM108+AQ108+AU108+AY108</f>
        <v>491</v>
      </c>
      <c r="BH108" s="32">
        <f>H108+L108+P108+T108+X108+AB108+AF108+AJ108+AN108+AR108+AV108+AZ108</f>
        <v>528</v>
      </c>
      <c r="BI108" s="32">
        <f>BE108*100</f>
        <v>3700</v>
      </c>
      <c r="BJ108" s="32">
        <f>BF108*150</f>
        <v>0</v>
      </c>
      <c r="BK108" s="32">
        <f>BG108*200</f>
        <v>98200</v>
      </c>
      <c r="BL108" s="32">
        <f>BI108+BJ108+BK108</f>
        <v>101900</v>
      </c>
      <c r="BM108" s="32"/>
      <c r="BN108" s="32"/>
      <c r="BO108" s="32"/>
      <c r="BP108" s="32"/>
      <c r="BQ108" s="32"/>
      <c r="BR108" s="32"/>
      <c r="BS108" s="32"/>
      <c r="BT108" s="32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</row>
    <row r="109" spans="1:255" s="2" customFormat="1" ht="21" customHeight="1">
      <c r="A109" s="227"/>
      <c r="B109" s="227"/>
      <c r="C109" s="225"/>
      <c r="D109" s="18" t="s">
        <v>138</v>
      </c>
      <c r="E109" s="227" t="s">
        <v>42</v>
      </c>
      <c r="F109" s="227"/>
      <c r="G109" s="227"/>
      <c r="H109" s="227"/>
      <c r="I109" s="227" t="s">
        <v>43</v>
      </c>
      <c r="J109" s="227"/>
      <c r="K109" s="227"/>
      <c r="L109" s="227"/>
      <c r="M109" s="227" t="s">
        <v>44</v>
      </c>
      <c r="N109" s="227"/>
      <c r="O109" s="227"/>
      <c r="P109" s="227"/>
      <c r="Q109" s="227" t="s">
        <v>45</v>
      </c>
      <c r="R109" s="227"/>
      <c r="S109" s="227"/>
      <c r="T109" s="227"/>
      <c r="U109" s="227" t="s">
        <v>46</v>
      </c>
      <c r="V109" s="227"/>
      <c r="W109" s="227"/>
      <c r="X109" s="227"/>
      <c r="Y109" s="227" t="s">
        <v>47</v>
      </c>
      <c r="Z109" s="227"/>
      <c r="AA109" s="227"/>
      <c r="AB109" s="227"/>
      <c r="AC109" s="227" t="s">
        <v>48</v>
      </c>
      <c r="AD109" s="227"/>
      <c r="AE109" s="227"/>
      <c r="AF109" s="227"/>
      <c r="AG109" s="227" t="s">
        <v>49</v>
      </c>
      <c r="AH109" s="227"/>
      <c r="AI109" s="227"/>
      <c r="AJ109" s="227"/>
      <c r="AK109" s="227" t="s">
        <v>50</v>
      </c>
      <c r="AL109" s="227"/>
      <c r="AM109" s="227"/>
      <c r="AN109" s="227"/>
      <c r="AO109" s="227" t="s">
        <v>51</v>
      </c>
      <c r="AP109" s="227"/>
      <c r="AQ109" s="227"/>
      <c r="AR109" s="227"/>
      <c r="AS109" s="227" t="s">
        <v>52</v>
      </c>
      <c r="AT109" s="227"/>
      <c r="AU109" s="227"/>
      <c r="AV109" s="227"/>
      <c r="AW109" s="227" t="s">
        <v>53</v>
      </c>
      <c r="AX109" s="227"/>
      <c r="AY109" s="227"/>
      <c r="AZ109" s="227"/>
      <c r="BA109" s="222"/>
      <c r="BB109" s="220"/>
      <c r="BC109" s="220"/>
      <c r="BD109" s="30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</row>
    <row r="110" spans="1:255" s="2" customFormat="1" ht="21" customHeight="1">
      <c r="A110" s="227"/>
      <c r="B110" s="227"/>
      <c r="C110" s="225"/>
      <c r="D110" s="13" t="s">
        <v>54</v>
      </c>
      <c r="E110" s="13" t="s">
        <v>36</v>
      </c>
      <c r="F110" s="13" t="s">
        <v>37</v>
      </c>
      <c r="G110" s="13" t="s">
        <v>38</v>
      </c>
      <c r="H110" s="13" t="s">
        <v>39</v>
      </c>
      <c r="I110" s="13" t="s">
        <v>36</v>
      </c>
      <c r="J110" s="13" t="s">
        <v>37</v>
      </c>
      <c r="K110" s="13" t="s">
        <v>38</v>
      </c>
      <c r="L110" s="13" t="s">
        <v>39</v>
      </c>
      <c r="M110" s="13" t="s">
        <v>36</v>
      </c>
      <c r="N110" s="13" t="s">
        <v>37</v>
      </c>
      <c r="O110" s="13" t="s">
        <v>38</v>
      </c>
      <c r="P110" s="13" t="s">
        <v>39</v>
      </c>
      <c r="Q110" s="13" t="s">
        <v>36</v>
      </c>
      <c r="R110" s="13" t="s">
        <v>37</v>
      </c>
      <c r="S110" s="13" t="s">
        <v>38</v>
      </c>
      <c r="T110" s="13" t="s">
        <v>39</v>
      </c>
      <c r="U110" s="13" t="s">
        <v>36</v>
      </c>
      <c r="V110" s="13" t="s">
        <v>37</v>
      </c>
      <c r="W110" s="13" t="s">
        <v>38</v>
      </c>
      <c r="X110" s="13" t="s">
        <v>39</v>
      </c>
      <c r="Y110" s="13" t="s">
        <v>36</v>
      </c>
      <c r="Z110" s="13" t="s">
        <v>37</v>
      </c>
      <c r="AA110" s="13" t="s">
        <v>38</v>
      </c>
      <c r="AB110" s="13" t="s">
        <v>39</v>
      </c>
      <c r="AC110" s="13" t="s">
        <v>36</v>
      </c>
      <c r="AD110" s="13" t="s">
        <v>37</v>
      </c>
      <c r="AE110" s="13" t="s">
        <v>38</v>
      </c>
      <c r="AF110" s="13" t="s">
        <v>39</v>
      </c>
      <c r="AG110" s="13" t="s">
        <v>36</v>
      </c>
      <c r="AH110" s="13" t="s">
        <v>37</v>
      </c>
      <c r="AI110" s="13" t="s">
        <v>38</v>
      </c>
      <c r="AJ110" s="13" t="s">
        <v>39</v>
      </c>
      <c r="AK110" s="13" t="s">
        <v>36</v>
      </c>
      <c r="AL110" s="13" t="s">
        <v>37</v>
      </c>
      <c r="AM110" s="13" t="s">
        <v>38</v>
      </c>
      <c r="AN110" s="13" t="s">
        <v>39</v>
      </c>
      <c r="AO110" s="13" t="s">
        <v>36</v>
      </c>
      <c r="AP110" s="13" t="s">
        <v>37</v>
      </c>
      <c r="AQ110" s="13" t="s">
        <v>38</v>
      </c>
      <c r="AR110" s="13" t="s">
        <v>39</v>
      </c>
      <c r="AS110" s="13" t="s">
        <v>36</v>
      </c>
      <c r="AT110" s="13" t="s">
        <v>37</v>
      </c>
      <c r="AU110" s="13" t="s">
        <v>38</v>
      </c>
      <c r="AV110" s="13" t="s">
        <v>39</v>
      </c>
      <c r="AW110" s="13" t="s">
        <v>36</v>
      </c>
      <c r="AX110" s="13" t="s">
        <v>37</v>
      </c>
      <c r="AY110" s="13" t="s">
        <v>38</v>
      </c>
      <c r="AZ110" s="13" t="s">
        <v>39</v>
      </c>
      <c r="BA110" s="222"/>
      <c r="BB110" s="220"/>
      <c r="BC110" s="220"/>
      <c r="BD110" s="30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</row>
    <row r="111" spans="1:255" s="2" customFormat="1" ht="21" customHeight="1">
      <c r="A111" s="227"/>
      <c r="B111" s="227"/>
      <c r="C111" s="226"/>
      <c r="D111" s="13" t="s">
        <v>139</v>
      </c>
      <c r="E111" s="17">
        <f>E108*100</f>
        <v>400</v>
      </c>
      <c r="F111" s="17">
        <f>F108*150</f>
        <v>0</v>
      </c>
      <c r="G111" s="17">
        <f>G108*200</f>
        <v>4800</v>
      </c>
      <c r="H111" s="17">
        <f>SUM(E111:G111)</f>
        <v>5200</v>
      </c>
      <c r="I111" s="20">
        <f>I108*100</f>
        <v>300</v>
      </c>
      <c r="J111" s="17">
        <f>J108*150</f>
        <v>0</v>
      </c>
      <c r="K111" s="17">
        <f>K108*200</f>
        <v>6400</v>
      </c>
      <c r="L111" s="17">
        <f>SUM(I111:K111)</f>
        <v>6700</v>
      </c>
      <c r="M111" s="17">
        <f>M108*100</f>
        <v>300</v>
      </c>
      <c r="N111" s="17">
        <f>N108*150</f>
        <v>0</v>
      </c>
      <c r="O111" s="17">
        <f>O108*200</f>
        <v>7600</v>
      </c>
      <c r="P111" s="17">
        <f>SUM(M111:O111)</f>
        <v>7900</v>
      </c>
      <c r="Q111" s="17">
        <f>Q108*100</f>
        <v>300</v>
      </c>
      <c r="R111" s="17">
        <f>R108*150</f>
        <v>0</v>
      </c>
      <c r="S111" s="17">
        <f>S108*200</f>
        <v>8400</v>
      </c>
      <c r="T111" s="17">
        <f>SUM(Q111:S111)</f>
        <v>8700</v>
      </c>
      <c r="U111" s="17">
        <f>U108*100</f>
        <v>300</v>
      </c>
      <c r="V111" s="17">
        <f>V108*150</f>
        <v>0</v>
      </c>
      <c r="W111" s="17">
        <f>W108*200</f>
        <v>8600</v>
      </c>
      <c r="X111" s="17">
        <f>SUM(U111:W111)</f>
        <v>8900</v>
      </c>
      <c r="Y111" s="17">
        <f>Y108*100</f>
        <v>300</v>
      </c>
      <c r="Z111" s="17">
        <f>Z108*150</f>
        <v>0</v>
      </c>
      <c r="AA111" s="17">
        <f>AA108*200</f>
        <v>9600</v>
      </c>
      <c r="AB111" s="17">
        <f>SUM(Y111:AA111)</f>
        <v>9900</v>
      </c>
      <c r="AC111" s="17">
        <f>AC108*100</f>
        <v>300</v>
      </c>
      <c r="AD111" s="17">
        <f>AD108*150</f>
        <v>0</v>
      </c>
      <c r="AE111" s="17">
        <f>AE108*200</f>
        <v>8800</v>
      </c>
      <c r="AF111" s="17">
        <f>SUM(AC111:AE111)</f>
        <v>9100</v>
      </c>
      <c r="AG111" s="17">
        <f>AG108*100</f>
        <v>300</v>
      </c>
      <c r="AH111" s="17">
        <f>AH108*150</f>
        <v>0</v>
      </c>
      <c r="AI111" s="17">
        <f>AI108*200</f>
        <v>8800</v>
      </c>
      <c r="AJ111" s="17">
        <f>SUM(AG111:AI111)</f>
        <v>9100</v>
      </c>
      <c r="AK111" s="17">
        <f>AK108*100</f>
        <v>300</v>
      </c>
      <c r="AL111" s="17">
        <f>AL108*150</f>
        <v>0</v>
      </c>
      <c r="AM111" s="17">
        <f>AM108*200</f>
        <v>8800</v>
      </c>
      <c r="AN111" s="17">
        <f>SUM(AK111:AM111)</f>
        <v>9100</v>
      </c>
      <c r="AO111" s="17">
        <f>AO108*100</f>
        <v>300</v>
      </c>
      <c r="AP111" s="17">
        <f>AP108*150</f>
        <v>0</v>
      </c>
      <c r="AQ111" s="17">
        <f>AQ108*200</f>
        <v>8800</v>
      </c>
      <c r="AR111" s="17">
        <f>SUM(AO111:AQ111)</f>
        <v>9100</v>
      </c>
      <c r="AS111" s="17">
        <f>AS108*100</f>
        <v>300</v>
      </c>
      <c r="AT111" s="17">
        <f>AT108*150</f>
        <v>0</v>
      </c>
      <c r="AU111" s="17">
        <f>AU108*200</f>
        <v>8800</v>
      </c>
      <c r="AV111" s="17">
        <f>SUM(AS111:AU111)</f>
        <v>9100</v>
      </c>
      <c r="AW111" s="17">
        <f>AW108*100</f>
        <v>300</v>
      </c>
      <c r="AX111" s="17">
        <f>AX108*150</f>
        <v>0</v>
      </c>
      <c r="AY111" s="17">
        <f>AY108*200</f>
        <v>8800</v>
      </c>
      <c r="AZ111" s="17">
        <f>SUM(AW111:AY111)</f>
        <v>9100</v>
      </c>
      <c r="BA111" s="223"/>
      <c r="BB111" s="220"/>
      <c r="BC111" s="220"/>
      <c r="BD111" s="30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</row>
    <row r="112" spans="1:255" s="2" customFormat="1" ht="21" hidden="1" customHeight="1">
      <c r="A112" s="13"/>
      <c r="B112" s="13"/>
      <c r="C112" s="13"/>
      <c r="D112" s="13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36"/>
      <c r="AH112" s="236"/>
      <c r="AI112" s="236"/>
      <c r="AJ112" s="236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7"/>
      <c r="BB112" s="28"/>
      <c r="BC112" s="29"/>
      <c r="BD112" s="30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</row>
    <row r="113" spans="1:255" s="2" customFormat="1" ht="21" hidden="1" customHeight="1">
      <c r="A113" s="227"/>
      <c r="B113" s="227"/>
      <c r="C113" s="224"/>
      <c r="D113" s="15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221"/>
      <c r="BB113" s="217"/>
      <c r="BC113" s="217"/>
      <c r="BD113" s="30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</row>
    <row r="114" spans="1:255" s="2" customFormat="1" ht="21" hidden="1" customHeight="1">
      <c r="A114" s="227"/>
      <c r="B114" s="227"/>
      <c r="C114" s="225"/>
      <c r="D114" s="14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22"/>
      <c r="BB114" s="218"/>
      <c r="BC114" s="218"/>
      <c r="BD114" s="30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</row>
    <row r="115" spans="1:255" s="2" customFormat="1" ht="21" hidden="1" customHeight="1">
      <c r="A115" s="227"/>
      <c r="B115" s="227"/>
      <c r="C115" s="225"/>
      <c r="D115" s="18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2"/>
      <c r="BB115" s="218"/>
      <c r="BC115" s="218"/>
      <c r="BD115" s="30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</row>
    <row r="116" spans="1:255" s="2" customFormat="1" ht="21" hidden="1" customHeight="1">
      <c r="A116" s="227"/>
      <c r="B116" s="227"/>
      <c r="C116" s="225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222"/>
      <c r="BB116" s="218"/>
      <c r="BC116" s="218"/>
      <c r="BD116" s="30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</row>
    <row r="117" spans="1:255" s="2" customFormat="1" ht="21" hidden="1" customHeight="1">
      <c r="A117" s="227"/>
      <c r="B117" s="227"/>
      <c r="C117" s="226"/>
      <c r="D117" s="13"/>
      <c r="E117" s="17"/>
      <c r="F117" s="17"/>
      <c r="G117" s="17"/>
      <c r="H117" s="17"/>
      <c r="I117" s="2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223"/>
      <c r="BB117" s="219"/>
      <c r="BC117" s="219"/>
      <c r="BD117" s="30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</row>
    <row r="118" spans="1:255" s="3" customFormat="1" ht="21" customHeight="1">
      <c r="A118" s="231" t="s">
        <v>6</v>
      </c>
      <c r="B118" s="232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40">
        <f>BA5+BA11+BA17+BA23+BA29+BA35+BA41+BA47+BA53+BA59+BA65+BA71+BA77+BA83+BA89+BA95+BA101+BA107+BA113</f>
        <v>13370</v>
      </c>
      <c r="BB118" s="41">
        <v>225.81</v>
      </c>
      <c r="BC118" s="41">
        <v>112.905</v>
      </c>
      <c r="BD118" s="42"/>
      <c r="BE118" s="42"/>
      <c r="BF118" s="42"/>
      <c r="BG118" s="42"/>
      <c r="BH118" s="42"/>
      <c r="BI118" s="42">
        <f>SUM(BI6:BI81)</f>
        <v>245200</v>
      </c>
      <c r="BJ118" s="42">
        <f>SUM(BJ6:BJ81)</f>
        <v>211650</v>
      </c>
      <c r="BK118" s="42">
        <f>SUM(BK6:BK81)</f>
        <v>1356800</v>
      </c>
      <c r="BL118" s="42">
        <f>SUM(BL6:BL81)</f>
        <v>1813650</v>
      </c>
      <c r="BM118" s="42">
        <f>BL118/2</f>
        <v>906825</v>
      </c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</row>
    <row r="119" spans="1:255">
      <c r="BE119" s="44"/>
      <c r="BF119" s="44"/>
      <c r="BG119" s="44"/>
      <c r="BH119" s="44"/>
      <c r="BI119" s="44"/>
      <c r="BJ119" s="44"/>
      <c r="BK119" s="44"/>
      <c r="BL119" s="44"/>
    </row>
    <row r="120" spans="1:255">
      <c r="BE120" s="44"/>
      <c r="BF120" s="44"/>
      <c r="BG120" s="44"/>
      <c r="BH120" s="44"/>
      <c r="BI120" s="44"/>
      <c r="BJ120" s="44"/>
      <c r="BK120" s="44"/>
      <c r="BL120" s="44"/>
    </row>
    <row r="121" spans="1:255">
      <c r="AA121" s="39"/>
      <c r="BE121" s="44"/>
      <c r="BF121" s="44"/>
      <c r="BG121" s="44"/>
      <c r="BH121" s="44"/>
      <c r="BI121" s="44"/>
      <c r="BJ121" s="44"/>
      <c r="BK121" s="44"/>
      <c r="BL121" s="44"/>
    </row>
    <row r="122" spans="1:255">
      <c r="BE122" s="44"/>
      <c r="BF122" s="44"/>
      <c r="BG122" s="44"/>
      <c r="BH122" s="44"/>
      <c r="BI122" s="44"/>
      <c r="BJ122" s="44"/>
      <c r="BK122" s="44"/>
      <c r="BL122" s="44"/>
    </row>
    <row r="123" spans="1:255">
      <c r="BE123" s="44"/>
      <c r="BF123" s="44"/>
      <c r="BG123" s="44"/>
      <c r="BH123" s="44"/>
      <c r="BI123" s="44"/>
      <c r="BJ123" s="44"/>
      <c r="BK123" s="44"/>
      <c r="BL123" s="44"/>
    </row>
    <row r="126" spans="1:255" s="2" customFormat="1" ht="21" hidden="1" customHeight="1">
      <c r="A126" s="13" t="s">
        <v>2</v>
      </c>
      <c r="B126" s="13" t="s">
        <v>3</v>
      </c>
      <c r="C126" s="13" t="s">
        <v>7</v>
      </c>
      <c r="D126" s="13" t="s">
        <v>8</v>
      </c>
      <c r="E126" s="228" t="s">
        <v>13</v>
      </c>
      <c r="F126" s="229"/>
      <c r="G126" s="229"/>
      <c r="H126" s="230"/>
      <c r="I126" s="228" t="s">
        <v>14</v>
      </c>
      <c r="J126" s="229"/>
      <c r="K126" s="229"/>
      <c r="L126" s="230"/>
      <c r="M126" s="228" t="s">
        <v>15</v>
      </c>
      <c r="N126" s="229"/>
      <c r="O126" s="229"/>
      <c r="P126" s="230"/>
      <c r="Q126" s="228" t="s">
        <v>16</v>
      </c>
      <c r="R126" s="229"/>
      <c r="S126" s="229"/>
      <c r="T126" s="230"/>
      <c r="U126" s="228" t="s">
        <v>17</v>
      </c>
      <c r="V126" s="229"/>
      <c r="W126" s="229"/>
      <c r="X126" s="230"/>
      <c r="Y126" s="228" t="s">
        <v>18</v>
      </c>
      <c r="Z126" s="229"/>
      <c r="AA126" s="229"/>
      <c r="AB126" s="230"/>
      <c r="AC126" s="228" t="s">
        <v>19</v>
      </c>
      <c r="AD126" s="229"/>
      <c r="AE126" s="229"/>
      <c r="AF126" s="230"/>
      <c r="AG126" s="233" t="s">
        <v>20</v>
      </c>
      <c r="AH126" s="234"/>
      <c r="AI126" s="234"/>
      <c r="AJ126" s="235"/>
      <c r="AK126" s="228" t="s">
        <v>21</v>
      </c>
      <c r="AL126" s="229"/>
      <c r="AM126" s="229"/>
      <c r="AN126" s="230"/>
      <c r="AO126" s="228" t="s">
        <v>22</v>
      </c>
      <c r="AP126" s="229"/>
      <c r="AQ126" s="229"/>
      <c r="AR126" s="230"/>
      <c r="AS126" s="228" t="s">
        <v>23</v>
      </c>
      <c r="AT126" s="229"/>
      <c r="AU126" s="229"/>
      <c r="AV126" s="230"/>
      <c r="AW126" s="228" t="s">
        <v>24</v>
      </c>
      <c r="AX126" s="229"/>
      <c r="AY126" s="229"/>
      <c r="AZ126" s="230"/>
      <c r="BA126" s="27" t="s">
        <v>25</v>
      </c>
      <c r="BB126" s="28" t="s">
        <v>9</v>
      </c>
      <c r="BC126" s="29" t="s">
        <v>10</v>
      </c>
      <c r="BD126" s="30"/>
      <c r="BE126" s="32"/>
      <c r="BF126" s="32"/>
      <c r="BG126" s="32"/>
      <c r="BH126" s="32"/>
      <c r="BI126" s="32"/>
      <c r="BJ126" s="32"/>
      <c r="BK126" s="32"/>
      <c r="BL126" s="32"/>
      <c r="BM126" s="32">
        <f>E122+I122++M122+Q122+U122+Y122+AC122+AG122+AK122+AO122+AS122+AW122</f>
        <v>0</v>
      </c>
      <c r="BN126" s="32">
        <f>F122+J122+N122+R122+V122+Z122+AD122+AH122+AL122+AP122+AT122+AX122</f>
        <v>0</v>
      </c>
      <c r="BO126" s="32">
        <f>G122+K122+O122+S122+W122+AA122+AE122+AI122+AM122+AQ122+AU122+AY122</f>
        <v>0</v>
      </c>
      <c r="BP126" s="32">
        <f>H122+L122+P122+T122+X122+AB122+AF122+AJ122+AN122+AR122+AV122+AZ122</f>
        <v>0</v>
      </c>
      <c r="BQ126" s="32">
        <f>BM126*100</f>
        <v>0</v>
      </c>
      <c r="BR126" s="32">
        <f>BN126*150</f>
        <v>0</v>
      </c>
      <c r="BS126" s="32">
        <f>BO126*200</f>
        <v>0</v>
      </c>
      <c r="BT126" s="32">
        <f>BQ126+BR126+BS126</f>
        <v>0</v>
      </c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</row>
    <row r="127" spans="1:255" s="2" customFormat="1" ht="21" hidden="1" customHeight="1">
      <c r="A127" s="224" t="s">
        <v>140</v>
      </c>
      <c r="B127" s="224" t="s">
        <v>4</v>
      </c>
      <c r="C127" s="224" t="s">
        <v>141</v>
      </c>
      <c r="D127" s="15" t="s">
        <v>142</v>
      </c>
      <c r="E127" s="13" t="s">
        <v>36</v>
      </c>
      <c r="F127" s="13" t="s">
        <v>37</v>
      </c>
      <c r="G127" s="13" t="s">
        <v>38</v>
      </c>
      <c r="H127" s="13" t="s">
        <v>39</v>
      </c>
      <c r="I127" s="13" t="s">
        <v>36</v>
      </c>
      <c r="J127" s="13" t="s">
        <v>37</v>
      </c>
      <c r="K127" s="13" t="s">
        <v>38</v>
      </c>
      <c r="L127" s="13" t="s">
        <v>39</v>
      </c>
      <c r="M127" s="13" t="s">
        <v>36</v>
      </c>
      <c r="N127" s="13" t="s">
        <v>37</v>
      </c>
      <c r="O127" s="13" t="s">
        <v>38</v>
      </c>
      <c r="P127" s="13" t="s">
        <v>39</v>
      </c>
      <c r="Q127" s="13" t="s">
        <v>36</v>
      </c>
      <c r="R127" s="13" t="s">
        <v>37</v>
      </c>
      <c r="S127" s="13" t="s">
        <v>38</v>
      </c>
      <c r="T127" s="13" t="s">
        <v>39</v>
      </c>
      <c r="U127" s="13" t="s">
        <v>36</v>
      </c>
      <c r="V127" s="13" t="s">
        <v>37</v>
      </c>
      <c r="W127" s="13" t="s">
        <v>38</v>
      </c>
      <c r="X127" s="13" t="s">
        <v>39</v>
      </c>
      <c r="Y127" s="13" t="s">
        <v>36</v>
      </c>
      <c r="Z127" s="13" t="s">
        <v>37</v>
      </c>
      <c r="AA127" s="13" t="s">
        <v>38</v>
      </c>
      <c r="AB127" s="13" t="s">
        <v>39</v>
      </c>
      <c r="AC127" s="13" t="s">
        <v>36</v>
      </c>
      <c r="AD127" s="13" t="s">
        <v>37</v>
      </c>
      <c r="AE127" s="13" t="s">
        <v>38</v>
      </c>
      <c r="AF127" s="13" t="s">
        <v>39</v>
      </c>
      <c r="AG127" s="13" t="s">
        <v>36</v>
      </c>
      <c r="AH127" s="13" t="s">
        <v>37</v>
      </c>
      <c r="AI127" s="13" t="s">
        <v>38</v>
      </c>
      <c r="AJ127" s="13" t="s">
        <v>39</v>
      </c>
      <c r="AK127" s="13" t="s">
        <v>36</v>
      </c>
      <c r="AL127" s="13" t="s">
        <v>37</v>
      </c>
      <c r="AM127" s="13" t="s">
        <v>38</v>
      </c>
      <c r="AN127" s="13" t="s">
        <v>39</v>
      </c>
      <c r="AO127" s="13" t="s">
        <v>36</v>
      </c>
      <c r="AP127" s="13" t="s">
        <v>37</v>
      </c>
      <c r="AQ127" s="13" t="s">
        <v>38</v>
      </c>
      <c r="AR127" s="13" t="s">
        <v>39</v>
      </c>
      <c r="AS127" s="13" t="s">
        <v>36</v>
      </c>
      <c r="AT127" s="13" t="s">
        <v>37</v>
      </c>
      <c r="AU127" s="13" t="s">
        <v>38</v>
      </c>
      <c r="AV127" s="13" t="s">
        <v>39</v>
      </c>
      <c r="AW127" s="13" t="s">
        <v>36</v>
      </c>
      <c r="AX127" s="13" t="s">
        <v>37</v>
      </c>
      <c r="AY127" s="13" t="s">
        <v>38</v>
      </c>
      <c r="AZ127" s="13" t="s">
        <v>39</v>
      </c>
      <c r="BA127" s="221">
        <f>AZ128+AV128+AR128+AN128+AJ128+AF128+AB128+X128+T128+P128+L128+H128</f>
        <v>746</v>
      </c>
      <c r="BB127" s="217">
        <f>BL128/10000</f>
        <v>14.78</v>
      </c>
      <c r="BC127" s="217">
        <f>BB127/2</f>
        <v>7.39</v>
      </c>
      <c r="BD127" s="30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</row>
    <row r="128" spans="1:255" s="4" customFormat="1" ht="21" hidden="1" customHeight="1">
      <c r="A128" s="225"/>
      <c r="B128" s="225"/>
      <c r="C128" s="225"/>
      <c r="D128" s="36" t="s">
        <v>40</v>
      </c>
      <c r="E128" s="37"/>
      <c r="F128" s="37"/>
      <c r="G128" s="37"/>
      <c r="H128" s="37">
        <f>E128+F128+G128</f>
        <v>0</v>
      </c>
      <c r="I128" s="37"/>
      <c r="J128" s="37"/>
      <c r="K128" s="38">
        <v>11</v>
      </c>
      <c r="L128" s="37">
        <f>I128+J128+K128</f>
        <v>11</v>
      </c>
      <c r="M128" s="38">
        <v>1</v>
      </c>
      <c r="N128" s="38">
        <v>0</v>
      </c>
      <c r="O128" s="38">
        <v>29</v>
      </c>
      <c r="P128" s="37">
        <f>M128+N128+O128</f>
        <v>30</v>
      </c>
      <c r="Q128" s="38">
        <v>2</v>
      </c>
      <c r="R128" s="38">
        <v>0</v>
      </c>
      <c r="S128" s="38">
        <v>37</v>
      </c>
      <c r="T128" s="37">
        <f>Q128+R128+S128</f>
        <v>39</v>
      </c>
      <c r="U128" s="38">
        <v>2</v>
      </c>
      <c r="V128" s="38">
        <v>0</v>
      </c>
      <c r="W128" s="38">
        <v>39</v>
      </c>
      <c r="X128" s="37">
        <f>U128+V128+W128</f>
        <v>41</v>
      </c>
      <c r="Y128" s="38">
        <v>2</v>
      </c>
      <c r="Z128" s="38">
        <v>0</v>
      </c>
      <c r="AA128" s="38">
        <v>62</v>
      </c>
      <c r="AB128" s="37">
        <f>Y128+Z128+AA128</f>
        <v>64</v>
      </c>
      <c r="AC128" s="38">
        <v>2</v>
      </c>
      <c r="AD128" s="38">
        <v>0</v>
      </c>
      <c r="AE128" s="38">
        <v>76</v>
      </c>
      <c r="AF128" s="37">
        <f>AC128+AD128+AE128</f>
        <v>78</v>
      </c>
      <c r="AG128" s="38">
        <v>1</v>
      </c>
      <c r="AH128" s="38">
        <v>0</v>
      </c>
      <c r="AI128" s="38">
        <v>86</v>
      </c>
      <c r="AJ128" s="37">
        <f>AG128+AH128+AI128</f>
        <v>87</v>
      </c>
      <c r="AK128" s="38">
        <v>1</v>
      </c>
      <c r="AL128" s="38">
        <v>0</v>
      </c>
      <c r="AM128" s="38">
        <v>92</v>
      </c>
      <c r="AN128" s="37">
        <f>AK128+AL128+AM128</f>
        <v>93</v>
      </c>
      <c r="AO128" s="38">
        <v>1</v>
      </c>
      <c r="AP128" s="38">
        <v>0</v>
      </c>
      <c r="AQ128" s="38">
        <v>97</v>
      </c>
      <c r="AR128" s="37">
        <f>AO128+AP128+AQ128</f>
        <v>98</v>
      </c>
      <c r="AS128" s="38">
        <v>1</v>
      </c>
      <c r="AT128" s="38">
        <v>0</v>
      </c>
      <c r="AU128" s="38">
        <v>100</v>
      </c>
      <c r="AV128" s="37">
        <f>AS128+AT128+AU128</f>
        <v>101</v>
      </c>
      <c r="AW128" s="38">
        <v>1</v>
      </c>
      <c r="AX128" s="38">
        <v>0</v>
      </c>
      <c r="AY128" s="38">
        <v>103</v>
      </c>
      <c r="AZ128" s="37">
        <f>AW128+AX128+AY128</f>
        <v>104</v>
      </c>
      <c r="BA128" s="222"/>
      <c r="BB128" s="218"/>
      <c r="BC128" s="218"/>
      <c r="BD128" s="43"/>
      <c r="BE128" s="45">
        <f>E128+I128+M128+Q128+U128+Y128+AC128+AG128+AO128+AS128+AW128+AK128</f>
        <v>14</v>
      </c>
      <c r="BF128" s="45">
        <f>F128+J128+N128+R128+V128+Z128+AD128+AH128+AP128+AT128+AX128+AL128</f>
        <v>0</v>
      </c>
      <c r="BG128" s="45">
        <f>G128+K128+O128+S128+W128+AA128+AE128+AI128+AM128+AQ128+AU128+AY128</f>
        <v>732</v>
      </c>
      <c r="BH128" s="45">
        <f>H128+L128+P128+T128+X128+AB128+AF128+AJ128+AN128+AR128+AV128+AZ128</f>
        <v>746</v>
      </c>
      <c r="BI128" s="45">
        <f>BE128*100</f>
        <v>1400</v>
      </c>
      <c r="BJ128" s="45">
        <f>BF128*150</f>
        <v>0</v>
      </c>
      <c r="BK128" s="45">
        <f>BG128*200</f>
        <v>146400</v>
      </c>
      <c r="BL128" s="45">
        <f>BI128+BJ128+BK128</f>
        <v>147800</v>
      </c>
      <c r="BM128" s="45"/>
      <c r="BN128" s="45"/>
      <c r="BO128" s="45"/>
      <c r="BP128" s="45"/>
      <c r="BQ128" s="45"/>
      <c r="BR128" s="45"/>
      <c r="BS128" s="45"/>
      <c r="BT128" s="45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</row>
    <row r="129" spans="1:255" s="2" customFormat="1" ht="21" hidden="1" customHeight="1">
      <c r="A129" s="225"/>
      <c r="B129" s="225"/>
      <c r="C129" s="225"/>
      <c r="D129" s="18" t="s">
        <v>143</v>
      </c>
      <c r="E129" s="228" t="s">
        <v>42</v>
      </c>
      <c r="F129" s="229"/>
      <c r="G129" s="229"/>
      <c r="H129" s="230"/>
      <c r="I129" s="228" t="s">
        <v>43</v>
      </c>
      <c r="J129" s="229"/>
      <c r="K129" s="229"/>
      <c r="L129" s="230"/>
      <c r="M129" s="228" t="s">
        <v>44</v>
      </c>
      <c r="N129" s="229"/>
      <c r="O129" s="229"/>
      <c r="P129" s="230"/>
      <c r="Q129" s="228" t="s">
        <v>45</v>
      </c>
      <c r="R129" s="229"/>
      <c r="S129" s="229"/>
      <c r="T129" s="230"/>
      <c r="U129" s="228" t="s">
        <v>46</v>
      </c>
      <c r="V129" s="229"/>
      <c r="W129" s="229"/>
      <c r="X129" s="230"/>
      <c r="Y129" s="228" t="s">
        <v>47</v>
      </c>
      <c r="Z129" s="229"/>
      <c r="AA129" s="229"/>
      <c r="AB129" s="230"/>
      <c r="AC129" s="228" t="s">
        <v>48</v>
      </c>
      <c r="AD129" s="229"/>
      <c r="AE129" s="229"/>
      <c r="AF129" s="230"/>
      <c r="AG129" s="228" t="s">
        <v>49</v>
      </c>
      <c r="AH129" s="229"/>
      <c r="AI129" s="229"/>
      <c r="AJ129" s="230"/>
      <c r="AK129" s="228" t="s">
        <v>50</v>
      </c>
      <c r="AL129" s="229"/>
      <c r="AM129" s="229"/>
      <c r="AN129" s="230"/>
      <c r="AO129" s="228" t="s">
        <v>51</v>
      </c>
      <c r="AP129" s="229"/>
      <c r="AQ129" s="229"/>
      <c r="AR129" s="230"/>
      <c r="AS129" s="228" t="s">
        <v>52</v>
      </c>
      <c r="AT129" s="229"/>
      <c r="AU129" s="229"/>
      <c r="AV129" s="230"/>
      <c r="AW129" s="228" t="s">
        <v>53</v>
      </c>
      <c r="AX129" s="229"/>
      <c r="AY129" s="229"/>
      <c r="AZ129" s="230"/>
      <c r="BA129" s="222"/>
      <c r="BB129" s="218"/>
      <c r="BC129" s="218"/>
      <c r="BD129" s="30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s="2" customFormat="1" ht="21" hidden="1" customHeight="1">
      <c r="A130" s="225"/>
      <c r="B130" s="225"/>
      <c r="C130" s="225"/>
      <c r="D130" s="13" t="s">
        <v>54</v>
      </c>
      <c r="E130" s="13" t="s">
        <v>36</v>
      </c>
      <c r="F130" s="13" t="s">
        <v>37</v>
      </c>
      <c r="G130" s="13" t="s">
        <v>38</v>
      </c>
      <c r="H130" s="13" t="s">
        <v>39</v>
      </c>
      <c r="I130" s="13" t="s">
        <v>36</v>
      </c>
      <c r="J130" s="13" t="s">
        <v>37</v>
      </c>
      <c r="K130" s="13" t="s">
        <v>38</v>
      </c>
      <c r="L130" s="13" t="s">
        <v>39</v>
      </c>
      <c r="M130" s="13" t="s">
        <v>36</v>
      </c>
      <c r="N130" s="13" t="s">
        <v>37</v>
      </c>
      <c r="O130" s="13" t="s">
        <v>38</v>
      </c>
      <c r="P130" s="13" t="s">
        <v>39</v>
      </c>
      <c r="Q130" s="13" t="s">
        <v>36</v>
      </c>
      <c r="R130" s="13" t="s">
        <v>37</v>
      </c>
      <c r="S130" s="13" t="s">
        <v>38</v>
      </c>
      <c r="T130" s="13" t="s">
        <v>39</v>
      </c>
      <c r="U130" s="13" t="s">
        <v>36</v>
      </c>
      <c r="V130" s="13" t="s">
        <v>37</v>
      </c>
      <c r="W130" s="13" t="s">
        <v>38</v>
      </c>
      <c r="X130" s="13" t="s">
        <v>39</v>
      </c>
      <c r="Y130" s="13" t="s">
        <v>36</v>
      </c>
      <c r="Z130" s="13" t="s">
        <v>37</v>
      </c>
      <c r="AA130" s="13" t="s">
        <v>38</v>
      </c>
      <c r="AB130" s="13" t="s">
        <v>39</v>
      </c>
      <c r="AC130" s="13" t="s">
        <v>36</v>
      </c>
      <c r="AD130" s="13" t="s">
        <v>37</v>
      </c>
      <c r="AE130" s="13" t="s">
        <v>38</v>
      </c>
      <c r="AF130" s="13" t="s">
        <v>39</v>
      </c>
      <c r="AG130" s="13" t="s">
        <v>36</v>
      </c>
      <c r="AH130" s="13" t="s">
        <v>37</v>
      </c>
      <c r="AI130" s="13" t="s">
        <v>38</v>
      </c>
      <c r="AJ130" s="13" t="s">
        <v>39</v>
      </c>
      <c r="AK130" s="13" t="s">
        <v>36</v>
      </c>
      <c r="AL130" s="13" t="s">
        <v>37</v>
      </c>
      <c r="AM130" s="13" t="s">
        <v>38</v>
      </c>
      <c r="AN130" s="13" t="s">
        <v>39</v>
      </c>
      <c r="AO130" s="13" t="s">
        <v>36</v>
      </c>
      <c r="AP130" s="13" t="s">
        <v>37</v>
      </c>
      <c r="AQ130" s="13" t="s">
        <v>38</v>
      </c>
      <c r="AR130" s="13" t="s">
        <v>39</v>
      </c>
      <c r="AS130" s="13" t="s">
        <v>36</v>
      </c>
      <c r="AT130" s="13" t="s">
        <v>37</v>
      </c>
      <c r="AU130" s="13" t="s">
        <v>38</v>
      </c>
      <c r="AV130" s="13" t="s">
        <v>39</v>
      </c>
      <c r="AW130" s="13" t="s">
        <v>36</v>
      </c>
      <c r="AX130" s="13" t="s">
        <v>37</v>
      </c>
      <c r="AY130" s="13" t="s">
        <v>38</v>
      </c>
      <c r="AZ130" s="13" t="s">
        <v>39</v>
      </c>
      <c r="BA130" s="222"/>
      <c r="BB130" s="218"/>
      <c r="BC130" s="218"/>
      <c r="BD130" s="30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</row>
    <row r="131" spans="1:255" s="2" customFormat="1" ht="21" hidden="1" customHeight="1">
      <c r="A131" s="226"/>
      <c r="B131" s="226"/>
      <c r="C131" s="226"/>
      <c r="D131" s="46" t="s">
        <v>144</v>
      </c>
      <c r="E131" s="17">
        <f>E128*100</f>
        <v>0</v>
      </c>
      <c r="F131" s="17">
        <f>F128*150</f>
        <v>0</v>
      </c>
      <c r="G131" s="17">
        <f>G128*200</f>
        <v>0</v>
      </c>
      <c r="H131" s="17">
        <f>SUM(E131:G131)</f>
        <v>0</v>
      </c>
      <c r="I131" s="20">
        <f>I128*100</f>
        <v>0</v>
      </c>
      <c r="J131" s="17">
        <f>J128*150</f>
        <v>0</v>
      </c>
      <c r="K131" s="17">
        <f>K128*200</f>
        <v>2200</v>
      </c>
      <c r="L131" s="17">
        <f>SUM(I131:K131)</f>
        <v>2200</v>
      </c>
      <c r="M131" s="17">
        <f>M128*100</f>
        <v>100</v>
      </c>
      <c r="N131" s="17">
        <f>N128*150</f>
        <v>0</v>
      </c>
      <c r="O131" s="17">
        <f>O128*200</f>
        <v>5800</v>
      </c>
      <c r="P131" s="17">
        <f>SUM(M131:O131)</f>
        <v>5900</v>
      </c>
      <c r="Q131" s="17">
        <f>Q128*100</f>
        <v>200</v>
      </c>
      <c r="R131" s="17">
        <f>R128*150</f>
        <v>0</v>
      </c>
      <c r="S131" s="17">
        <f>S128*200</f>
        <v>7400</v>
      </c>
      <c r="T131" s="17">
        <f>SUM(Q131:S131)</f>
        <v>7600</v>
      </c>
      <c r="U131" s="17">
        <f>U128*100</f>
        <v>200</v>
      </c>
      <c r="V131" s="17">
        <f>V128*150</f>
        <v>0</v>
      </c>
      <c r="W131" s="17">
        <f>W128*200</f>
        <v>7800</v>
      </c>
      <c r="X131" s="17">
        <f>SUM(U131:W131)</f>
        <v>8000</v>
      </c>
      <c r="Y131" s="17">
        <f>Y128*100</f>
        <v>200</v>
      </c>
      <c r="Z131" s="17">
        <f>Z128*150</f>
        <v>0</v>
      </c>
      <c r="AA131" s="17">
        <f>AA128*200</f>
        <v>12400</v>
      </c>
      <c r="AB131" s="17">
        <f>SUM(Y131:AA131)</f>
        <v>12600</v>
      </c>
      <c r="AC131" s="17">
        <f>AC128*100</f>
        <v>200</v>
      </c>
      <c r="AD131" s="17">
        <f>AD128*150</f>
        <v>0</v>
      </c>
      <c r="AE131" s="17">
        <f>AE128*200</f>
        <v>15200</v>
      </c>
      <c r="AF131" s="17">
        <f>SUM(AC131:AE131)</f>
        <v>15400</v>
      </c>
      <c r="AG131" s="17">
        <f>AG128*100</f>
        <v>100</v>
      </c>
      <c r="AH131" s="17">
        <f>AH128*150</f>
        <v>0</v>
      </c>
      <c r="AI131" s="17">
        <f>AI128*200</f>
        <v>17200</v>
      </c>
      <c r="AJ131" s="17">
        <f>SUM(AG131:AI131)</f>
        <v>17300</v>
      </c>
      <c r="AK131" s="17">
        <f>AK128*100</f>
        <v>100</v>
      </c>
      <c r="AL131" s="17">
        <f>AL128*150</f>
        <v>0</v>
      </c>
      <c r="AM131" s="17">
        <f>AM128*200</f>
        <v>18400</v>
      </c>
      <c r="AN131" s="17">
        <f>SUM(AK131:AM131)</f>
        <v>18500</v>
      </c>
      <c r="AO131" s="17">
        <f>AO128*100</f>
        <v>100</v>
      </c>
      <c r="AP131" s="17">
        <f>AP128*150</f>
        <v>0</v>
      </c>
      <c r="AQ131" s="17">
        <f>AQ128*200</f>
        <v>19400</v>
      </c>
      <c r="AR131" s="17">
        <f>SUM(AO131:AQ131)</f>
        <v>19500</v>
      </c>
      <c r="AS131" s="17">
        <f>AS128*100</f>
        <v>100</v>
      </c>
      <c r="AT131" s="17">
        <f>AT128*150</f>
        <v>0</v>
      </c>
      <c r="AU131" s="17">
        <f>AU128*200</f>
        <v>20000</v>
      </c>
      <c r="AV131" s="17">
        <f>SUM(AS131:AU131)</f>
        <v>20100</v>
      </c>
      <c r="AW131" s="17">
        <f>AW128*100</f>
        <v>100</v>
      </c>
      <c r="AX131" s="17">
        <f>AX128*150</f>
        <v>0</v>
      </c>
      <c r="AY131" s="17">
        <f>AY128*200</f>
        <v>20600</v>
      </c>
      <c r="AZ131" s="17">
        <f>SUM(AW131:AY131)</f>
        <v>20700</v>
      </c>
      <c r="BA131" s="223"/>
      <c r="BB131" s="219"/>
      <c r="BC131" s="219"/>
      <c r="BD131" s="30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</row>
  </sheetData>
  <mergeCells count="604">
    <mergeCell ref="AK7:AN7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C5:BC9"/>
    <mergeCell ref="AK13:AN13"/>
    <mergeCell ref="AO7:AR7"/>
    <mergeCell ref="AS7:AV7"/>
    <mergeCell ref="AW7:AZ7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E7:H7"/>
    <mergeCell ref="I7:L7"/>
    <mergeCell ref="M7:P7"/>
    <mergeCell ref="Q7:T7"/>
    <mergeCell ref="U7:X7"/>
    <mergeCell ref="Y7:AB7"/>
    <mergeCell ref="AC7:AF7"/>
    <mergeCell ref="AG7:AJ7"/>
    <mergeCell ref="AK19:AN19"/>
    <mergeCell ref="AO13:AR13"/>
    <mergeCell ref="AS13:AV13"/>
    <mergeCell ref="AW13:AZ13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AW16:AZ16"/>
    <mergeCell ref="E13:H13"/>
    <mergeCell ref="I13:L13"/>
    <mergeCell ref="M13:P13"/>
    <mergeCell ref="Q13:T13"/>
    <mergeCell ref="U13:X13"/>
    <mergeCell ref="Y13:AB13"/>
    <mergeCell ref="AC13:AF13"/>
    <mergeCell ref="AG13:AJ13"/>
    <mergeCell ref="AK25:AN25"/>
    <mergeCell ref="AO19:AR19"/>
    <mergeCell ref="AS19:AV19"/>
    <mergeCell ref="AW19:AZ19"/>
    <mergeCell ref="E22:H22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O22:AR22"/>
    <mergeCell ref="AS22:AV22"/>
    <mergeCell ref="AW22:AZ22"/>
    <mergeCell ref="E19:H19"/>
    <mergeCell ref="I19:L19"/>
    <mergeCell ref="M19:P19"/>
    <mergeCell ref="Q19:T19"/>
    <mergeCell ref="U19:X19"/>
    <mergeCell ref="Y19:AB19"/>
    <mergeCell ref="AC19:AF19"/>
    <mergeCell ref="AG19:AJ19"/>
    <mergeCell ref="AK31:AN31"/>
    <mergeCell ref="AO25:AR25"/>
    <mergeCell ref="AS25:AV25"/>
    <mergeCell ref="AW25:AZ25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E25:H25"/>
    <mergeCell ref="I25:L25"/>
    <mergeCell ref="M25:P25"/>
    <mergeCell ref="Q25:T25"/>
    <mergeCell ref="U25:X25"/>
    <mergeCell ref="Y25:AB25"/>
    <mergeCell ref="AC25:AF25"/>
    <mergeCell ref="AG25:AJ25"/>
    <mergeCell ref="AK37:AN37"/>
    <mergeCell ref="AO31:AR31"/>
    <mergeCell ref="AS31:AV31"/>
    <mergeCell ref="AW31:AZ31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4:AN34"/>
    <mergeCell ref="AO34:AR34"/>
    <mergeCell ref="AS34:AV34"/>
    <mergeCell ref="AW34:AZ34"/>
    <mergeCell ref="E31:H31"/>
    <mergeCell ref="I31:L31"/>
    <mergeCell ref="M31:P31"/>
    <mergeCell ref="Q31:T31"/>
    <mergeCell ref="U31:X31"/>
    <mergeCell ref="Y31:AB31"/>
    <mergeCell ref="AC31:AF31"/>
    <mergeCell ref="AG31:AJ31"/>
    <mergeCell ref="AK43:AN43"/>
    <mergeCell ref="AO37:AR37"/>
    <mergeCell ref="AS37:AV37"/>
    <mergeCell ref="AW37:AZ37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E37:H37"/>
    <mergeCell ref="I37:L37"/>
    <mergeCell ref="M37:P37"/>
    <mergeCell ref="Q37:T37"/>
    <mergeCell ref="U37:X37"/>
    <mergeCell ref="Y37:AB37"/>
    <mergeCell ref="AC37:AF37"/>
    <mergeCell ref="AG37:AJ37"/>
    <mergeCell ref="AK49:AN49"/>
    <mergeCell ref="AO43:AR43"/>
    <mergeCell ref="AS43:AV43"/>
    <mergeCell ref="AW43:AZ43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6:AN46"/>
    <mergeCell ref="AO46:AR46"/>
    <mergeCell ref="AS46:AV46"/>
    <mergeCell ref="AW46:AZ46"/>
    <mergeCell ref="E43:H43"/>
    <mergeCell ref="I43:L43"/>
    <mergeCell ref="M43:P43"/>
    <mergeCell ref="Q43:T43"/>
    <mergeCell ref="U43:X43"/>
    <mergeCell ref="Y43:AB43"/>
    <mergeCell ref="AC43:AF43"/>
    <mergeCell ref="AG43:AJ43"/>
    <mergeCell ref="AK55:AN55"/>
    <mergeCell ref="AO49:AR49"/>
    <mergeCell ref="AS49:AV49"/>
    <mergeCell ref="AW49:AZ49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E49:H49"/>
    <mergeCell ref="I49:L49"/>
    <mergeCell ref="M49:P49"/>
    <mergeCell ref="Q49:T49"/>
    <mergeCell ref="U49:X49"/>
    <mergeCell ref="Y49:AB49"/>
    <mergeCell ref="AC49:AF49"/>
    <mergeCell ref="AG49:AJ49"/>
    <mergeCell ref="AK61:AN61"/>
    <mergeCell ref="AO55:AR55"/>
    <mergeCell ref="AS55:AV55"/>
    <mergeCell ref="AW55:AZ55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E55:H55"/>
    <mergeCell ref="I55:L55"/>
    <mergeCell ref="M55:P55"/>
    <mergeCell ref="Q55:T55"/>
    <mergeCell ref="U55:X55"/>
    <mergeCell ref="Y55:AB55"/>
    <mergeCell ref="AC55:AF55"/>
    <mergeCell ref="AG55:AJ55"/>
    <mergeCell ref="AK67:AN67"/>
    <mergeCell ref="AO61:AR61"/>
    <mergeCell ref="AS61:AV61"/>
    <mergeCell ref="AW61:AZ61"/>
    <mergeCell ref="E64:H64"/>
    <mergeCell ref="I64:L64"/>
    <mergeCell ref="M64:P64"/>
    <mergeCell ref="Q64:T64"/>
    <mergeCell ref="U64:X64"/>
    <mergeCell ref="Y64:AB64"/>
    <mergeCell ref="AC64:AF64"/>
    <mergeCell ref="AG64:AJ64"/>
    <mergeCell ref="AK64:AN64"/>
    <mergeCell ref="AO64:AR64"/>
    <mergeCell ref="AS64:AV64"/>
    <mergeCell ref="AW64:AZ64"/>
    <mergeCell ref="E61:H61"/>
    <mergeCell ref="I61:L61"/>
    <mergeCell ref="M61:P61"/>
    <mergeCell ref="Q61:T61"/>
    <mergeCell ref="U61:X61"/>
    <mergeCell ref="Y61:AB61"/>
    <mergeCell ref="AC61:AF61"/>
    <mergeCell ref="AG61:AJ61"/>
    <mergeCell ref="AK73:AN73"/>
    <mergeCell ref="AO67:AR67"/>
    <mergeCell ref="AS67:AV67"/>
    <mergeCell ref="AW67:AZ67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E67:H67"/>
    <mergeCell ref="I67:L67"/>
    <mergeCell ref="M67:P67"/>
    <mergeCell ref="Q67:T67"/>
    <mergeCell ref="U67:X67"/>
    <mergeCell ref="Y67:AB67"/>
    <mergeCell ref="AC67:AF67"/>
    <mergeCell ref="AG67:AJ67"/>
    <mergeCell ref="AK79:AN79"/>
    <mergeCell ref="AO73:AR73"/>
    <mergeCell ref="AS73:AV73"/>
    <mergeCell ref="AW73:AZ73"/>
    <mergeCell ref="E76:H76"/>
    <mergeCell ref="I76:L76"/>
    <mergeCell ref="M76:P76"/>
    <mergeCell ref="Q76:T76"/>
    <mergeCell ref="U76:X76"/>
    <mergeCell ref="Y76:AB76"/>
    <mergeCell ref="AC76:AF76"/>
    <mergeCell ref="AG76:AJ76"/>
    <mergeCell ref="AK76:AN76"/>
    <mergeCell ref="AO76:AR76"/>
    <mergeCell ref="AS76:AV76"/>
    <mergeCell ref="AW76:AZ76"/>
    <mergeCell ref="E73:H73"/>
    <mergeCell ref="I73:L73"/>
    <mergeCell ref="M73:P73"/>
    <mergeCell ref="Q73:T73"/>
    <mergeCell ref="U73:X73"/>
    <mergeCell ref="Y73:AB73"/>
    <mergeCell ref="AC73:AF73"/>
    <mergeCell ref="AG73:AJ73"/>
    <mergeCell ref="AK85:AN85"/>
    <mergeCell ref="AO79:AR79"/>
    <mergeCell ref="AS79:AV79"/>
    <mergeCell ref="AW79:AZ79"/>
    <mergeCell ref="E82:H82"/>
    <mergeCell ref="I82:L82"/>
    <mergeCell ref="M82:P82"/>
    <mergeCell ref="Q82:T82"/>
    <mergeCell ref="U82:X82"/>
    <mergeCell ref="Y82:AB82"/>
    <mergeCell ref="AC82:AF82"/>
    <mergeCell ref="AG82:AJ82"/>
    <mergeCell ref="AK82:AN82"/>
    <mergeCell ref="AO82:AR82"/>
    <mergeCell ref="AS82:AV82"/>
    <mergeCell ref="AW82:AZ82"/>
    <mergeCell ref="E79:H79"/>
    <mergeCell ref="I79:L79"/>
    <mergeCell ref="M79:P79"/>
    <mergeCell ref="Q79:T79"/>
    <mergeCell ref="U79:X79"/>
    <mergeCell ref="Y79:AB79"/>
    <mergeCell ref="AC79:AF79"/>
    <mergeCell ref="AG79:AJ79"/>
    <mergeCell ref="AK91:AN91"/>
    <mergeCell ref="AO85:AR85"/>
    <mergeCell ref="AS85:AV85"/>
    <mergeCell ref="AW85:AZ85"/>
    <mergeCell ref="E88:H88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8:AR88"/>
    <mergeCell ref="AS88:AV88"/>
    <mergeCell ref="AW88:AZ88"/>
    <mergeCell ref="E85:H85"/>
    <mergeCell ref="I85:L85"/>
    <mergeCell ref="M85:P85"/>
    <mergeCell ref="Q85:T85"/>
    <mergeCell ref="U85:X85"/>
    <mergeCell ref="Y85:AB85"/>
    <mergeCell ref="AC85:AF85"/>
    <mergeCell ref="AG85:AJ85"/>
    <mergeCell ref="AK97:AN97"/>
    <mergeCell ref="AO91:AR91"/>
    <mergeCell ref="AS91:AV91"/>
    <mergeCell ref="AW91:AZ91"/>
    <mergeCell ref="E94:H94"/>
    <mergeCell ref="I94:L94"/>
    <mergeCell ref="M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E91:H91"/>
    <mergeCell ref="I91:L91"/>
    <mergeCell ref="M91:P91"/>
    <mergeCell ref="Q91:T91"/>
    <mergeCell ref="U91:X91"/>
    <mergeCell ref="Y91:AB91"/>
    <mergeCell ref="AC91:AF91"/>
    <mergeCell ref="AG91:AJ91"/>
    <mergeCell ref="AK103:AN103"/>
    <mergeCell ref="AO97:AR97"/>
    <mergeCell ref="AS97:AV97"/>
    <mergeCell ref="AW97:AZ97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E97:H97"/>
    <mergeCell ref="I97:L97"/>
    <mergeCell ref="M97:P97"/>
    <mergeCell ref="Q97:T97"/>
    <mergeCell ref="U97:X97"/>
    <mergeCell ref="Y97:AB97"/>
    <mergeCell ref="AC97:AF97"/>
    <mergeCell ref="AG97:AJ97"/>
    <mergeCell ref="AK109:AN109"/>
    <mergeCell ref="AO103:AR103"/>
    <mergeCell ref="AS103:AV103"/>
    <mergeCell ref="AW103:AZ103"/>
    <mergeCell ref="E106:H106"/>
    <mergeCell ref="I106:L106"/>
    <mergeCell ref="M106:P106"/>
    <mergeCell ref="Q106:T106"/>
    <mergeCell ref="U106:X106"/>
    <mergeCell ref="Y106:AB106"/>
    <mergeCell ref="AC106:AF106"/>
    <mergeCell ref="AG106:AJ106"/>
    <mergeCell ref="AK106:AN106"/>
    <mergeCell ref="AO106:AR106"/>
    <mergeCell ref="AS106:AV106"/>
    <mergeCell ref="AW106:AZ106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K115:AN115"/>
    <mergeCell ref="AO109:AR109"/>
    <mergeCell ref="AS109:AV109"/>
    <mergeCell ref="AW109:AZ109"/>
    <mergeCell ref="E112:H112"/>
    <mergeCell ref="I112:L112"/>
    <mergeCell ref="M112:P112"/>
    <mergeCell ref="Q112:T112"/>
    <mergeCell ref="U112:X112"/>
    <mergeCell ref="Y112:AB112"/>
    <mergeCell ref="AC112:AF112"/>
    <mergeCell ref="AG112:AJ112"/>
    <mergeCell ref="AK112:AN112"/>
    <mergeCell ref="AO112:AR112"/>
    <mergeCell ref="AS112:AV112"/>
    <mergeCell ref="AW112:AZ112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O115:AR115"/>
    <mergeCell ref="AS115:AV115"/>
    <mergeCell ref="AW115:AZ115"/>
    <mergeCell ref="A118:B118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K126:AN126"/>
    <mergeCell ref="AO126:AR126"/>
    <mergeCell ref="AS126:AV126"/>
    <mergeCell ref="AW126:AZ126"/>
    <mergeCell ref="E115:H115"/>
    <mergeCell ref="I115:L115"/>
    <mergeCell ref="M115:P115"/>
    <mergeCell ref="Q115:T115"/>
    <mergeCell ref="U115:X115"/>
    <mergeCell ref="Y115:AB115"/>
    <mergeCell ref="AC115:AF115"/>
    <mergeCell ref="AG115:AJ115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K129:AN129"/>
    <mergeCell ref="AO129:AR129"/>
    <mergeCell ref="AS129:AV129"/>
    <mergeCell ref="AW129:AZ129"/>
    <mergeCell ref="A5:A9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27:A131"/>
    <mergeCell ref="B5:B9"/>
    <mergeCell ref="B83:B87"/>
    <mergeCell ref="B89:B93"/>
    <mergeCell ref="B95:B99"/>
    <mergeCell ref="B101:B105"/>
    <mergeCell ref="B107:B111"/>
    <mergeCell ref="B113:B117"/>
    <mergeCell ref="B11:B15"/>
    <mergeCell ref="B17:B21"/>
    <mergeCell ref="B23:B27"/>
    <mergeCell ref="B29:B33"/>
    <mergeCell ref="B35:B39"/>
    <mergeCell ref="B41:B45"/>
    <mergeCell ref="B47:B51"/>
    <mergeCell ref="B53:B57"/>
    <mergeCell ref="B59:B63"/>
    <mergeCell ref="B127:B131"/>
    <mergeCell ref="C5:C9"/>
    <mergeCell ref="C11:C15"/>
    <mergeCell ref="C17:C21"/>
    <mergeCell ref="C23:C27"/>
    <mergeCell ref="C29:C33"/>
    <mergeCell ref="C35:C39"/>
    <mergeCell ref="C41:C45"/>
    <mergeCell ref="C47:C51"/>
    <mergeCell ref="C53:C57"/>
    <mergeCell ref="C59:C63"/>
    <mergeCell ref="C65:C69"/>
    <mergeCell ref="C71:C75"/>
    <mergeCell ref="C77:C81"/>
    <mergeCell ref="C83:C87"/>
    <mergeCell ref="C89:C93"/>
    <mergeCell ref="C95:C99"/>
    <mergeCell ref="C101:C105"/>
    <mergeCell ref="C107:C111"/>
    <mergeCell ref="C113:C117"/>
    <mergeCell ref="C127:C131"/>
    <mergeCell ref="B65:B69"/>
    <mergeCell ref="B71:B75"/>
    <mergeCell ref="B77:B81"/>
    <mergeCell ref="BA71:BA75"/>
    <mergeCell ref="BA77:BA81"/>
    <mergeCell ref="BA83:BA87"/>
    <mergeCell ref="BA89:BA93"/>
    <mergeCell ref="BA95:BA99"/>
    <mergeCell ref="BA101:BA105"/>
    <mergeCell ref="BA107:BA111"/>
    <mergeCell ref="BA5:BA9"/>
    <mergeCell ref="BA11:BA15"/>
    <mergeCell ref="BA17:BA21"/>
    <mergeCell ref="BA23:BA27"/>
    <mergeCell ref="BA29:BA33"/>
    <mergeCell ref="BA35:BA39"/>
    <mergeCell ref="BA41:BA45"/>
    <mergeCell ref="BA47:BA51"/>
    <mergeCell ref="BA53:BA57"/>
    <mergeCell ref="BA113:BA117"/>
    <mergeCell ref="BA127:BA131"/>
    <mergeCell ref="BB5:BB9"/>
    <mergeCell ref="BB11:BB15"/>
    <mergeCell ref="BB17:BB21"/>
    <mergeCell ref="BB23:BB27"/>
    <mergeCell ref="BB29:BB33"/>
    <mergeCell ref="BB35:BB39"/>
    <mergeCell ref="BB41:BB45"/>
    <mergeCell ref="BB47:BB51"/>
    <mergeCell ref="BB53:BB57"/>
    <mergeCell ref="BB59:BB63"/>
    <mergeCell ref="BB65:BB69"/>
    <mergeCell ref="BB71:BB75"/>
    <mergeCell ref="BB77:BB81"/>
    <mergeCell ref="BB83:BB87"/>
    <mergeCell ref="BB89:BB93"/>
    <mergeCell ref="BB95:BB99"/>
    <mergeCell ref="BB101:BB105"/>
    <mergeCell ref="BB107:BB111"/>
    <mergeCell ref="BB113:BB117"/>
    <mergeCell ref="BB127:BB131"/>
    <mergeCell ref="BA59:BA63"/>
    <mergeCell ref="BA65:BA69"/>
    <mergeCell ref="BC11:BC15"/>
    <mergeCell ref="BC17:BC21"/>
    <mergeCell ref="BC23:BC27"/>
    <mergeCell ref="BC29:BC33"/>
    <mergeCell ref="BC35:BC39"/>
    <mergeCell ref="BC41:BC45"/>
    <mergeCell ref="BC47:BC51"/>
    <mergeCell ref="BC53:BC57"/>
    <mergeCell ref="BC113:BC117"/>
    <mergeCell ref="BC127:BC131"/>
    <mergeCell ref="BC59:BC63"/>
    <mergeCell ref="BC65:BC69"/>
    <mergeCell ref="BC71:BC75"/>
    <mergeCell ref="BC77:BC81"/>
    <mergeCell ref="BC83:BC87"/>
    <mergeCell ref="BC89:BC93"/>
    <mergeCell ref="BC95:BC99"/>
    <mergeCell ref="BC101:BC105"/>
    <mergeCell ref="BC107:BC111"/>
  </mergeCells>
  <phoneticPr fontId="4" type="noConversion"/>
  <dataValidations count="1">
    <dataValidation type="whole" allowBlank="1" showInputMessage="1" showErrorMessage="1" sqref="BM52:BT57 BM64:BT69 BM22:BT45 BM76:BT111 BE6:BL111 BE126:BT131 BE112:BT117">
      <formula1>1</formula1>
      <formula2>1000000000</formula2>
    </dataValidation>
  </dataValidations>
  <printOptions horizontalCentered="1"/>
  <pageMargins left="0.156944444444444" right="0.196527777777778" top="0.74791666666666701" bottom="0.74791666666666701" header="0.31458333333333299" footer="0.31458333333333299"/>
  <pageSetup paperSize="9" scale="53" firstPageNumber="15" fitToHeight="0" orientation="landscape" useFirstPageNumber="1" r:id="rId1"/>
  <headerFooter>
    <oddFooter>&amp;C&amp;16&amp;P</oddFooter>
  </headerFooter>
  <rowBreaks count="2" manualBreakCount="2">
    <brk id="39" max="54" man="1"/>
    <brk id="81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运营补贴表</vt:lpstr>
      <vt:lpstr>运营补贴统计表</vt:lpstr>
      <vt:lpstr>运营补贴统计表!Print_Area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2019-09-24T01:47:24Z</cp:lastPrinted>
  <dcterms:created xsi:type="dcterms:W3CDTF">2015-12-23T21:48:00Z</dcterms:created>
  <dcterms:modified xsi:type="dcterms:W3CDTF">2019-10-08T00:56:41Z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2052-11.1.0.8661</vt:lpwstr>
  </property>
</Properties>
</file>