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6320" windowHeight="5676" tabRatio="837" activeTab="4"/>
  </bookViews>
  <sheets>
    <sheet name="市汇总表" sheetId="1" r:id="rId1"/>
    <sheet name="一次性建设补贴统计表" sheetId="2" r:id="rId2"/>
    <sheet name="运营补贴表" sheetId="7" r:id="rId3"/>
    <sheet name="运营补贴统计表" sheetId="6" state="hidden" r:id="rId4"/>
    <sheet name="困难老人入住机构补贴统计表" sheetId="4" r:id="rId5"/>
  </sheets>
  <definedNames>
    <definedName name="_xlnm._FilterDatabase" localSheetId="3" hidden="1">运营补贴统计表!$BE$6:$BL$81</definedName>
    <definedName name="_xlnm.Print_Area" localSheetId="4">困难老人入住机构补贴统计表!$A$1:$M$28</definedName>
    <definedName name="_xlnm.Print_Area" localSheetId="0">市汇总表!$A$1:$K$18</definedName>
    <definedName name="_xlnm.Print_Area" localSheetId="1">一次性建设补贴统计表!$A$1:$R$10</definedName>
    <definedName name="_xlnm.Print_Area" localSheetId="3">运营补贴统计表!$A$1:$BC$118</definedName>
  </definedNames>
  <calcPr calcId="144525"/>
</workbook>
</file>

<file path=xl/calcChain.xml><?xml version="1.0" encoding="utf-8"?>
<calcChain xmlns="http://schemas.openxmlformats.org/spreadsheetml/2006/main">
  <c r="H11" i="1" l="1"/>
  <c r="G11" i="1"/>
  <c r="AZ12" i="7"/>
  <c r="L14" i="4"/>
  <c r="M14" i="4" s="1"/>
  <c r="L15" i="4"/>
  <c r="M15" i="4" s="1"/>
  <c r="L16" i="4"/>
  <c r="M16" i="4" s="1"/>
  <c r="L17" i="4"/>
  <c r="M17" i="4"/>
  <c r="L18" i="4"/>
  <c r="M18" i="4" s="1"/>
  <c r="L19" i="4"/>
  <c r="M19" i="4" s="1"/>
  <c r="L20" i="4"/>
  <c r="M20" i="4" s="1"/>
  <c r="L21" i="4"/>
  <c r="M21" i="4"/>
  <c r="L22" i="4"/>
  <c r="M22" i="4" s="1"/>
  <c r="L23" i="4"/>
  <c r="M23" i="4" s="1"/>
  <c r="L24" i="4"/>
  <c r="M24" i="4" s="1"/>
  <c r="L25" i="4"/>
  <c r="M25" i="4"/>
  <c r="L26" i="4"/>
  <c r="M26" i="4" s="1"/>
  <c r="L27" i="4"/>
  <c r="M27" i="4" s="1"/>
  <c r="BC166" i="7" l="1"/>
  <c r="AY15" i="7"/>
  <c r="AZ15" i="7" s="1"/>
  <c r="AX15" i="7"/>
  <c r="AW15" i="7"/>
  <c r="AU15" i="7"/>
  <c r="AV15" i="7" s="1"/>
  <c r="AT15" i="7"/>
  <c r="AS15" i="7"/>
  <c r="AQ15" i="7"/>
  <c r="AR15" i="7" s="1"/>
  <c r="AP15" i="7"/>
  <c r="AO15" i="7"/>
  <c r="AM15" i="7"/>
  <c r="AN15" i="7" s="1"/>
  <c r="AL15" i="7"/>
  <c r="AK15" i="7"/>
  <c r="AI15" i="7"/>
  <c r="AJ15" i="7" s="1"/>
  <c r="AH15" i="7"/>
  <c r="AG15" i="7"/>
  <c r="AE15" i="7"/>
  <c r="AF15" i="7" s="1"/>
  <c r="AD15" i="7"/>
  <c r="AC15" i="7"/>
  <c r="AA15" i="7"/>
  <c r="AB15" i="7" s="1"/>
  <c r="Z15" i="7"/>
  <c r="Y15" i="7"/>
  <c r="W15" i="7"/>
  <c r="X15" i="7" s="1"/>
  <c r="V15" i="7"/>
  <c r="U15" i="7"/>
  <c r="S15" i="7"/>
  <c r="T15" i="7" s="1"/>
  <c r="R15" i="7"/>
  <c r="Q15" i="7"/>
  <c r="O15" i="7"/>
  <c r="P15" i="7" s="1"/>
  <c r="N15" i="7"/>
  <c r="M15" i="7"/>
  <c r="K15" i="7"/>
  <c r="L15" i="7" s="1"/>
  <c r="J15" i="7"/>
  <c r="I15" i="7"/>
  <c r="G15" i="7"/>
  <c r="H15" i="7" s="1"/>
  <c r="F15" i="7"/>
  <c r="E15" i="7"/>
  <c r="AV12" i="7"/>
  <c r="AR12" i="7"/>
  <c r="AN12" i="7"/>
  <c r="AJ12" i="7"/>
  <c r="AF12" i="7"/>
  <c r="AB12" i="7"/>
  <c r="X12" i="7"/>
  <c r="T12" i="7"/>
  <c r="P12" i="7"/>
  <c r="L12" i="7"/>
  <c r="H12" i="7"/>
  <c r="BA11" i="7" s="1"/>
  <c r="BA166" i="7" s="1"/>
  <c r="BB11" i="7" l="1"/>
  <c r="BC11" i="7"/>
  <c r="AY165" i="7" l="1"/>
  <c r="AX165" i="7"/>
  <c r="AW165" i="7"/>
  <c r="AU165" i="7"/>
  <c r="AT165" i="7"/>
  <c r="AS165" i="7"/>
  <c r="AQ165" i="7"/>
  <c r="AP165" i="7"/>
  <c r="AO165" i="7"/>
  <c r="AM165" i="7"/>
  <c r="AL165" i="7"/>
  <c r="AK165" i="7"/>
  <c r="AI165" i="7"/>
  <c r="AH165" i="7"/>
  <c r="AG165" i="7"/>
  <c r="AE165" i="7"/>
  <c r="AD165" i="7"/>
  <c r="AC165" i="7"/>
  <c r="AA165" i="7"/>
  <c r="Z165" i="7"/>
  <c r="Y165" i="7"/>
  <c r="W165" i="7"/>
  <c r="V165" i="7"/>
  <c r="U165" i="7"/>
  <c r="S165" i="7"/>
  <c r="R165" i="7"/>
  <c r="Q165" i="7"/>
  <c r="O165" i="7"/>
  <c r="N165" i="7"/>
  <c r="M165" i="7"/>
  <c r="K165" i="7"/>
  <c r="J165" i="7"/>
  <c r="I165" i="7"/>
  <c r="G165" i="7"/>
  <c r="F165" i="7"/>
  <c r="E165" i="7"/>
  <c r="AZ162" i="7"/>
  <c r="AV162" i="7"/>
  <c r="AR162" i="7"/>
  <c r="AN162" i="7"/>
  <c r="AJ162" i="7"/>
  <c r="AF162" i="7"/>
  <c r="AB162" i="7"/>
  <c r="X162" i="7"/>
  <c r="T162" i="7"/>
  <c r="P162" i="7"/>
  <c r="L162" i="7"/>
  <c r="H162" i="7"/>
  <c r="AY159" i="7"/>
  <c r="AX159" i="7"/>
  <c r="AW159" i="7"/>
  <c r="AU159" i="7"/>
  <c r="AT159" i="7"/>
  <c r="AS159" i="7"/>
  <c r="AQ159" i="7"/>
  <c r="AP159" i="7"/>
  <c r="AO159" i="7"/>
  <c r="AM159" i="7"/>
  <c r="AL159" i="7"/>
  <c r="AK159" i="7"/>
  <c r="AI159" i="7"/>
  <c r="AH159" i="7"/>
  <c r="AG159" i="7"/>
  <c r="AE159" i="7"/>
  <c r="AD159" i="7"/>
  <c r="AC159" i="7"/>
  <c r="AA159" i="7"/>
  <c r="Z159" i="7"/>
  <c r="Y159" i="7"/>
  <c r="W159" i="7"/>
  <c r="V159" i="7"/>
  <c r="U159" i="7"/>
  <c r="S159" i="7"/>
  <c r="R159" i="7"/>
  <c r="Q159" i="7"/>
  <c r="O159" i="7"/>
  <c r="N159" i="7"/>
  <c r="M159" i="7"/>
  <c r="K159" i="7"/>
  <c r="J159" i="7"/>
  <c r="I159" i="7"/>
  <c r="G159" i="7"/>
  <c r="F159" i="7"/>
  <c r="E159" i="7"/>
  <c r="AZ156" i="7"/>
  <c r="AV156" i="7"/>
  <c r="AR156" i="7"/>
  <c r="AN156" i="7"/>
  <c r="AJ156" i="7"/>
  <c r="AF156" i="7"/>
  <c r="AB156" i="7"/>
  <c r="X156" i="7"/>
  <c r="T156" i="7"/>
  <c r="P156" i="7"/>
  <c r="L156" i="7"/>
  <c r="H156" i="7"/>
  <c r="AY153" i="7"/>
  <c r="AX153" i="7"/>
  <c r="AW153" i="7"/>
  <c r="AU153" i="7"/>
  <c r="AT153" i="7"/>
  <c r="AS153" i="7"/>
  <c r="AQ153" i="7"/>
  <c r="AP153" i="7"/>
  <c r="AO153" i="7"/>
  <c r="AM153" i="7"/>
  <c r="AL153" i="7"/>
  <c r="AK153" i="7"/>
  <c r="AI153" i="7"/>
  <c r="AH153" i="7"/>
  <c r="AG153" i="7"/>
  <c r="AE153" i="7"/>
  <c r="AD153" i="7"/>
  <c r="AC153" i="7"/>
  <c r="AA153" i="7"/>
  <c r="Z153" i="7"/>
  <c r="Y153" i="7"/>
  <c r="W153" i="7"/>
  <c r="V153" i="7"/>
  <c r="U153" i="7"/>
  <c r="S153" i="7"/>
  <c r="R153" i="7"/>
  <c r="Q153" i="7"/>
  <c r="O153" i="7"/>
  <c r="N153" i="7"/>
  <c r="M153" i="7"/>
  <c r="K153" i="7"/>
  <c r="J153" i="7"/>
  <c r="I153" i="7"/>
  <c r="G153" i="7"/>
  <c r="F153" i="7"/>
  <c r="E153" i="7"/>
  <c r="AZ150" i="7"/>
  <c r="AV150" i="7"/>
  <c r="AR150" i="7"/>
  <c r="AN150" i="7"/>
  <c r="AJ150" i="7"/>
  <c r="AF150" i="7"/>
  <c r="AB150" i="7"/>
  <c r="X150" i="7"/>
  <c r="T150" i="7"/>
  <c r="P150" i="7"/>
  <c r="L150" i="7"/>
  <c r="H150" i="7"/>
  <c r="AY147" i="7"/>
  <c r="AX147" i="7"/>
  <c r="AW147" i="7"/>
  <c r="AU147" i="7"/>
  <c r="AT147" i="7"/>
  <c r="AS147" i="7"/>
  <c r="AQ147" i="7"/>
  <c r="AP147" i="7"/>
  <c r="AO147" i="7"/>
  <c r="AM147" i="7"/>
  <c r="AL147" i="7"/>
  <c r="AK147" i="7"/>
  <c r="AI147" i="7"/>
  <c r="AH147" i="7"/>
  <c r="AG147" i="7"/>
  <c r="AE147" i="7"/>
  <c r="AD147" i="7"/>
  <c r="AC147" i="7"/>
  <c r="AA147" i="7"/>
  <c r="Z147" i="7"/>
  <c r="Y147" i="7"/>
  <c r="W147" i="7"/>
  <c r="V147" i="7"/>
  <c r="U147" i="7"/>
  <c r="S147" i="7"/>
  <c r="R147" i="7"/>
  <c r="Q147" i="7"/>
  <c r="O147" i="7"/>
  <c r="N147" i="7"/>
  <c r="M147" i="7"/>
  <c r="K147" i="7"/>
  <c r="J147" i="7"/>
  <c r="I147" i="7"/>
  <c r="G147" i="7"/>
  <c r="F147" i="7"/>
  <c r="E147" i="7"/>
  <c r="AZ144" i="7"/>
  <c r="AV144" i="7"/>
  <c r="AR144" i="7"/>
  <c r="AN144" i="7"/>
  <c r="AJ144" i="7"/>
  <c r="AF144" i="7"/>
  <c r="AB144" i="7"/>
  <c r="X144" i="7"/>
  <c r="T144" i="7"/>
  <c r="P144" i="7"/>
  <c r="L144" i="7"/>
  <c r="H144" i="7"/>
  <c r="AY141" i="7"/>
  <c r="AX141" i="7"/>
  <c r="AW141" i="7"/>
  <c r="AU141" i="7"/>
  <c r="AT141" i="7"/>
  <c r="AS141" i="7"/>
  <c r="AQ141" i="7"/>
  <c r="AP141" i="7"/>
  <c r="AO141" i="7"/>
  <c r="AM141" i="7"/>
  <c r="AL141" i="7"/>
  <c r="AK141" i="7"/>
  <c r="AI141" i="7"/>
  <c r="AH141" i="7"/>
  <c r="AG141" i="7"/>
  <c r="AE141" i="7"/>
  <c r="AD141" i="7"/>
  <c r="AC141" i="7"/>
  <c r="AA141" i="7"/>
  <c r="Z141" i="7"/>
  <c r="Y141" i="7"/>
  <c r="W141" i="7"/>
  <c r="V141" i="7"/>
  <c r="U141" i="7"/>
  <c r="S141" i="7"/>
  <c r="R141" i="7"/>
  <c r="Q141" i="7"/>
  <c r="O141" i="7"/>
  <c r="N141" i="7"/>
  <c r="M141" i="7"/>
  <c r="K141" i="7"/>
  <c r="J141" i="7"/>
  <c r="I141" i="7"/>
  <c r="G141" i="7"/>
  <c r="F141" i="7"/>
  <c r="E141" i="7"/>
  <c r="AZ138" i="7"/>
  <c r="AV138" i="7"/>
  <c r="AR138" i="7"/>
  <c r="AN138" i="7"/>
  <c r="AJ138" i="7"/>
  <c r="AF138" i="7"/>
  <c r="AB138" i="7"/>
  <c r="X138" i="7"/>
  <c r="T138" i="7"/>
  <c r="P138" i="7"/>
  <c r="L138" i="7"/>
  <c r="H138" i="7"/>
  <c r="AY135" i="7"/>
  <c r="AX135" i="7"/>
  <c r="AW135" i="7"/>
  <c r="AU135" i="7"/>
  <c r="AT135" i="7"/>
  <c r="AS135" i="7"/>
  <c r="AQ135" i="7"/>
  <c r="AP135" i="7"/>
  <c r="AO135" i="7"/>
  <c r="AM135" i="7"/>
  <c r="AL135" i="7"/>
  <c r="AK135" i="7"/>
  <c r="AI135" i="7"/>
  <c r="AH135" i="7"/>
  <c r="AG135" i="7"/>
  <c r="AE135" i="7"/>
  <c r="AD135" i="7"/>
  <c r="AC135" i="7"/>
  <c r="AA135" i="7"/>
  <c r="Z135" i="7"/>
  <c r="Y135" i="7"/>
  <c r="W135" i="7"/>
  <c r="V135" i="7"/>
  <c r="U135" i="7"/>
  <c r="S135" i="7"/>
  <c r="R135" i="7"/>
  <c r="Q135" i="7"/>
  <c r="O135" i="7"/>
  <c r="N135" i="7"/>
  <c r="M135" i="7"/>
  <c r="K135" i="7"/>
  <c r="J135" i="7"/>
  <c r="I135" i="7"/>
  <c r="G135" i="7"/>
  <c r="F135" i="7"/>
  <c r="E135" i="7"/>
  <c r="AZ132" i="7"/>
  <c r="AV132" i="7"/>
  <c r="AR132" i="7"/>
  <c r="AN132" i="7"/>
  <c r="AJ132" i="7"/>
  <c r="AF132" i="7"/>
  <c r="AB132" i="7"/>
  <c r="X132" i="7"/>
  <c r="T132" i="7"/>
  <c r="P132" i="7"/>
  <c r="L132" i="7"/>
  <c r="H132" i="7"/>
  <c r="AY129" i="7"/>
  <c r="AX129" i="7"/>
  <c r="AW129" i="7"/>
  <c r="AU129" i="7"/>
  <c r="AT129" i="7"/>
  <c r="AS129" i="7"/>
  <c r="AQ129" i="7"/>
  <c r="AP129" i="7"/>
  <c r="AO129" i="7"/>
  <c r="AM129" i="7"/>
  <c r="AL129" i="7"/>
  <c r="AK129" i="7"/>
  <c r="AI129" i="7"/>
  <c r="AH129" i="7"/>
  <c r="AG129" i="7"/>
  <c r="AE129" i="7"/>
  <c r="AD129" i="7"/>
  <c r="AC129" i="7"/>
  <c r="AA129" i="7"/>
  <c r="Z129" i="7"/>
  <c r="Y129" i="7"/>
  <c r="W129" i="7"/>
  <c r="V129" i="7"/>
  <c r="U129" i="7"/>
  <c r="S129" i="7"/>
  <c r="R129" i="7"/>
  <c r="Q129" i="7"/>
  <c r="O129" i="7"/>
  <c r="N129" i="7"/>
  <c r="M129" i="7"/>
  <c r="K129" i="7"/>
  <c r="J129" i="7"/>
  <c r="I129" i="7"/>
  <c r="G129" i="7"/>
  <c r="F129" i="7"/>
  <c r="E129" i="7"/>
  <c r="AZ126" i="7"/>
  <c r="AV126" i="7"/>
  <c r="AR126" i="7"/>
  <c r="AN126" i="7"/>
  <c r="AJ126" i="7"/>
  <c r="AF126" i="7"/>
  <c r="AB126" i="7"/>
  <c r="X126" i="7"/>
  <c r="T126" i="7"/>
  <c r="P126" i="7"/>
  <c r="L126" i="7"/>
  <c r="H126" i="7"/>
  <c r="AY123" i="7"/>
  <c r="AX123" i="7"/>
  <c r="AW123" i="7"/>
  <c r="AU123" i="7"/>
  <c r="AT123" i="7"/>
  <c r="AS123" i="7"/>
  <c r="AQ123" i="7"/>
  <c r="AP123" i="7"/>
  <c r="AO123" i="7"/>
  <c r="AM123" i="7"/>
  <c r="AL123" i="7"/>
  <c r="AK123" i="7"/>
  <c r="AI123" i="7"/>
  <c r="AH123" i="7"/>
  <c r="AG123" i="7"/>
  <c r="AE123" i="7"/>
  <c r="AD123" i="7"/>
  <c r="AC123" i="7"/>
  <c r="AA123" i="7"/>
  <c r="Z123" i="7"/>
  <c r="Y123" i="7"/>
  <c r="W123" i="7"/>
  <c r="V123" i="7"/>
  <c r="U123" i="7"/>
  <c r="S123" i="7"/>
  <c r="R123" i="7"/>
  <c r="Q123" i="7"/>
  <c r="O123" i="7"/>
  <c r="N123" i="7"/>
  <c r="M123" i="7"/>
  <c r="K123" i="7"/>
  <c r="J123" i="7"/>
  <c r="I123" i="7"/>
  <c r="G123" i="7"/>
  <c r="F123" i="7"/>
  <c r="E123" i="7"/>
  <c r="AZ120" i="7"/>
  <c r="AV120" i="7"/>
  <c r="AR120" i="7"/>
  <c r="AN120" i="7"/>
  <c r="AJ120" i="7"/>
  <c r="AF120" i="7"/>
  <c r="AB120" i="7"/>
  <c r="X120" i="7"/>
  <c r="T120" i="7"/>
  <c r="P120" i="7"/>
  <c r="L120" i="7"/>
  <c r="H120" i="7"/>
  <c r="AY117" i="7"/>
  <c r="AX117" i="7"/>
  <c r="AW117" i="7"/>
  <c r="AU117" i="7"/>
  <c r="AT117" i="7"/>
  <c r="AS117" i="7"/>
  <c r="AQ117" i="7"/>
  <c r="AP117" i="7"/>
  <c r="AO117" i="7"/>
  <c r="AM117" i="7"/>
  <c r="AL117" i="7"/>
  <c r="AK117" i="7"/>
  <c r="AI117" i="7"/>
  <c r="AH117" i="7"/>
  <c r="AG117" i="7"/>
  <c r="AE117" i="7"/>
  <c r="AD117" i="7"/>
  <c r="AC117" i="7"/>
  <c r="AA117" i="7"/>
  <c r="Z117" i="7"/>
  <c r="Y117" i="7"/>
  <c r="W117" i="7"/>
  <c r="V117" i="7"/>
  <c r="U117" i="7"/>
  <c r="S117" i="7"/>
  <c r="R117" i="7"/>
  <c r="Q117" i="7"/>
  <c r="O117" i="7"/>
  <c r="N117" i="7"/>
  <c r="M117" i="7"/>
  <c r="K117" i="7"/>
  <c r="J117" i="7"/>
  <c r="I117" i="7"/>
  <c r="G117" i="7"/>
  <c r="F117" i="7"/>
  <c r="E117" i="7"/>
  <c r="AZ114" i="7"/>
  <c r="AV114" i="7"/>
  <c r="AR114" i="7"/>
  <c r="AN114" i="7"/>
  <c r="AJ114" i="7"/>
  <c r="AF114" i="7"/>
  <c r="AB114" i="7"/>
  <c r="X114" i="7"/>
  <c r="T114" i="7"/>
  <c r="P114" i="7"/>
  <c r="L114" i="7"/>
  <c r="H114" i="7"/>
  <c r="AY111" i="7"/>
  <c r="AX111" i="7"/>
  <c r="AW111" i="7"/>
  <c r="AZ111" i="7" s="1"/>
  <c r="AU111" i="7"/>
  <c r="AT111" i="7"/>
  <c r="AS111" i="7"/>
  <c r="AQ111" i="7"/>
  <c r="AP111" i="7"/>
  <c r="AO111" i="7"/>
  <c r="AM111" i="7"/>
  <c r="AL111" i="7"/>
  <c r="AK111" i="7"/>
  <c r="AI111" i="7"/>
  <c r="AH111" i="7"/>
  <c r="AG111" i="7"/>
  <c r="AJ111" i="7" s="1"/>
  <c r="AE111" i="7"/>
  <c r="AD111" i="7"/>
  <c r="AC111" i="7"/>
  <c r="AA111" i="7"/>
  <c r="Z111" i="7"/>
  <c r="Y111" i="7"/>
  <c r="W111" i="7"/>
  <c r="V111" i="7"/>
  <c r="U111" i="7"/>
  <c r="S111" i="7"/>
  <c r="R111" i="7"/>
  <c r="Q111" i="7"/>
  <c r="T111" i="7" s="1"/>
  <c r="O111" i="7"/>
  <c r="N111" i="7"/>
  <c r="M111" i="7"/>
  <c r="K111" i="7"/>
  <c r="J111" i="7"/>
  <c r="I111" i="7"/>
  <c r="G111" i="7"/>
  <c r="F111" i="7"/>
  <c r="E111" i="7"/>
  <c r="AZ108" i="7"/>
  <c r="AV108" i="7"/>
  <c r="AR108" i="7"/>
  <c r="AN108" i="7"/>
  <c r="AJ108" i="7"/>
  <c r="AF108" i="7"/>
  <c r="AB108" i="7"/>
  <c r="X108" i="7"/>
  <c r="T108" i="7"/>
  <c r="P108" i="7"/>
  <c r="L108" i="7"/>
  <c r="H108" i="7"/>
  <c r="AY105" i="7"/>
  <c r="AX105" i="7"/>
  <c r="AW105" i="7"/>
  <c r="AU105" i="7"/>
  <c r="AT105" i="7"/>
  <c r="AS105" i="7"/>
  <c r="AQ105" i="7"/>
  <c r="AP105" i="7"/>
  <c r="AO105" i="7"/>
  <c r="AM105" i="7"/>
  <c r="AL105" i="7"/>
  <c r="AK105" i="7"/>
  <c r="AI105" i="7"/>
  <c r="AH105" i="7"/>
  <c r="AG105" i="7"/>
  <c r="AE105" i="7"/>
  <c r="AD105" i="7"/>
  <c r="AC105" i="7"/>
  <c r="AA105" i="7"/>
  <c r="Z105" i="7"/>
  <c r="Y105" i="7"/>
  <c r="W105" i="7"/>
  <c r="V105" i="7"/>
  <c r="U105" i="7"/>
  <c r="S105" i="7"/>
  <c r="R105" i="7"/>
  <c r="Q105" i="7"/>
  <c r="O105" i="7"/>
  <c r="N105" i="7"/>
  <c r="M105" i="7"/>
  <c r="K105" i="7"/>
  <c r="J105" i="7"/>
  <c r="I105" i="7"/>
  <c r="G105" i="7"/>
  <c r="F105" i="7"/>
  <c r="E105" i="7"/>
  <c r="AZ102" i="7"/>
  <c r="AV102" i="7"/>
  <c r="AR102" i="7"/>
  <c r="AN102" i="7"/>
  <c r="AJ102" i="7"/>
  <c r="AF102" i="7"/>
  <c r="AB102" i="7"/>
  <c r="X102" i="7"/>
  <c r="T102" i="7"/>
  <c r="P102" i="7"/>
  <c r="L102" i="7"/>
  <c r="H102" i="7"/>
  <c r="AY99" i="7"/>
  <c r="AX99" i="7"/>
  <c r="AW99" i="7"/>
  <c r="AU99" i="7"/>
  <c r="AT99" i="7"/>
  <c r="AS99" i="7"/>
  <c r="AQ99" i="7"/>
  <c r="AP99" i="7"/>
  <c r="AO99" i="7"/>
  <c r="AM99" i="7"/>
  <c r="AL99" i="7"/>
  <c r="AK99" i="7"/>
  <c r="AI99" i="7"/>
  <c r="AH99" i="7"/>
  <c r="AG99" i="7"/>
  <c r="AE99" i="7"/>
  <c r="AD99" i="7"/>
  <c r="AC99" i="7"/>
  <c r="AA99" i="7"/>
  <c r="Z99" i="7"/>
  <c r="Y99" i="7"/>
  <c r="W99" i="7"/>
  <c r="V99" i="7"/>
  <c r="U99" i="7"/>
  <c r="S99" i="7"/>
  <c r="R99" i="7"/>
  <c r="Q99" i="7"/>
  <c r="O99" i="7"/>
  <c r="N99" i="7"/>
  <c r="M99" i="7"/>
  <c r="K99" i="7"/>
  <c r="J99" i="7"/>
  <c r="I99" i="7"/>
  <c r="G99" i="7"/>
  <c r="F99" i="7"/>
  <c r="E99" i="7"/>
  <c r="AZ96" i="7"/>
  <c r="AV96" i="7"/>
  <c r="AR96" i="7"/>
  <c r="AN96" i="7"/>
  <c r="AJ96" i="7"/>
  <c r="AF96" i="7"/>
  <c r="AB96" i="7"/>
  <c r="X96" i="7"/>
  <c r="T96" i="7"/>
  <c r="P96" i="7"/>
  <c r="L96" i="7"/>
  <c r="H96" i="7"/>
  <c r="AY93" i="7"/>
  <c r="AX93" i="7"/>
  <c r="AW93" i="7"/>
  <c r="AU93" i="7"/>
  <c r="AT93" i="7"/>
  <c r="AS93" i="7"/>
  <c r="AQ93" i="7"/>
  <c r="AP93" i="7"/>
  <c r="AO93" i="7"/>
  <c r="AM93" i="7"/>
  <c r="AL93" i="7"/>
  <c r="AK93" i="7"/>
  <c r="AI93" i="7"/>
  <c r="AH93" i="7"/>
  <c r="AG93" i="7"/>
  <c r="AE93" i="7"/>
  <c r="AD93" i="7"/>
  <c r="AC93" i="7"/>
  <c r="AA93" i="7"/>
  <c r="Z93" i="7"/>
  <c r="Y93" i="7"/>
  <c r="W93" i="7"/>
  <c r="V93" i="7"/>
  <c r="U93" i="7"/>
  <c r="S93" i="7"/>
  <c r="R93" i="7"/>
  <c r="Q93" i="7"/>
  <c r="O93" i="7"/>
  <c r="N93" i="7"/>
  <c r="M93" i="7"/>
  <c r="K93" i="7"/>
  <c r="J93" i="7"/>
  <c r="I93" i="7"/>
  <c r="G93" i="7"/>
  <c r="F93" i="7"/>
  <c r="E93" i="7"/>
  <c r="AZ90" i="7"/>
  <c r="AV90" i="7"/>
  <c r="AR90" i="7"/>
  <c r="AN90" i="7"/>
  <c r="AJ90" i="7"/>
  <c r="AF90" i="7"/>
  <c r="AB90" i="7"/>
  <c r="X90" i="7"/>
  <c r="T90" i="7"/>
  <c r="P90" i="7"/>
  <c r="L90" i="7"/>
  <c r="H90" i="7"/>
  <c r="AY87" i="7"/>
  <c r="AX87" i="7"/>
  <c r="AW87" i="7"/>
  <c r="AU87" i="7"/>
  <c r="AT87" i="7"/>
  <c r="AS87" i="7"/>
  <c r="AQ87" i="7"/>
  <c r="AP87" i="7"/>
  <c r="AO87" i="7"/>
  <c r="AM87" i="7"/>
  <c r="AL87" i="7"/>
  <c r="AK87" i="7"/>
  <c r="AI87" i="7"/>
  <c r="AH87" i="7"/>
  <c r="AG87" i="7"/>
  <c r="AE87" i="7"/>
  <c r="AD87" i="7"/>
  <c r="AC87" i="7"/>
  <c r="AA87" i="7"/>
  <c r="Z87" i="7"/>
  <c r="Y87" i="7"/>
  <c r="W87" i="7"/>
  <c r="V87" i="7"/>
  <c r="U87" i="7"/>
  <c r="S87" i="7"/>
  <c r="R87" i="7"/>
  <c r="Q87" i="7"/>
  <c r="O87" i="7"/>
  <c r="N87" i="7"/>
  <c r="M87" i="7"/>
  <c r="K87" i="7"/>
  <c r="J87" i="7"/>
  <c r="I87" i="7"/>
  <c r="G87" i="7"/>
  <c r="F87" i="7"/>
  <c r="E87" i="7"/>
  <c r="AZ84" i="7"/>
  <c r="AV84" i="7"/>
  <c r="AR84" i="7"/>
  <c r="AN84" i="7"/>
  <c r="AJ84" i="7"/>
  <c r="AF84" i="7"/>
  <c r="AB84" i="7"/>
  <c r="X84" i="7"/>
  <c r="T84" i="7"/>
  <c r="P84" i="7"/>
  <c r="L84" i="7"/>
  <c r="H84" i="7"/>
  <c r="AY81" i="7"/>
  <c r="AX81" i="7"/>
  <c r="AW81" i="7"/>
  <c r="AU81" i="7"/>
  <c r="AT81" i="7"/>
  <c r="AS81" i="7"/>
  <c r="AQ81" i="7"/>
  <c r="AP81" i="7"/>
  <c r="AO81" i="7"/>
  <c r="AM81" i="7"/>
  <c r="AL81" i="7"/>
  <c r="AK81" i="7"/>
  <c r="AI81" i="7"/>
  <c r="AH81" i="7"/>
  <c r="AG81" i="7"/>
  <c r="AE81" i="7"/>
  <c r="AD81" i="7"/>
  <c r="AC81" i="7"/>
  <c r="AA81" i="7"/>
  <c r="Z81" i="7"/>
  <c r="Y81" i="7"/>
  <c r="W81" i="7"/>
  <c r="V81" i="7"/>
  <c r="U81" i="7"/>
  <c r="S81" i="7"/>
  <c r="R81" i="7"/>
  <c r="Q81" i="7"/>
  <c r="O81" i="7"/>
  <c r="N81" i="7"/>
  <c r="M81" i="7"/>
  <c r="K81" i="7"/>
  <c r="J81" i="7"/>
  <c r="I81" i="7"/>
  <c r="G81" i="7"/>
  <c r="F81" i="7"/>
  <c r="E81" i="7"/>
  <c r="AZ78" i="7"/>
  <c r="AV78" i="7"/>
  <c r="AR78" i="7"/>
  <c r="AN78" i="7"/>
  <c r="AJ78" i="7"/>
  <c r="AF78" i="7"/>
  <c r="AB78" i="7"/>
  <c r="X78" i="7"/>
  <c r="T78" i="7"/>
  <c r="P78" i="7"/>
  <c r="L78" i="7"/>
  <c r="H78" i="7"/>
  <c r="AY75" i="7"/>
  <c r="AX75" i="7"/>
  <c r="AW75" i="7"/>
  <c r="AU75" i="7"/>
  <c r="AT75" i="7"/>
  <c r="AS75" i="7"/>
  <c r="AQ75" i="7"/>
  <c r="AP75" i="7"/>
  <c r="AO75" i="7"/>
  <c r="AM75" i="7"/>
  <c r="AL75" i="7"/>
  <c r="AN75" i="7" s="1"/>
  <c r="AK75" i="7"/>
  <c r="AI75" i="7"/>
  <c r="AH75" i="7"/>
  <c r="AG75" i="7"/>
  <c r="AE75" i="7"/>
  <c r="AD75" i="7"/>
  <c r="AC75" i="7"/>
  <c r="AA75" i="7"/>
  <c r="Z75" i="7"/>
  <c r="Y75" i="7"/>
  <c r="W75" i="7"/>
  <c r="V75" i="7"/>
  <c r="X75" i="7" s="1"/>
  <c r="U75" i="7"/>
  <c r="S75" i="7"/>
  <c r="R75" i="7"/>
  <c r="Q75" i="7"/>
  <c r="O75" i="7"/>
  <c r="N75" i="7"/>
  <c r="M75" i="7"/>
  <c r="K75" i="7"/>
  <c r="J75" i="7"/>
  <c r="I75" i="7"/>
  <c r="G75" i="7"/>
  <c r="F75" i="7"/>
  <c r="H75" i="7" s="1"/>
  <c r="E75" i="7"/>
  <c r="AZ72" i="7"/>
  <c r="AV72" i="7"/>
  <c r="AR72" i="7"/>
  <c r="AN72" i="7"/>
  <c r="AJ72" i="7"/>
  <c r="AF72" i="7"/>
  <c r="AB72" i="7"/>
  <c r="X72" i="7"/>
  <c r="T72" i="7"/>
  <c r="P72" i="7"/>
  <c r="L72" i="7"/>
  <c r="H72" i="7"/>
  <c r="AY69" i="7"/>
  <c r="AX69" i="7"/>
  <c r="AW69" i="7"/>
  <c r="AU69" i="7"/>
  <c r="AT69" i="7"/>
  <c r="AS69" i="7"/>
  <c r="AQ69" i="7"/>
  <c r="AP69" i="7"/>
  <c r="AO69" i="7"/>
  <c r="AM69" i="7"/>
  <c r="AL69" i="7"/>
  <c r="AK69" i="7"/>
  <c r="AI69" i="7"/>
  <c r="AH69" i="7"/>
  <c r="AG69" i="7"/>
  <c r="AE69" i="7"/>
  <c r="AD69" i="7"/>
  <c r="AC69" i="7"/>
  <c r="AA69" i="7"/>
  <c r="Z69" i="7"/>
  <c r="Y69" i="7"/>
  <c r="W69" i="7"/>
  <c r="V69" i="7"/>
  <c r="U69" i="7"/>
  <c r="S69" i="7"/>
  <c r="R69" i="7"/>
  <c r="Q69" i="7"/>
  <c r="O69" i="7"/>
  <c r="N69" i="7"/>
  <c r="M69" i="7"/>
  <c r="K69" i="7"/>
  <c r="J69" i="7"/>
  <c r="I69" i="7"/>
  <c r="G69" i="7"/>
  <c r="F69" i="7"/>
  <c r="E69" i="7"/>
  <c r="AZ66" i="7"/>
  <c r="AV66" i="7"/>
  <c r="AR66" i="7"/>
  <c r="AN66" i="7"/>
  <c r="AJ66" i="7"/>
  <c r="AF66" i="7"/>
  <c r="AB66" i="7"/>
  <c r="X66" i="7"/>
  <c r="T66" i="7"/>
  <c r="P66" i="7"/>
  <c r="L66" i="7"/>
  <c r="H66" i="7"/>
  <c r="AY63" i="7"/>
  <c r="AX63" i="7"/>
  <c r="AW63" i="7"/>
  <c r="AU63" i="7"/>
  <c r="AT63" i="7"/>
  <c r="AS63" i="7"/>
  <c r="AQ63" i="7"/>
  <c r="AP63" i="7"/>
  <c r="AO63" i="7"/>
  <c r="AM63" i="7"/>
  <c r="AL63" i="7"/>
  <c r="AK63" i="7"/>
  <c r="AI63" i="7"/>
  <c r="AH63" i="7"/>
  <c r="AG63" i="7"/>
  <c r="AE63" i="7"/>
  <c r="AD63" i="7"/>
  <c r="AC63" i="7"/>
  <c r="AA63" i="7"/>
  <c r="Z63" i="7"/>
  <c r="Y63" i="7"/>
  <c r="W63" i="7"/>
  <c r="V63" i="7"/>
  <c r="U63" i="7"/>
  <c r="S63" i="7"/>
  <c r="R63" i="7"/>
  <c r="Q63" i="7"/>
  <c r="O63" i="7"/>
  <c r="N63" i="7"/>
  <c r="M63" i="7"/>
  <c r="K63" i="7"/>
  <c r="J63" i="7"/>
  <c r="I63" i="7"/>
  <c r="G63" i="7"/>
  <c r="F63" i="7"/>
  <c r="E63" i="7"/>
  <c r="AZ60" i="7"/>
  <c r="AV60" i="7"/>
  <c r="AR60" i="7"/>
  <c r="AN60" i="7"/>
  <c r="AJ60" i="7"/>
  <c r="AF60" i="7"/>
  <c r="AB60" i="7"/>
  <c r="X60" i="7"/>
  <c r="T60" i="7"/>
  <c r="P60" i="7"/>
  <c r="L60" i="7"/>
  <c r="AY57" i="7"/>
  <c r="AX57" i="7"/>
  <c r="AW57" i="7"/>
  <c r="AU57" i="7"/>
  <c r="AT57" i="7"/>
  <c r="AS57" i="7"/>
  <c r="AQ57" i="7"/>
  <c r="AP57" i="7"/>
  <c r="AO57" i="7"/>
  <c r="AM57" i="7"/>
  <c r="AL57" i="7"/>
  <c r="AK57" i="7"/>
  <c r="AI57" i="7"/>
  <c r="AH57" i="7"/>
  <c r="AG57" i="7"/>
  <c r="AE57" i="7"/>
  <c r="AD57" i="7"/>
  <c r="AC57" i="7"/>
  <c r="AA57" i="7"/>
  <c r="Z57" i="7"/>
  <c r="Y57" i="7"/>
  <c r="W57" i="7"/>
  <c r="V57" i="7"/>
  <c r="U57" i="7"/>
  <c r="S57" i="7"/>
  <c r="R57" i="7"/>
  <c r="Q57" i="7"/>
  <c r="O57" i="7"/>
  <c r="N57" i="7"/>
  <c r="M57" i="7"/>
  <c r="K57" i="7"/>
  <c r="J57" i="7"/>
  <c r="I57" i="7"/>
  <c r="G57" i="7"/>
  <c r="F57" i="7"/>
  <c r="E57" i="7"/>
  <c r="AZ54" i="7"/>
  <c r="AV54" i="7"/>
  <c r="AR54" i="7"/>
  <c r="AN54" i="7"/>
  <c r="AJ54" i="7"/>
  <c r="AF54" i="7"/>
  <c r="AB54" i="7"/>
  <c r="X54" i="7"/>
  <c r="T54" i="7"/>
  <c r="P54" i="7"/>
  <c r="L54" i="7"/>
  <c r="H54" i="7"/>
  <c r="AY51" i="7"/>
  <c r="AX51" i="7"/>
  <c r="AW51" i="7"/>
  <c r="AU51" i="7"/>
  <c r="AT51" i="7"/>
  <c r="AS51" i="7"/>
  <c r="AQ51" i="7"/>
  <c r="AP51" i="7"/>
  <c r="AO51" i="7"/>
  <c r="AM51" i="7"/>
  <c r="AL51" i="7"/>
  <c r="AK51" i="7"/>
  <c r="AI51" i="7"/>
  <c r="AH51" i="7"/>
  <c r="AG51" i="7"/>
  <c r="AE51" i="7"/>
  <c r="AD51" i="7"/>
  <c r="AC51" i="7"/>
  <c r="AA51" i="7"/>
  <c r="Z51" i="7"/>
  <c r="Y51" i="7"/>
  <c r="W51" i="7"/>
  <c r="V51" i="7"/>
  <c r="U51" i="7"/>
  <c r="S51" i="7"/>
  <c r="R51" i="7"/>
  <c r="Q51" i="7"/>
  <c r="O51" i="7"/>
  <c r="N51" i="7"/>
  <c r="M51" i="7"/>
  <c r="K51" i="7"/>
  <c r="J51" i="7"/>
  <c r="I51" i="7"/>
  <c r="G51" i="7"/>
  <c r="F51" i="7"/>
  <c r="E51" i="7"/>
  <c r="AZ48" i="7"/>
  <c r="AV48" i="7"/>
  <c r="AR48" i="7"/>
  <c r="AN48" i="7"/>
  <c r="AJ48" i="7"/>
  <c r="AF48" i="7"/>
  <c r="AB48" i="7"/>
  <c r="X48" i="7"/>
  <c r="T48" i="7"/>
  <c r="P48" i="7"/>
  <c r="L48" i="7"/>
  <c r="H48" i="7"/>
  <c r="AY45" i="7"/>
  <c r="AX45" i="7"/>
  <c r="AW45" i="7"/>
  <c r="AU45" i="7"/>
  <c r="AT45" i="7"/>
  <c r="AS45" i="7"/>
  <c r="AQ45" i="7"/>
  <c r="AP45" i="7"/>
  <c r="AO45" i="7"/>
  <c r="AM45" i="7"/>
  <c r="AL45" i="7"/>
  <c r="AK45" i="7"/>
  <c r="AI45" i="7"/>
  <c r="AH45" i="7"/>
  <c r="AG45" i="7"/>
  <c r="AE45" i="7"/>
  <c r="AD45" i="7"/>
  <c r="AC45" i="7"/>
  <c r="AA45" i="7"/>
  <c r="Z45" i="7"/>
  <c r="Y45" i="7"/>
  <c r="W45" i="7"/>
  <c r="V45" i="7"/>
  <c r="U45" i="7"/>
  <c r="S45" i="7"/>
  <c r="R45" i="7"/>
  <c r="Q45" i="7"/>
  <c r="O45" i="7"/>
  <c r="N45" i="7"/>
  <c r="M45" i="7"/>
  <c r="K45" i="7"/>
  <c r="J45" i="7"/>
  <c r="I45" i="7"/>
  <c r="G45" i="7"/>
  <c r="F45" i="7"/>
  <c r="E45" i="7"/>
  <c r="AZ42" i="7"/>
  <c r="AV42" i="7"/>
  <c r="AR42" i="7"/>
  <c r="AN42" i="7"/>
  <c r="AJ42" i="7"/>
  <c r="AF42" i="7"/>
  <c r="AB42" i="7"/>
  <c r="X42" i="7"/>
  <c r="T42" i="7"/>
  <c r="P42" i="7"/>
  <c r="L42" i="7"/>
  <c r="H42" i="7"/>
  <c r="AY39" i="7"/>
  <c r="AX39" i="7"/>
  <c r="AW39" i="7"/>
  <c r="AU39" i="7"/>
  <c r="AT39" i="7"/>
  <c r="AS39" i="7"/>
  <c r="AQ39" i="7"/>
  <c r="AP39" i="7"/>
  <c r="AO39" i="7"/>
  <c r="AM39" i="7"/>
  <c r="AL39" i="7"/>
  <c r="AK39" i="7"/>
  <c r="AI39" i="7"/>
  <c r="AH39" i="7"/>
  <c r="AG39" i="7"/>
  <c r="AE39" i="7"/>
  <c r="AD39" i="7"/>
  <c r="AC39" i="7"/>
  <c r="AA39" i="7"/>
  <c r="Z39" i="7"/>
  <c r="Y39" i="7"/>
  <c r="W39" i="7"/>
  <c r="V39" i="7"/>
  <c r="U39" i="7"/>
  <c r="S39" i="7"/>
  <c r="R39" i="7"/>
  <c r="Q39" i="7"/>
  <c r="O39" i="7"/>
  <c r="N39" i="7"/>
  <c r="M39" i="7"/>
  <c r="K39" i="7"/>
  <c r="J39" i="7"/>
  <c r="I39" i="7"/>
  <c r="G39" i="7"/>
  <c r="F39" i="7"/>
  <c r="E39" i="7"/>
  <c r="AZ36" i="7"/>
  <c r="AV36" i="7"/>
  <c r="AR36" i="7"/>
  <c r="AN36" i="7"/>
  <c r="AJ36" i="7"/>
  <c r="AF36" i="7"/>
  <c r="AB36" i="7"/>
  <c r="X36" i="7"/>
  <c r="T36" i="7"/>
  <c r="P36" i="7"/>
  <c r="L36" i="7"/>
  <c r="H36" i="7"/>
  <c r="AY33" i="7"/>
  <c r="AX33" i="7"/>
  <c r="AW33" i="7"/>
  <c r="AU33" i="7"/>
  <c r="AT33" i="7"/>
  <c r="AS33" i="7"/>
  <c r="AQ33" i="7"/>
  <c r="AP33" i="7"/>
  <c r="AO33" i="7"/>
  <c r="AM33" i="7"/>
  <c r="AL33" i="7"/>
  <c r="AK33" i="7"/>
  <c r="AI33" i="7"/>
  <c r="AH33" i="7"/>
  <c r="AG33" i="7"/>
  <c r="AE33" i="7"/>
  <c r="AD33" i="7"/>
  <c r="AC33" i="7"/>
  <c r="AA33" i="7"/>
  <c r="Z33" i="7"/>
  <c r="Y33" i="7"/>
  <c r="W33" i="7"/>
  <c r="V33" i="7"/>
  <c r="U33" i="7"/>
  <c r="S33" i="7"/>
  <c r="R33" i="7"/>
  <c r="Q33" i="7"/>
  <c r="O33" i="7"/>
  <c r="N33" i="7"/>
  <c r="M33" i="7"/>
  <c r="K33" i="7"/>
  <c r="J33" i="7"/>
  <c r="I33" i="7"/>
  <c r="G33" i="7"/>
  <c r="F33" i="7"/>
  <c r="E33" i="7"/>
  <c r="BA29" i="7"/>
  <c r="AY27" i="7"/>
  <c r="AX27" i="7"/>
  <c r="AW27" i="7"/>
  <c r="AU27" i="7"/>
  <c r="AT27" i="7"/>
  <c r="AS27" i="7"/>
  <c r="AQ27" i="7"/>
  <c r="AP27" i="7"/>
  <c r="AO27" i="7"/>
  <c r="AM27" i="7"/>
  <c r="AL27" i="7"/>
  <c r="AK27" i="7"/>
  <c r="AI27" i="7"/>
  <c r="AH27" i="7"/>
  <c r="AG27" i="7"/>
  <c r="AE27" i="7"/>
  <c r="AD27" i="7"/>
  <c r="AC27" i="7"/>
  <c r="AA27" i="7"/>
  <c r="Z27" i="7"/>
  <c r="Y27" i="7"/>
  <c r="W27" i="7"/>
  <c r="V27" i="7"/>
  <c r="U27" i="7"/>
  <c r="S27" i="7"/>
  <c r="R27" i="7"/>
  <c r="Q27" i="7"/>
  <c r="O27" i="7"/>
  <c r="N27" i="7"/>
  <c r="M27" i="7"/>
  <c r="K27" i="7"/>
  <c r="J27" i="7"/>
  <c r="I27" i="7"/>
  <c r="G27" i="7"/>
  <c r="F27" i="7"/>
  <c r="E27" i="7"/>
  <c r="AZ24" i="7"/>
  <c r="AV24" i="7"/>
  <c r="AR24" i="7"/>
  <c r="AN24" i="7"/>
  <c r="AJ24" i="7"/>
  <c r="AF24" i="7"/>
  <c r="AB24" i="7"/>
  <c r="X24" i="7"/>
  <c r="T24" i="7"/>
  <c r="P24" i="7"/>
  <c r="L24" i="7"/>
  <c r="H24" i="7"/>
  <c r="AY21" i="7"/>
  <c r="AX21" i="7"/>
  <c r="AW21" i="7"/>
  <c r="AU21" i="7"/>
  <c r="AT21" i="7"/>
  <c r="AS21" i="7"/>
  <c r="AQ21" i="7"/>
  <c r="AP21" i="7"/>
  <c r="AO21" i="7"/>
  <c r="AM21" i="7"/>
  <c r="AL21" i="7"/>
  <c r="AK21" i="7"/>
  <c r="AI21" i="7"/>
  <c r="AH21" i="7"/>
  <c r="AG21" i="7"/>
  <c r="AE21" i="7"/>
  <c r="AD21" i="7"/>
  <c r="AC21" i="7"/>
  <c r="AA21" i="7"/>
  <c r="Z21" i="7"/>
  <c r="Y21" i="7"/>
  <c r="W21" i="7"/>
  <c r="V21" i="7"/>
  <c r="U21" i="7"/>
  <c r="S21" i="7"/>
  <c r="R21" i="7"/>
  <c r="Q21" i="7"/>
  <c r="O21" i="7"/>
  <c r="N21" i="7"/>
  <c r="M21" i="7"/>
  <c r="K21" i="7"/>
  <c r="J21" i="7"/>
  <c r="I21" i="7"/>
  <c r="G21" i="7"/>
  <c r="F21" i="7"/>
  <c r="E21" i="7"/>
  <c r="AZ18" i="7"/>
  <c r="AV18" i="7"/>
  <c r="AR18" i="7"/>
  <c r="AN18" i="7"/>
  <c r="AJ18" i="7"/>
  <c r="AF18" i="7"/>
  <c r="AB18" i="7"/>
  <c r="X18" i="7"/>
  <c r="T18" i="7"/>
  <c r="P18" i="7"/>
  <c r="L18" i="7"/>
  <c r="H18" i="7"/>
  <c r="AY9" i="7"/>
  <c r="AX9" i="7"/>
  <c r="AW9" i="7"/>
  <c r="AU9" i="7"/>
  <c r="AT9" i="7"/>
  <c r="AS9" i="7"/>
  <c r="AQ9" i="7"/>
  <c r="AP9" i="7"/>
  <c r="AO9" i="7"/>
  <c r="AM9" i="7"/>
  <c r="AL9" i="7"/>
  <c r="AK9" i="7"/>
  <c r="AI9" i="7"/>
  <c r="AH9" i="7"/>
  <c r="AG9" i="7"/>
  <c r="AE9" i="7"/>
  <c r="AD9" i="7"/>
  <c r="AC9" i="7"/>
  <c r="AA9" i="7"/>
  <c r="Z9" i="7"/>
  <c r="Y9" i="7"/>
  <c r="W9" i="7"/>
  <c r="V9" i="7"/>
  <c r="U9" i="7"/>
  <c r="S9" i="7"/>
  <c r="R9" i="7"/>
  <c r="Q9" i="7"/>
  <c r="O9" i="7"/>
  <c r="N9" i="7"/>
  <c r="M9" i="7"/>
  <c r="K9" i="7"/>
  <c r="J9" i="7"/>
  <c r="I9" i="7"/>
  <c r="G9" i="7"/>
  <c r="F9" i="7"/>
  <c r="E9" i="7"/>
  <c r="AZ6" i="7"/>
  <c r="AV6" i="7"/>
  <c r="AR6" i="7"/>
  <c r="AN6" i="7"/>
  <c r="AJ6" i="7"/>
  <c r="AF6" i="7"/>
  <c r="AB6" i="7"/>
  <c r="X6" i="7"/>
  <c r="T6" i="7"/>
  <c r="P6" i="7"/>
  <c r="L6" i="7"/>
  <c r="H6" i="7"/>
  <c r="T75" i="7" l="1"/>
  <c r="AZ75" i="7"/>
  <c r="T159" i="7"/>
  <c r="AJ159" i="7"/>
  <c r="P45" i="7"/>
  <c r="AF45" i="7"/>
  <c r="AV45" i="7"/>
  <c r="L69" i="7"/>
  <c r="AB69" i="7"/>
  <c r="AR69" i="7"/>
  <c r="L75" i="7"/>
  <c r="AB75" i="7"/>
  <c r="AR75" i="7"/>
  <c r="BA119" i="7"/>
  <c r="H129" i="7"/>
  <c r="X129" i="7"/>
  <c r="AN129" i="7"/>
  <c r="H135" i="7"/>
  <c r="X135" i="7"/>
  <c r="BA41" i="7"/>
  <c r="AJ75" i="7"/>
  <c r="BA155" i="7"/>
  <c r="AZ159" i="7"/>
  <c r="P75" i="7"/>
  <c r="AF75" i="7"/>
  <c r="AV75" i="7"/>
  <c r="BC71" i="7"/>
  <c r="BB71" i="7" s="1"/>
  <c r="AN135" i="7"/>
  <c r="H141" i="7"/>
  <c r="X141" i="7"/>
  <c r="AN141" i="7"/>
  <c r="H147" i="7"/>
  <c r="X147" i="7"/>
  <c r="AN147" i="7"/>
  <c r="H153" i="7"/>
  <c r="X153" i="7"/>
  <c r="AN153" i="7"/>
  <c r="BA89" i="7"/>
  <c r="T93" i="7"/>
  <c r="AJ93" i="7"/>
  <c r="AZ93" i="7"/>
  <c r="T99" i="7"/>
  <c r="AJ99" i="7"/>
  <c r="AZ99" i="7"/>
  <c r="P105" i="7"/>
  <c r="AF105" i="7"/>
  <c r="AV105" i="7"/>
  <c r="BA161" i="7"/>
  <c r="T165" i="7"/>
  <c r="AJ165" i="7"/>
  <c r="AZ165" i="7"/>
  <c r="BA35" i="7"/>
  <c r="H39" i="7"/>
  <c r="X39" i="7"/>
  <c r="AN39" i="7"/>
  <c r="L51" i="7"/>
  <c r="AB51" i="7"/>
  <c r="AR51" i="7"/>
  <c r="L57" i="7"/>
  <c r="AB57" i="7"/>
  <c r="AR57" i="7"/>
  <c r="H63" i="7"/>
  <c r="X63" i="7"/>
  <c r="AN63" i="7"/>
  <c r="L81" i="7"/>
  <c r="AB81" i="7"/>
  <c r="AR81" i="7"/>
  <c r="L87" i="7"/>
  <c r="AB87" i="7"/>
  <c r="AR87" i="7"/>
  <c r="P165" i="7"/>
  <c r="AF165" i="7"/>
  <c r="AV165" i="7"/>
  <c r="T33" i="7"/>
  <c r="AJ33" i="7"/>
  <c r="T39" i="7"/>
  <c r="AJ39" i="7"/>
  <c r="AZ39" i="7"/>
  <c r="H51" i="7"/>
  <c r="X51" i="7"/>
  <c r="AN51" i="7"/>
  <c r="H57" i="7"/>
  <c r="X57" i="7"/>
  <c r="AN57" i="7"/>
  <c r="T63" i="7"/>
  <c r="AJ63" i="7"/>
  <c r="AZ63" i="7"/>
  <c r="H81" i="7"/>
  <c r="X81" i="7"/>
  <c r="AN81" i="7"/>
  <c r="H87" i="7"/>
  <c r="X87" i="7"/>
  <c r="AN87" i="7"/>
  <c r="BA107" i="7"/>
  <c r="H111" i="7"/>
  <c r="X111" i="7"/>
  <c r="AN111" i="7"/>
  <c r="L117" i="7"/>
  <c r="AB117" i="7"/>
  <c r="AR117" i="7"/>
  <c r="P123" i="7"/>
  <c r="AF123" i="7"/>
  <c r="AV123" i="7"/>
  <c r="L129" i="7"/>
  <c r="AB129" i="7"/>
  <c r="AR129" i="7"/>
  <c r="L135" i="7"/>
  <c r="AB135" i="7"/>
  <c r="AR135" i="7"/>
  <c r="L141" i="7"/>
  <c r="AB141" i="7"/>
  <c r="AR141" i="7"/>
  <c r="L147" i="7"/>
  <c r="AB147" i="7"/>
  <c r="AR147" i="7"/>
  <c r="L153" i="7"/>
  <c r="AB153" i="7"/>
  <c r="AR153" i="7"/>
  <c r="T27" i="7"/>
  <c r="AB45" i="7"/>
  <c r="BA53" i="7"/>
  <c r="BA59" i="7"/>
  <c r="BA65" i="7"/>
  <c r="X69" i="7"/>
  <c r="BA71" i="7"/>
  <c r="BA77" i="7"/>
  <c r="AF93" i="7"/>
  <c r="BA17" i="7"/>
  <c r="BA101" i="7"/>
  <c r="T105" i="7"/>
  <c r="AJ105" i="7"/>
  <c r="AZ105" i="7"/>
  <c r="BA113" i="7"/>
  <c r="H117" i="7"/>
  <c r="X117" i="7"/>
  <c r="AN117" i="7"/>
  <c r="L123" i="7"/>
  <c r="AB123" i="7"/>
  <c r="AR123" i="7"/>
  <c r="BA125" i="7"/>
  <c r="BA131" i="7"/>
  <c r="BA137" i="7"/>
  <c r="BA23" i="7"/>
  <c r="AJ27" i="7"/>
  <c r="AZ27" i="7"/>
  <c r="L45" i="7"/>
  <c r="AR45" i="7"/>
  <c r="BA47" i="7"/>
  <c r="H69" i="7"/>
  <c r="AN69" i="7"/>
  <c r="BA83" i="7"/>
  <c r="P93" i="7"/>
  <c r="AV93" i="7"/>
  <c r="P99" i="7"/>
  <c r="AF99" i="7"/>
  <c r="AV99" i="7"/>
  <c r="BA149" i="7"/>
  <c r="AV159" i="7"/>
  <c r="L39" i="7"/>
  <c r="AB39" i="7"/>
  <c r="AR39" i="7"/>
  <c r="T45" i="7"/>
  <c r="AJ45" i="7"/>
  <c r="AZ45" i="7"/>
  <c r="P51" i="7"/>
  <c r="AF51" i="7"/>
  <c r="AV51" i="7"/>
  <c r="P57" i="7"/>
  <c r="AF57" i="7"/>
  <c r="AV57" i="7"/>
  <c r="L63" i="7"/>
  <c r="AB63" i="7"/>
  <c r="AR63" i="7"/>
  <c r="P69" i="7"/>
  <c r="AF69" i="7"/>
  <c r="AV69" i="7"/>
  <c r="P81" i="7"/>
  <c r="AF81" i="7"/>
  <c r="AV81" i="7"/>
  <c r="P87" i="7"/>
  <c r="AF87" i="7"/>
  <c r="AV87" i="7"/>
  <c r="H93" i="7"/>
  <c r="X93" i="7"/>
  <c r="AN93" i="7"/>
  <c r="BA95" i="7"/>
  <c r="H99" i="7"/>
  <c r="X99" i="7"/>
  <c r="AN99" i="7"/>
  <c r="H105" i="7"/>
  <c r="X105" i="7"/>
  <c r="AN105" i="7"/>
  <c r="L111" i="7"/>
  <c r="AB111" i="7"/>
  <c r="AR111" i="7"/>
  <c r="BC107" i="7" s="1"/>
  <c r="BB107" i="7" s="1"/>
  <c r="P117" i="7"/>
  <c r="AF117" i="7"/>
  <c r="AV117" i="7"/>
  <c r="T123" i="7"/>
  <c r="AJ123" i="7"/>
  <c r="AZ123" i="7"/>
  <c r="P129" i="7"/>
  <c r="AF129" i="7"/>
  <c r="AV129" i="7"/>
  <c r="P135" i="7"/>
  <c r="AF135" i="7"/>
  <c r="AV135" i="7"/>
  <c r="P141" i="7"/>
  <c r="AF141" i="7"/>
  <c r="AV141" i="7"/>
  <c r="P147" i="7"/>
  <c r="AF147" i="7"/>
  <c r="AV147" i="7"/>
  <c r="P153" i="7"/>
  <c r="AF153" i="7"/>
  <c r="AV153" i="7"/>
  <c r="H159" i="7"/>
  <c r="X159" i="7"/>
  <c r="AN159" i="7"/>
  <c r="H165" i="7"/>
  <c r="X165" i="7"/>
  <c r="AN165" i="7"/>
  <c r="BA143" i="7"/>
  <c r="P159" i="7"/>
  <c r="AF159" i="7"/>
  <c r="T9" i="7"/>
  <c r="AJ9" i="7"/>
  <c r="AZ9" i="7"/>
  <c r="P21" i="7"/>
  <c r="AF21" i="7"/>
  <c r="AV21" i="7"/>
  <c r="P33" i="7"/>
  <c r="AF33" i="7"/>
  <c r="AV33" i="7"/>
  <c r="P39" i="7"/>
  <c r="AF39" i="7"/>
  <c r="AV39" i="7"/>
  <c r="H45" i="7"/>
  <c r="X45" i="7"/>
  <c r="AN45" i="7"/>
  <c r="T51" i="7"/>
  <c r="AJ51" i="7"/>
  <c r="AZ51" i="7"/>
  <c r="T57" i="7"/>
  <c r="AJ57" i="7"/>
  <c r="AZ57" i="7"/>
  <c r="P63" i="7"/>
  <c r="AF63" i="7"/>
  <c r="AV63" i="7"/>
  <c r="T69" i="7"/>
  <c r="AJ69" i="7"/>
  <c r="AZ69" i="7"/>
  <c r="T81" i="7"/>
  <c r="AJ81" i="7"/>
  <c r="AZ81" i="7"/>
  <c r="T87" i="7"/>
  <c r="AJ87" i="7"/>
  <c r="AZ87" i="7"/>
  <c r="L93" i="7"/>
  <c r="AB93" i="7"/>
  <c r="AR93" i="7"/>
  <c r="L99" i="7"/>
  <c r="AB99" i="7"/>
  <c r="AR99" i="7"/>
  <c r="L105" i="7"/>
  <c r="AB105" i="7"/>
  <c r="AR105" i="7"/>
  <c r="P111" i="7"/>
  <c r="AF111" i="7"/>
  <c r="AV111" i="7"/>
  <c r="T117" i="7"/>
  <c r="AJ117" i="7"/>
  <c r="AZ117" i="7"/>
  <c r="H123" i="7"/>
  <c r="X123" i="7"/>
  <c r="AN123" i="7"/>
  <c r="T129" i="7"/>
  <c r="AJ129" i="7"/>
  <c r="AZ129" i="7"/>
  <c r="T135" i="7"/>
  <c r="AJ135" i="7"/>
  <c r="AZ135" i="7"/>
  <c r="T141" i="7"/>
  <c r="AJ141" i="7"/>
  <c r="AZ141" i="7"/>
  <c r="T147" i="7"/>
  <c r="AJ147" i="7"/>
  <c r="AZ147" i="7"/>
  <c r="T153" i="7"/>
  <c r="AJ153" i="7"/>
  <c r="AZ153" i="7"/>
  <c r="L159" i="7"/>
  <c r="AB159" i="7"/>
  <c r="AR159" i="7"/>
  <c r="L165" i="7"/>
  <c r="AB165" i="7"/>
  <c r="AR165" i="7"/>
  <c r="AF9" i="7"/>
  <c r="AV9" i="7"/>
  <c r="AB21" i="7"/>
  <c r="AF27" i="7"/>
  <c r="AB9" i="7"/>
  <c r="AR9" i="7"/>
  <c r="X21" i="7"/>
  <c r="H9" i="7"/>
  <c r="X9" i="7"/>
  <c r="AN9" i="7"/>
  <c r="T21" i="7"/>
  <c r="AJ21" i="7"/>
  <c r="AZ21" i="7"/>
  <c r="H27" i="7"/>
  <c r="X27" i="7"/>
  <c r="AN27" i="7"/>
  <c r="H33" i="7"/>
  <c r="X33" i="7"/>
  <c r="AN33" i="7"/>
  <c r="BA5" i="7"/>
  <c r="P9" i="7"/>
  <c r="L21" i="7"/>
  <c r="AR21" i="7"/>
  <c r="P27" i="7"/>
  <c r="AV27" i="7"/>
  <c r="AZ33" i="7"/>
  <c r="L9" i="7"/>
  <c r="H21" i="7"/>
  <c r="AN21" i="7"/>
  <c r="L27" i="7"/>
  <c r="AB27" i="7"/>
  <c r="AR27" i="7"/>
  <c r="L33" i="7"/>
  <c r="AB33" i="7"/>
  <c r="AR33" i="7"/>
  <c r="BC59" i="7" l="1"/>
  <c r="BB59" i="7" s="1"/>
  <c r="BC5" i="7"/>
  <c r="BC125" i="7"/>
  <c r="BB125" i="7" s="1"/>
  <c r="BC41" i="7"/>
  <c r="BB41" i="7" s="1"/>
  <c r="BC149" i="7"/>
  <c r="BB149" i="7" s="1"/>
  <c r="BC101" i="7"/>
  <c r="BB101" i="7" s="1"/>
  <c r="BC77" i="7"/>
  <c r="BB77" i="7" s="1"/>
  <c r="BC131" i="7"/>
  <c r="BB131" i="7" s="1"/>
  <c r="BC35" i="7"/>
  <c r="BB35" i="7" s="1"/>
  <c r="BC143" i="7"/>
  <c r="BB143" i="7" s="1"/>
  <c r="BC119" i="7"/>
  <c r="BB119" i="7" s="1"/>
  <c r="BC47" i="7"/>
  <c r="BB47" i="7" s="1"/>
  <c r="BC161" i="7"/>
  <c r="BB161" i="7" s="1"/>
  <c r="BC137" i="7"/>
  <c r="BB137" i="7" s="1"/>
  <c r="BC83" i="7"/>
  <c r="BB83" i="7" s="1"/>
  <c r="BC53" i="7"/>
  <c r="BB53" i="7" s="1"/>
  <c r="BC17" i="7"/>
  <c r="BB17" i="7" s="1"/>
  <c r="BC95" i="7"/>
  <c r="BB95" i="7" s="1"/>
  <c r="BC89" i="7"/>
  <c r="BB89" i="7" s="1"/>
  <c r="BC155" i="7"/>
  <c r="BB155" i="7" s="1"/>
  <c r="BC65" i="7"/>
  <c r="BB65" i="7" s="1"/>
  <c r="BC113" i="7"/>
  <c r="BB113" i="7" s="1"/>
  <c r="BC23" i="7"/>
  <c r="BB23" i="7" s="1"/>
  <c r="BC29" i="7"/>
  <c r="BB29" i="7" s="1"/>
  <c r="BB5" i="7" l="1"/>
  <c r="BB166" i="7" s="1"/>
  <c r="C11" i="1" l="1"/>
  <c r="Q7" i="2"/>
  <c r="R7" i="2" s="1"/>
  <c r="Q8" i="2"/>
  <c r="R8" i="2"/>
  <c r="Q9" i="2"/>
  <c r="R9" i="2" s="1"/>
  <c r="Q6" i="2" l="1"/>
  <c r="Q10" i="2" s="1"/>
  <c r="H10" i="2"/>
  <c r="I10" i="2"/>
  <c r="J10" i="2"/>
  <c r="D11" i="1" s="1"/>
  <c r="K28" i="4"/>
  <c r="J28" i="4"/>
  <c r="I28" i="4"/>
  <c r="H28" i="4"/>
  <c r="I11" i="1" s="1"/>
  <c r="G28" i="4"/>
  <c r="F28" i="4"/>
  <c r="L13" i="4"/>
  <c r="M13" i="4" s="1"/>
  <c r="L12" i="4"/>
  <c r="M12" i="4" s="1"/>
  <c r="L11" i="4"/>
  <c r="M11" i="4" s="1"/>
  <c r="L10" i="4"/>
  <c r="M10" i="4" s="1"/>
  <c r="L9" i="4"/>
  <c r="M9" i="4" s="1"/>
  <c r="L8" i="4"/>
  <c r="M8" i="4" s="1"/>
  <c r="L7" i="4"/>
  <c r="L6" i="4"/>
  <c r="M6" i="4" s="1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BI128" i="6"/>
  <c r="BL128" i="6" s="1"/>
  <c r="BB127" i="6" s="1"/>
  <c r="BC127" i="6" s="1"/>
  <c r="BG128" i="6"/>
  <c r="BK128" i="6" s="1"/>
  <c r="BF128" i="6"/>
  <c r="BJ128" i="6" s="1"/>
  <c r="BE128" i="6"/>
  <c r="AZ128" i="6"/>
  <c r="AV128" i="6"/>
  <c r="AR128" i="6"/>
  <c r="AN128" i="6"/>
  <c r="AJ128" i="6"/>
  <c r="AF128" i="6"/>
  <c r="AB128" i="6"/>
  <c r="X128" i="6"/>
  <c r="T128" i="6"/>
  <c r="P128" i="6"/>
  <c r="L128" i="6"/>
  <c r="H128" i="6"/>
  <c r="BH128" i="6" s="1"/>
  <c r="BS126" i="6"/>
  <c r="BP126" i="6"/>
  <c r="BO126" i="6"/>
  <c r="BN126" i="6"/>
  <c r="BR126" i="6" s="1"/>
  <c r="BM126" i="6"/>
  <c r="BQ126" i="6" s="1"/>
  <c r="BT126" i="6" s="1"/>
  <c r="AY111" i="6"/>
  <c r="AX111" i="6"/>
  <c r="AW111" i="6"/>
  <c r="AU111" i="6"/>
  <c r="AT111" i="6"/>
  <c r="AS111" i="6"/>
  <c r="AQ111" i="6"/>
  <c r="AP111" i="6"/>
  <c r="AO111" i="6"/>
  <c r="AR111" i="6" s="1"/>
  <c r="AM111" i="6"/>
  <c r="AL111" i="6"/>
  <c r="AK111" i="6"/>
  <c r="AN111" i="6" s="1"/>
  <c r="AI111" i="6"/>
  <c r="AH111" i="6"/>
  <c r="AG111" i="6"/>
  <c r="AE111" i="6"/>
  <c r="AD111" i="6"/>
  <c r="AC111" i="6"/>
  <c r="AA111" i="6"/>
  <c r="Z111" i="6"/>
  <c r="Y111" i="6"/>
  <c r="AB111" i="6" s="1"/>
  <c r="W111" i="6"/>
  <c r="V111" i="6"/>
  <c r="U111" i="6"/>
  <c r="X111" i="6" s="1"/>
  <c r="S111" i="6"/>
  <c r="R111" i="6"/>
  <c r="Q111" i="6"/>
  <c r="O111" i="6"/>
  <c r="N111" i="6"/>
  <c r="M111" i="6"/>
  <c r="K111" i="6"/>
  <c r="J111" i="6"/>
  <c r="I111" i="6"/>
  <c r="L111" i="6" s="1"/>
  <c r="G111" i="6"/>
  <c r="F111" i="6"/>
  <c r="E111" i="6"/>
  <c r="H111" i="6" s="1"/>
  <c r="BJ108" i="6"/>
  <c r="BG108" i="6"/>
  <c r="BK108" i="6" s="1"/>
  <c r="BF108" i="6"/>
  <c r="BE108" i="6"/>
  <c r="BI108" i="6" s="1"/>
  <c r="AZ108" i="6"/>
  <c r="AV108" i="6"/>
  <c r="AR108" i="6"/>
  <c r="AN108" i="6"/>
  <c r="AJ108" i="6"/>
  <c r="AF108" i="6"/>
  <c r="AB108" i="6"/>
  <c r="X108" i="6"/>
  <c r="T108" i="6"/>
  <c r="P108" i="6"/>
  <c r="L108" i="6"/>
  <c r="H108" i="6"/>
  <c r="BP106" i="6"/>
  <c r="BO106" i="6"/>
  <c r="BS106" i="6" s="1"/>
  <c r="BN106" i="6"/>
  <c r="BR106" i="6" s="1"/>
  <c r="BM106" i="6"/>
  <c r="BQ106" i="6" s="1"/>
  <c r="BT106" i="6" s="1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BL102" i="6"/>
  <c r="BB101" i="6" s="1"/>
  <c r="BC101" i="6" s="1"/>
  <c r="BG102" i="6"/>
  <c r="BK102" i="6" s="1"/>
  <c r="BF102" i="6"/>
  <c r="BJ102" i="6" s="1"/>
  <c r="BE102" i="6"/>
  <c r="BI102" i="6" s="1"/>
  <c r="AZ102" i="6"/>
  <c r="AV102" i="6"/>
  <c r="AR102" i="6"/>
  <c r="AN102" i="6"/>
  <c r="AJ102" i="6"/>
  <c r="AF102" i="6"/>
  <c r="AB102" i="6"/>
  <c r="X102" i="6"/>
  <c r="T102" i="6"/>
  <c r="P102" i="6"/>
  <c r="L102" i="6"/>
  <c r="H102" i="6"/>
  <c r="BH102" i="6" s="1"/>
  <c r="BS100" i="6"/>
  <c r="BO100" i="6"/>
  <c r="BN100" i="6"/>
  <c r="BR100" i="6" s="1"/>
  <c r="BM100" i="6"/>
  <c r="BQ100" i="6" s="1"/>
  <c r="BT100" i="6" s="1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BG96" i="6"/>
  <c r="BK96" i="6" s="1"/>
  <c r="BF96" i="6"/>
  <c r="BJ96" i="6" s="1"/>
  <c r="BL96" i="6" s="1"/>
  <c r="BB95" i="6" s="1"/>
  <c r="BC95" i="6" s="1"/>
  <c r="BE96" i="6"/>
  <c r="BI96" i="6" s="1"/>
  <c r="AZ96" i="6"/>
  <c r="AV96" i="6"/>
  <c r="AR96" i="6"/>
  <c r="AN96" i="6"/>
  <c r="AJ96" i="6"/>
  <c r="AF96" i="6"/>
  <c r="AB96" i="6"/>
  <c r="X96" i="6"/>
  <c r="T96" i="6"/>
  <c r="BH96" i="6" s="1"/>
  <c r="P96" i="6"/>
  <c r="L96" i="6"/>
  <c r="H96" i="6"/>
  <c r="BO94" i="6"/>
  <c r="BS94" i="6" s="1"/>
  <c r="BN94" i="6"/>
  <c r="BR94" i="6" s="1"/>
  <c r="BM94" i="6"/>
  <c r="BQ94" i="6" s="1"/>
  <c r="AY93" i="6"/>
  <c r="AX93" i="6"/>
  <c r="AW93" i="6"/>
  <c r="AZ93" i="6" s="1"/>
  <c r="AU93" i="6"/>
  <c r="AT93" i="6"/>
  <c r="AS93" i="6"/>
  <c r="AV93" i="6" s="1"/>
  <c r="AQ93" i="6"/>
  <c r="AP93" i="6"/>
  <c r="AO93" i="6"/>
  <c r="AM93" i="6"/>
  <c r="AL93" i="6"/>
  <c r="AK93" i="6"/>
  <c r="AI93" i="6"/>
  <c r="AH93" i="6"/>
  <c r="AG93" i="6"/>
  <c r="AJ93" i="6" s="1"/>
  <c r="AE93" i="6"/>
  <c r="AD93" i="6"/>
  <c r="AC93" i="6"/>
  <c r="AF93" i="6" s="1"/>
  <c r="AA93" i="6"/>
  <c r="Z93" i="6"/>
  <c r="Y93" i="6"/>
  <c r="W93" i="6"/>
  <c r="V93" i="6"/>
  <c r="U93" i="6"/>
  <c r="S93" i="6"/>
  <c r="R93" i="6"/>
  <c r="Q93" i="6"/>
  <c r="T93" i="6" s="1"/>
  <c r="O93" i="6"/>
  <c r="N93" i="6"/>
  <c r="M93" i="6"/>
  <c r="P93" i="6" s="1"/>
  <c r="K93" i="6"/>
  <c r="J93" i="6"/>
  <c r="I93" i="6"/>
  <c r="G93" i="6"/>
  <c r="F93" i="6"/>
  <c r="E93" i="6"/>
  <c r="BJ90" i="6"/>
  <c r="BG90" i="6"/>
  <c r="BK90" i="6" s="1"/>
  <c r="BF90" i="6"/>
  <c r="BE90" i="6"/>
  <c r="BI90" i="6" s="1"/>
  <c r="AZ90" i="6"/>
  <c r="AV90" i="6"/>
  <c r="AR90" i="6"/>
  <c r="AN90" i="6"/>
  <c r="AJ90" i="6"/>
  <c r="AF90" i="6"/>
  <c r="AB90" i="6"/>
  <c r="X90" i="6"/>
  <c r="T90" i="6"/>
  <c r="P90" i="6"/>
  <c r="L90" i="6"/>
  <c r="H90" i="6"/>
  <c r="BA89" i="6"/>
  <c r="BO88" i="6"/>
  <c r="BS88" i="6" s="1"/>
  <c r="BN88" i="6"/>
  <c r="BR88" i="6" s="1"/>
  <c r="BM88" i="6"/>
  <c r="BQ88" i="6" s="1"/>
  <c r="AY87" i="6"/>
  <c r="AX87" i="6"/>
  <c r="AW87" i="6"/>
  <c r="AU87" i="6"/>
  <c r="AT87" i="6"/>
  <c r="AS87" i="6"/>
  <c r="AV87" i="6" s="1"/>
  <c r="AQ87" i="6"/>
  <c r="AP87" i="6"/>
  <c r="AO87" i="6"/>
  <c r="AM87" i="6"/>
  <c r="AL87" i="6"/>
  <c r="AK87" i="6"/>
  <c r="AI87" i="6"/>
  <c r="AH87" i="6"/>
  <c r="AG87" i="6"/>
  <c r="AE87" i="6"/>
  <c r="AD87" i="6"/>
  <c r="AC87" i="6"/>
  <c r="AF87" i="6" s="1"/>
  <c r="AA87" i="6"/>
  <c r="Z87" i="6"/>
  <c r="Y87" i="6"/>
  <c r="W87" i="6"/>
  <c r="V87" i="6"/>
  <c r="U87" i="6"/>
  <c r="S87" i="6"/>
  <c r="R87" i="6"/>
  <c r="Q87" i="6"/>
  <c r="O87" i="6"/>
  <c r="N87" i="6"/>
  <c r="M87" i="6"/>
  <c r="P87" i="6" s="1"/>
  <c r="K87" i="6"/>
  <c r="J87" i="6"/>
  <c r="I87" i="6"/>
  <c r="G87" i="6"/>
  <c r="F87" i="6"/>
  <c r="E87" i="6"/>
  <c r="BI84" i="6"/>
  <c r="BG84" i="6"/>
  <c r="BK84" i="6" s="1"/>
  <c r="BF84" i="6"/>
  <c r="BJ84" i="6" s="1"/>
  <c r="BE84" i="6"/>
  <c r="AZ84" i="6"/>
  <c r="AV84" i="6"/>
  <c r="AR84" i="6"/>
  <c r="AN84" i="6"/>
  <c r="AJ84" i="6"/>
  <c r="AF84" i="6"/>
  <c r="AB84" i="6"/>
  <c r="X84" i="6"/>
  <c r="T84" i="6"/>
  <c r="P84" i="6"/>
  <c r="L84" i="6"/>
  <c r="H84" i="6"/>
  <c r="BA83" i="6"/>
  <c r="BT82" i="6"/>
  <c r="BO82" i="6"/>
  <c r="BS82" i="6" s="1"/>
  <c r="BN82" i="6"/>
  <c r="BR82" i="6" s="1"/>
  <c r="BM82" i="6"/>
  <c r="BQ82" i="6" s="1"/>
  <c r="AY81" i="6"/>
  <c r="AX81" i="6"/>
  <c r="AW81" i="6"/>
  <c r="AZ81" i="6" s="1"/>
  <c r="AU81" i="6"/>
  <c r="AT81" i="6"/>
  <c r="AS81" i="6"/>
  <c r="AV81" i="6" s="1"/>
  <c r="AQ81" i="6"/>
  <c r="AP81" i="6"/>
  <c r="AO81" i="6"/>
  <c r="AR81" i="6" s="1"/>
  <c r="AM81" i="6"/>
  <c r="AL81" i="6"/>
  <c r="AK81" i="6"/>
  <c r="AN81" i="6" s="1"/>
  <c r="AI81" i="6"/>
  <c r="AH81" i="6"/>
  <c r="AG81" i="6"/>
  <c r="AJ81" i="6" s="1"/>
  <c r="AE81" i="6"/>
  <c r="AD81" i="6"/>
  <c r="AC81" i="6"/>
  <c r="AF81" i="6" s="1"/>
  <c r="AA81" i="6"/>
  <c r="Z81" i="6"/>
  <c r="Y81" i="6"/>
  <c r="AB81" i="6" s="1"/>
  <c r="W81" i="6"/>
  <c r="V81" i="6"/>
  <c r="U81" i="6"/>
  <c r="X81" i="6" s="1"/>
  <c r="S81" i="6"/>
  <c r="R81" i="6"/>
  <c r="Q81" i="6"/>
  <c r="T81" i="6" s="1"/>
  <c r="O81" i="6"/>
  <c r="N81" i="6"/>
  <c r="M81" i="6"/>
  <c r="P81" i="6" s="1"/>
  <c r="K81" i="6"/>
  <c r="J81" i="6"/>
  <c r="I81" i="6"/>
  <c r="L81" i="6" s="1"/>
  <c r="G81" i="6"/>
  <c r="F81" i="6"/>
  <c r="E81" i="6"/>
  <c r="H81" i="6" s="1"/>
  <c r="BG78" i="6"/>
  <c r="BK78" i="6" s="1"/>
  <c r="BF78" i="6"/>
  <c r="BJ78" i="6" s="1"/>
  <c r="BE78" i="6"/>
  <c r="BI78" i="6" s="1"/>
  <c r="BL78" i="6" s="1"/>
  <c r="BB77" i="6" s="1"/>
  <c r="BC77" i="6" s="1"/>
  <c r="AZ78" i="6"/>
  <c r="AV78" i="6"/>
  <c r="AR78" i="6"/>
  <c r="AN78" i="6"/>
  <c r="AJ78" i="6"/>
  <c r="AF78" i="6"/>
  <c r="AB78" i="6"/>
  <c r="X78" i="6"/>
  <c r="T78" i="6"/>
  <c r="P78" i="6"/>
  <c r="L78" i="6"/>
  <c r="H78" i="6"/>
  <c r="BP82" i="6" s="1"/>
  <c r="BP76" i="6"/>
  <c r="BO76" i="6"/>
  <c r="BS76" i="6" s="1"/>
  <c r="BN76" i="6"/>
  <c r="BR76" i="6" s="1"/>
  <c r="BT76" i="6" s="1"/>
  <c r="BM76" i="6"/>
  <c r="BQ76" i="6" s="1"/>
  <c r="AY75" i="6"/>
  <c r="AZ75" i="6" s="1"/>
  <c r="AX75" i="6"/>
  <c r="AW75" i="6"/>
  <c r="AU75" i="6"/>
  <c r="AV75" i="6" s="1"/>
  <c r="AT75" i="6"/>
  <c r="AS75" i="6"/>
  <c r="AQ75" i="6"/>
  <c r="AR75" i="6" s="1"/>
  <c r="AP75" i="6"/>
  <c r="AO75" i="6"/>
  <c r="AM75" i="6"/>
  <c r="AN75" i="6" s="1"/>
  <c r="AL75" i="6"/>
  <c r="AK75" i="6"/>
  <c r="AI75" i="6"/>
  <c r="AJ75" i="6" s="1"/>
  <c r="AH75" i="6"/>
  <c r="AG75" i="6"/>
  <c r="AE75" i="6"/>
  <c r="AF75" i="6" s="1"/>
  <c r="AD75" i="6"/>
  <c r="AC75" i="6"/>
  <c r="AA75" i="6"/>
  <c r="AB75" i="6" s="1"/>
  <c r="Z75" i="6"/>
  <c r="Y75" i="6"/>
  <c r="W75" i="6"/>
  <c r="X75" i="6" s="1"/>
  <c r="V75" i="6"/>
  <c r="U75" i="6"/>
  <c r="S75" i="6"/>
  <c r="T75" i="6" s="1"/>
  <c r="R75" i="6"/>
  <c r="Q75" i="6"/>
  <c r="O75" i="6"/>
  <c r="P75" i="6" s="1"/>
  <c r="N75" i="6"/>
  <c r="M75" i="6"/>
  <c r="K75" i="6"/>
  <c r="L75" i="6" s="1"/>
  <c r="J75" i="6"/>
  <c r="I75" i="6"/>
  <c r="G75" i="6"/>
  <c r="H75" i="6" s="1"/>
  <c r="F75" i="6"/>
  <c r="E75" i="6"/>
  <c r="BK72" i="6"/>
  <c r="BG72" i="6"/>
  <c r="BF72" i="6"/>
  <c r="BJ72" i="6" s="1"/>
  <c r="BE72" i="6"/>
  <c r="BI72" i="6" s="1"/>
  <c r="BL72" i="6" s="1"/>
  <c r="BB71" i="6" s="1"/>
  <c r="BC71" i="6" s="1"/>
  <c r="AZ72" i="6"/>
  <c r="AV72" i="6"/>
  <c r="AR72" i="6"/>
  <c r="AN72" i="6"/>
  <c r="AJ72" i="6"/>
  <c r="AF72" i="6"/>
  <c r="AB72" i="6"/>
  <c r="X72" i="6"/>
  <c r="T72" i="6"/>
  <c r="BH72" i="6" s="1"/>
  <c r="P72" i="6"/>
  <c r="L72" i="6"/>
  <c r="H72" i="6"/>
  <c r="AY69" i="6"/>
  <c r="AX69" i="6"/>
  <c r="AW69" i="6"/>
  <c r="AU69" i="6"/>
  <c r="AT69" i="6"/>
  <c r="AS69" i="6"/>
  <c r="AV69" i="6" s="1"/>
  <c r="AQ69" i="6"/>
  <c r="AP69" i="6"/>
  <c r="AO69" i="6"/>
  <c r="AR69" i="6" s="1"/>
  <c r="AM69" i="6"/>
  <c r="AL69" i="6"/>
  <c r="AK69" i="6"/>
  <c r="AI69" i="6"/>
  <c r="AH69" i="6"/>
  <c r="AG69" i="6"/>
  <c r="AE69" i="6"/>
  <c r="AD69" i="6"/>
  <c r="AC69" i="6"/>
  <c r="AF69" i="6" s="1"/>
  <c r="AA69" i="6"/>
  <c r="Z69" i="6"/>
  <c r="Y69" i="6"/>
  <c r="AB69" i="6" s="1"/>
  <c r="W69" i="6"/>
  <c r="V69" i="6"/>
  <c r="U69" i="6"/>
  <c r="S69" i="6"/>
  <c r="R69" i="6"/>
  <c r="Q69" i="6"/>
  <c r="O69" i="6"/>
  <c r="N69" i="6"/>
  <c r="M69" i="6"/>
  <c r="P69" i="6" s="1"/>
  <c r="K69" i="6"/>
  <c r="J69" i="6"/>
  <c r="I69" i="6"/>
  <c r="L69" i="6" s="1"/>
  <c r="G69" i="6"/>
  <c r="F69" i="6"/>
  <c r="E69" i="6"/>
  <c r="BK66" i="6"/>
  <c r="BJ66" i="6"/>
  <c r="BG66" i="6"/>
  <c r="BF66" i="6"/>
  <c r="BE66" i="6"/>
  <c r="BI66" i="6" s="1"/>
  <c r="AZ66" i="6"/>
  <c r="AV66" i="6"/>
  <c r="AR66" i="6"/>
  <c r="AN66" i="6"/>
  <c r="AJ66" i="6"/>
  <c r="AF66" i="6"/>
  <c r="AB66" i="6"/>
  <c r="X66" i="6"/>
  <c r="T66" i="6"/>
  <c r="P66" i="6"/>
  <c r="L66" i="6"/>
  <c r="H66" i="6"/>
  <c r="BH66" i="6" s="1"/>
  <c r="BA65" i="6"/>
  <c r="BQ64" i="6"/>
  <c r="BO64" i="6"/>
  <c r="BS64" i="6" s="1"/>
  <c r="BN64" i="6"/>
  <c r="BR64" i="6" s="1"/>
  <c r="BM64" i="6"/>
  <c r="AY63" i="6"/>
  <c r="AX63" i="6"/>
  <c r="AW63" i="6"/>
  <c r="AU63" i="6"/>
  <c r="AT63" i="6"/>
  <c r="AS63" i="6"/>
  <c r="AV63" i="6" s="1"/>
  <c r="AQ63" i="6"/>
  <c r="AP63" i="6"/>
  <c r="AO63" i="6"/>
  <c r="AR63" i="6" s="1"/>
  <c r="AM63" i="6"/>
  <c r="AL63" i="6"/>
  <c r="AK63" i="6"/>
  <c r="AI63" i="6"/>
  <c r="AH63" i="6"/>
  <c r="AG63" i="6"/>
  <c r="AE63" i="6"/>
  <c r="AD63" i="6"/>
  <c r="AC63" i="6"/>
  <c r="AF63" i="6" s="1"/>
  <c r="AA63" i="6"/>
  <c r="Z63" i="6"/>
  <c r="Y63" i="6"/>
  <c r="AB63" i="6" s="1"/>
  <c r="W63" i="6"/>
  <c r="V63" i="6"/>
  <c r="U63" i="6"/>
  <c r="S63" i="6"/>
  <c r="R63" i="6"/>
  <c r="Q63" i="6"/>
  <c r="O63" i="6"/>
  <c r="N63" i="6"/>
  <c r="M63" i="6"/>
  <c r="P63" i="6" s="1"/>
  <c r="K63" i="6"/>
  <c r="J63" i="6"/>
  <c r="I63" i="6"/>
  <c r="L63" i="6" s="1"/>
  <c r="G63" i="6"/>
  <c r="F63" i="6"/>
  <c r="E63" i="6"/>
  <c r="BJ60" i="6"/>
  <c r="BI60" i="6"/>
  <c r="BL60" i="6" s="1"/>
  <c r="BB59" i="6" s="1"/>
  <c r="BC59" i="6" s="1"/>
  <c r="BG60" i="6"/>
  <c r="BK60" i="6" s="1"/>
  <c r="BF60" i="6"/>
  <c r="BE60" i="6"/>
  <c r="AZ60" i="6"/>
  <c r="AV60" i="6"/>
  <c r="AR60" i="6"/>
  <c r="AN60" i="6"/>
  <c r="AJ60" i="6"/>
  <c r="AF60" i="6"/>
  <c r="AB60" i="6"/>
  <c r="X60" i="6"/>
  <c r="T60" i="6"/>
  <c r="P60" i="6"/>
  <c r="L60" i="6"/>
  <c r="H60" i="6"/>
  <c r="BA59" i="6"/>
  <c r="AY57" i="6"/>
  <c r="AX57" i="6"/>
  <c r="AW57" i="6"/>
  <c r="AZ57" i="6" s="1"/>
  <c r="AU57" i="6"/>
  <c r="AT57" i="6"/>
  <c r="AS57" i="6"/>
  <c r="AV57" i="6" s="1"/>
  <c r="AQ57" i="6"/>
  <c r="AP57" i="6"/>
  <c r="AO57" i="6"/>
  <c r="AR57" i="6" s="1"/>
  <c r="AM57" i="6"/>
  <c r="AL57" i="6"/>
  <c r="AK57" i="6"/>
  <c r="AN57" i="6" s="1"/>
  <c r="AI57" i="6"/>
  <c r="AH57" i="6"/>
  <c r="AG57" i="6"/>
  <c r="AJ57" i="6" s="1"/>
  <c r="AE57" i="6"/>
  <c r="AD57" i="6"/>
  <c r="AC57" i="6"/>
  <c r="AF57" i="6" s="1"/>
  <c r="AA57" i="6"/>
  <c r="Z57" i="6"/>
  <c r="Y57" i="6"/>
  <c r="AB57" i="6" s="1"/>
  <c r="W57" i="6"/>
  <c r="V57" i="6"/>
  <c r="U57" i="6"/>
  <c r="X57" i="6" s="1"/>
  <c r="S57" i="6"/>
  <c r="R57" i="6"/>
  <c r="Q57" i="6"/>
  <c r="T57" i="6" s="1"/>
  <c r="O57" i="6"/>
  <c r="N57" i="6"/>
  <c r="M57" i="6"/>
  <c r="P57" i="6" s="1"/>
  <c r="K57" i="6"/>
  <c r="J57" i="6"/>
  <c r="I57" i="6"/>
  <c r="L57" i="6" s="1"/>
  <c r="G57" i="6"/>
  <c r="F57" i="6"/>
  <c r="E57" i="6"/>
  <c r="H57" i="6" s="1"/>
  <c r="BG54" i="6"/>
  <c r="BK54" i="6" s="1"/>
  <c r="BF54" i="6"/>
  <c r="BJ54" i="6" s="1"/>
  <c r="BE54" i="6"/>
  <c r="BI54" i="6" s="1"/>
  <c r="BL54" i="6" s="1"/>
  <c r="BB53" i="6" s="1"/>
  <c r="AZ54" i="6"/>
  <c r="AV54" i="6"/>
  <c r="AR54" i="6"/>
  <c r="AN54" i="6"/>
  <c r="AJ54" i="6"/>
  <c r="AF54" i="6"/>
  <c r="AB54" i="6"/>
  <c r="X54" i="6"/>
  <c r="T54" i="6"/>
  <c r="BH54" i="6" s="1"/>
  <c r="P54" i="6"/>
  <c r="L54" i="6"/>
  <c r="H54" i="6"/>
  <c r="BC53" i="6"/>
  <c r="BO52" i="6"/>
  <c r="BS52" i="6" s="1"/>
  <c r="BN52" i="6"/>
  <c r="BR52" i="6" s="1"/>
  <c r="BT52" i="6" s="1"/>
  <c r="BM52" i="6"/>
  <c r="BQ52" i="6" s="1"/>
  <c r="AY51" i="6"/>
  <c r="AZ51" i="6" s="1"/>
  <c r="AX51" i="6"/>
  <c r="AW51" i="6"/>
  <c r="AU51" i="6"/>
  <c r="AV51" i="6" s="1"/>
  <c r="AT51" i="6"/>
  <c r="AS51" i="6"/>
  <c r="AQ51" i="6"/>
  <c r="AR51" i="6" s="1"/>
  <c r="AP51" i="6"/>
  <c r="AO51" i="6"/>
  <c r="AM51" i="6"/>
  <c r="AN51" i="6" s="1"/>
  <c r="AL51" i="6"/>
  <c r="AK51" i="6"/>
  <c r="AI51" i="6"/>
  <c r="AJ51" i="6" s="1"/>
  <c r="AH51" i="6"/>
  <c r="AG51" i="6"/>
  <c r="AE51" i="6"/>
  <c r="AF51" i="6" s="1"/>
  <c r="AD51" i="6"/>
  <c r="AC51" i="6"/>
  <c r="AA51" i="6"/>
  <c r="AB51" i="6" s="1"/>
  <c r="Z51" i="6"/>
  <c r="Y51" i="6"/>
  <c r="W51" i="6"/>
  <c r="X51" i="6" s="1"/>
  <c r="V51" i="6"/>
  <c r="U51" i="6"/>
  <c r="S51" i="6"/>
  <c r="T51" i="6" s="1"/>
  <c r="R51" i="6"/>
  <c r="Q51" i="6"/>
  <c r="O51" i="6"/>
  <c r="P51" i="6" s="1"/>
  <c r="N51" i="6"/>
  <c r="M51" i="6"/>
  <c r="K51" i="6"/>
  <c r="L51" i="6" s="1"/>
  <c r="J51" i="6"/>
  <c r="I51" i="6"/>
  <c r="G51" i="6"/>
  <c r="H51" i="6" s="1"/>
  <c r="F51" i="6"/>
  <c r="E51" i="6"/>
  <c r="BK48" i="6"/>
  <c r="BG48" i="6"/>
  <c r="BF48" i="6"/>
  <c r="BJ48" i="6" s="1"/>
  <c r="BE48" i="6"/>
  <c r="BI48" i="6" s="1"/>
  <c r="BL48" i="6" s="1"/>
  <c r="AZ48" i="6"/>
  <c r="AV48" i="6"/>
  <c r="AR48" i="6"/>
  <c r="AN48" i="6"/>
  <c r="AJ48" i="6"/>
  <c r="AF48" i="6"/>
  <c r="AB48" i="6"/>
  <c r="X48" i="6"/>
  <c r="T48" i="6"/>
  <c r="P48" i="6"/>
  <c r="BP52" i="6" s="1"/>
  <c r="L48" i="6"/>
  <c r="H48" i="6"/>
  <c r="BB47" i="6"/>
  <c r="BC47" i="6" s="1"/>
  <c r="AY45" i="6"/>
  <c r="AX45" i="6"/>
  <c r="AW45" i="6"/>
  <c r="AU45" i="6"/>
  <c r="AT45" i="6"/>
  <c r="AS45" i="6"/>
  <c r="AQ45" i="6"/>
  <c r="AP45" i="6"/>
  <c r="AO45" i="6"/>
  <c r="AM45" i="6"/>
  <c r="AL45" i="6"/>
  <c r="AK45" i="6"/>
  <c r="AN45" i="6" s="1"/>
  <c r="AI45" i="6"/>
  <c r="AH45" i="6"/>
  <c r="AG45" i="6"/>
  <c r="AE45" i="6"/>
  <c r="AD45" i="6"/>
  <c r="AC45" i="6"/>
  <c r="AA45" i="6"/>
  <c r="Z45" i="6"/>
  <c r="Y45" i="6"/>
  <c r="W45" i="6"/>
  <c r="V45" i="6"/>
  <c r="U45" i="6"/>
  <c r="X45" i="6" s="1"/>
  <c r="S45" i="6"/>
  <c r="R45" i="6"/>
  <c r="Q45" i="6"/>
  <c r="O45" i="6"/>
  <c r="N45" i="6"/>
  <c r="M45" i="6"/>
  <c r="K45" i="6"/>
  <c r="J45" i="6"/>
  <c r="L45" i="6" s="1"/>
  <c r="I45" i="6"/>
  <c r="G45" i="6"/>
  <c r="F45" i="6"/>
  <c r="E45" i="6"/>
  <c r="BJ42" i="6"/>
  <c r="BG42" i="6"/>
  <c r="BK42" i="6" s="1"/>
  <c r="BF42" i="6"/>
  <c r="BE42" i="6"/>
  <c r="BI42" i="6" s="1"/>
  <c r="AZ42" i="6"/>
  <c r="AV42" i="6"/>
  <c r="AR42" i="6"/>
  <c r="AN42" i="6"/>
  <c r="AJ42" i="6"/>
  <c r="AF42" i="6"/>
  <c r="AB42" i="6"/>
  <c r="X42" i="6"/>
  <c r="T42" i="6"/>
  <c r="P42" i="6"/>
  <c r="L42" i="6"/>
  <c r="H42" i="6"/>
  <c r="BA41" i="6"/>
  <c r="BO40" i="6"/>
  <c r="BS40" i="6" s="1"/>
  <c r="BN40" i="6"/>
  <c r="BR40" i="6" s="1"/>
  <c r="BM40" i="6"/>
  <c r="BQ40" i="6" s="1"/>
  <c r="AY39" i="6"/>
  <c r="AX39" i="6"/>
  <c r="AW39" i="6"/>
  <c r="AZ39" i="6" s="1"/>
  <c r="AU39" i="6"/>
  <c r="AT39" i="6"/>
  <c r="AS39" i="6"/>
  <c r="AV39" i="6" s="1"/>
  <c r="AQ39" i="6"/>
  <c r="AP39" i="6"/>
  <c r="AO39" i="6"/>
  <c r="AM39" i="6"/>
  <c r="AL39" i="6"/>
  <c r="AK39" i="6"/>
  <c r="AI39" i="6"/>
  <c r="AH39" i="6"/>
  <c r="AG39" i="6"/>
  <c r="AJ39" i="6" s="1"/>
  <c r="AE39" i="6"/>
  <c r="AD39" i="6"/>
  <c r="AC39" i="6"/>
  <c r="AF39" i="6" s="1"/>
  <c r="AA39" i="6"/>
  <c r="Z39" i="6"/>
  <c r="Y39" i="6"/>
  <c r="W39" i="6"/>
  <c r="V39" i="6"/>
  <c r="U39" i="6"/>
  <c r="S39" i="6"/>
  <c r="R39" i="6"/>
  <c r="Q39" i="6"/>
  <c r="T39" i="6" s="1"/>
  <c r="O39" i="6"/>
  <c r="N39" i="6"/>
  <c r="M39" i="6"/>
  <c r="P39" i="6" s="1"/>
  <c r="K39" i="6"/>
  <c r="J39" i="6"/>
  <c r="I39" i="6"/>
  <c r="L39" i="6" s="1"/>
  <c r="G39" i="6"/>
  <c r="F39" i="6"/>
  <c r="E39" i="6"/>
  <c r="H39" i="6" s="1"/>
  <c r="BG36" i="6"/>
  <c r="BK36" i="6" s="1"/>
  <c r="BF36" i="6"/>
  <c r="BJ36" i="6" s="1"/>
  <c r="BE36" i="6"/>
  <c r="BI36" i="6" s="1"/>
  <c r="BL36" i="6" s="1"/>
  <c r="BB35" i="6" s="1"/>
  <c r="BC35" i="6" s="1"/>
  <c r="AZ36" i="6"/>
  <c r="BA35" i="6" s="1"/>
  <c r="AV36" i="6"/>
  <c r="AR36" i="6"/>
  <c r="AN36" i="6"/>
  <c r="AJ36" i="6"/>
  <c r="AF36" i="6"/>
  <c r="AB36" i="6"/>
  <c r="X36" i="6"/>
  <c r="T36" i="6"/>
  <c r="BH36" i="6" s="1"/>
  <c r="P36" i="6"/>
  <c r="L36" i="6"/>
  <c r="H36" i="6"/>
  <c r="BS34" i="6"/>
  <c r="BO34" i="6"/>
  <c r="BN34" i="6"/>
  <c r="BR34" i="6" s="1"/>
  <c r="BM34" i="6"/>
  <c r="BQ34" i="6" s="1"/>
  <c r="BT34" i="6" s="1"/>
  <c r="AY33" i="6"/>
  <c r="AX33" i="6"/>
  <c r="AW33" i="6"/>
  <c r="AZ33" i="6" s="1"/>
  <c r="AU33" i="6"/>
  <c r="AT33" i="6"/>
  <c r="AS33" i="6"/>
  <c r="AV33" i="6" s="1"/>
  <c r="AQ33" i="6"/>
  <c r="AP33" i="6"/>
  <c r="AO33" i="6"/>
  <c r="AR33" i="6" s="1"/>
  <c r="AM33" i="6"/>
  <c r="AL33" i="6"/>
  <c r="AK33" i="6"/>
  <c r="AN33" i="6" s="1"/>
  <c r="AI33" i="6"/>
  <c r="AH33" i="6"/>
  <c r="AG33" i="6"/>
  <c r="AJ33" i="6" s="1"/>
  <c r="AE33" i="6"/>
  <c r="AD33" i="6"/>
  <c r="AC33" i="6"/>
  <c r="AF33" i="6" s="1"/>
  <c r="AA33" i="6"/>
  <c r="Z33" i="6"/>
  <c r="Y33" i="6"/>
  <c r="AB33" i="6" s="1"/>
  <c r="W33" i="6"/>
  <c r="V33" i="6"/>
  <c r="U33" i="6"/>
  <c r="X33" i="6" s="1"/>
  <c r="S33" i="6"/>
  <c r="R33" i="6"/>
  <c r="Q33" i="6"/>
  <c r="T33" i="6" s="1"/>
  <c r="O33" i="6"/>
  <c r="N33" i="6"/>
  <c r="M33" i="6"/>
  <c r="P33" i="6" s="1"/>
  <c r="K33" i="6"/>
  <c r="J33" i="6"/>
  <c r="I33" i="6"/>
  <c r="L33" i="6" s="1"/>
  <c r="G33" i="6"/>
  <c r="F33" i="6"/>
  <c r="E33" i="6"/>
  <c r="H33" i="6" s="1"/>
  <c r="BG30" i="6"/>
  <c r="BK30" i="6" s="1"/>
  <c r="BF30" i="6"/>
  <c r="BJ30" i="6" s="1"/>
  <c r="BE30" i="6"/>
  <c r="BI30" i="6" s="1"/>
  <c r="AZ30" i="6"/>
  <c r="AV30" i="6"/>
  <c r="AR30" i="6"/>
  <c r="AN30" i="6"/>
  <c r="AJ30" i="6"/>
  <c r="AF30" i="6"/>
  <c r="AB30" i="6"/>
  <c r="X30" i="6"/>
  <c r="T30" i="6"/>
  <c r="BH30" i="6" s="1"/>
  <c r="P30" i="6"/>
  <c r="L30" i="6"/>
  <c r="H30" i="6"/>
  <c r="BP34" i="6" s="1"/>
  <c r="BS28" i="6"/>
  <c r="BR28" i="6"/>
  <c r="BO28" i="6"/>
  <c r="BN28" i="6"/>
  <c r="BM28" i="6"/>
  <c r="BQ28" i="6" s="1"/>
  <c r="BT28" i="6" s="1"/>
  <c r="AY27" i="6"/>
  <c r="AX27" i="6"/>
  <c r="AZ27" i="6" s="1"/>
  <c r="AW27" i="6"/>
  <c r="AU27" i="6"/>
  <c r="AT27" i="6"/>
  <c r="AV27" i="6" s="1"/>
  <c r="AS27" i="6"/>
  <c r="AQ27" i="6"/>
  <c r="AP27" i="6"/>
  <c r="AR27" i="6" s="1"/>
  <c r="AO27" i="6"/>
  <c r="AM27" i="6"/>
  <c r="AL27" i="6"/>
  <c r="AN27" i="6" s="1"/>
  <c r="AK27" i="6"/>
  <c r="AI27" i="6"/>
  <c r="AH27" i="6"/>
  <c r="AJ27" i="6" s="1"/>
  <c r="AG27" i="6"/>
  <c r="AE27" i="6"/>
  <c r="AD27" i="6"/>
  <c r="AF27" i="6" s="1"/>
  <c r="AC27" i="6"/>
  <c r="AA27" i="6"/>
  <c r="Z27" i="6"/>
  <c r="AB27" i="6" s="1"/>
  <c r="Y27" i="6"/>
  <c r="W27" i="6"/>
  <c r="V27" i="6"/>
  <c r="X27" i="6" s="1"/>
  <c r="U27" i="6"/>
  <c r="S27" i="6"/>
  <c r="R27" i="6"/>
  <c r="T27" i="6" s="1"/>
  <c r="Q27" i="6"/>
  <c r="O27" i="6"/>
  <c r="N27" i="6"/>
  <c r="P27" i="6" s="1"/>
  <c r="M27" i="6"/>
  <c r="K27" i="6"/>
  <c r="J27" i="6"/>
  <c r="L27" i="6" s="1"/>
  <c r="I27" i="6"/>
  <c r="G27" i="6"/>
  <c r="F27" i="6"/>
  <c r="H27" i="6" s="1"/>
  <c r="E27" i="6"/>
  <c r="BJ24" i="6"/>
  <c r="BG24" i="6"/>
  <c r="BK24" i="6" s="1"/>
  <c r="BF24" i="6"/>
  <c r="BE24" i="6"/>
  <c r="BI24" i="6" s="1"/>
  <c r="BL24" i="6" s="1"/>
  <c r="BB23" i="6" s="1"/>
  <c r="BC23" i="6" s="1"/>
  <c r="AZ24" i="6"/>
  <c r="BA23" i="6" s="1"/>
  <c r="AV24" i="6"/>
  <c r="AR24" i="6"/>
  <c r="AN24" i="6"/>
  <c r="AJ24" i="6"/>
  <c r="AF24" i="6"/>
  <c r="AB24" i="6"/>
  <c r="X24" i="6"/>
  <c r="T24" i="6"/>
  <c r="BH24" i="6" s="1"/>
  <c r="P24" i="6"/>
  <c r="BP28" i="6" s="1"/>
  <c r="L24" i="6"/>
  <c r="H24" i="6"/>
  <c r="BP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BG18" i="6"/>
  <c r="BK18" i="6" s="1"/>
  <c r="BF18" i="6"/>
  <c r="BJ18" i="6" s="1"/>
  <c r="BL18" i="6" s="1"/>
  <c r="BB17" i="6" s="1"/>
  <c r="BC17" i="6" s="1"/>
  <c r="BE18" i="6"/>
  <c r="BI18" i="6" s="1"/>
  <c r="AZ18" i="6"/>
  <c r="BA17" i="6" s="1"/>
  <c r="AV18" i="6"/>
  <c r="AR18" i="6"/>
  <c r="AN18" i="6"/>
  <c r="AJ18" i="6"/>
  <c r="AF18" i="6"/>
  <c r="AB18" i="6"/>
  <c r="X18" i="6"/>
  <c r="T18" i="6"/>
  <c r="P18" i="6"/>
  <c r="BH18" i="6" s="1"/>
  <c r="L18" i="6"/>
  <c r="H18" i="6"/>
  <c r="AY15" i="6"/>
  <c r="AX15" i="6"/>
  <c r="AW15" i="6"/>
  <c r="AZ15" i="6" s="1"/>
  <c r="AU15" i="6"/>
  <c r="AT15" i="6"/>
  <c r="AS15" i="6"/>
  <c r="AV15" i="6" s="1"/>
  <c r="AQ15" i="6"/>
  <c r="AP15" i="6"/>
  <c r="AO15" i="6"/>
  <c r="AM15" i="6"/>
  <c r="AL15" i="6"/>
  <c r="AK15" i="6"/>
  <c r="AI15" i="6"/>
  <c r="AH15" i="6"/>
  <c r="AG15" i="6"/>
  <c r="AJ15" i="6" s="1"/>
  <c r="AE15" i="6"/>
  <c r="AD15" i="6"/>
  <c r="AC15" i="6"/>
  <c r="AF15" i="6" s="1"/>
  <c r="AA15" i="6"/>
  <c r="Z15" i="6"/>
  <c r="Y15" i="6"/>
  <c r="W15" i="6"/>
  <c r="V15" i="6"/>
  <c r="U15" i="6"/>
  <c r="S15" i="6"/>
  <c r="R15" i="6"/>
  <c r="Q15" i="6"/>
  <c r="T15" i="6" s="1"/>
  <c r="O15" i="6"/>
  <c r="N15" i="6"/>
  <c r="M15" i="6"/>
  <c r="P15" i="6" s="1"/>
  <c r="K15" i="6"/>
  <c r="J15" i="6"/>
  <c r="I15" i="6"/>
  <c r="L15" i="6" s="1"/>
  <c r="G15" i="6"/>
  <c r="F15" i="6"/>
  <c r="E15" i="6"/>
  <c r="H15" i="6" s="1"/>
  <c r="BH12" i="6"/>
  <c r="BG12" i="6"/>
  <c r="BK12" i="6" s="1"/>
  <c r="BF12" i="6"/>
  <c r="BJ12" i="6" s="1"/>
  <c r="BE12" i="6"/>
  <c r="BI12" i="6" s="1"/>
  <c r="BL12" i="6" s="1"/>
  <c r="BB11" i="6" s="1"/>
  <c r="BC11" i="6" s="1"/>
  <c r="BA11" i="6"/>
  <c r="AY9" i="6"/>
  <c r="AX9" i="6"/>
  <c r="AW9" i="6"/>
  <c r="AZ9" i="6" s="1"/>
  <c r="AU9" i="6"/>
  <c r="AT9" i="6"/>
  <c r="AS9" i="6"/>
  <c r="AV9" i="6" s="1"/>
  <c r="AQ9" i="6"/>
  <c r="AP9" i="6"/>
  <c r="AO9" i="6"/>
  <c r="AR9" i="6" s="1"/>
  <c r="AM9" i="6"/>
  <c r="AL9" i="6"/>
  <c r="AK9" i="6"/>
  <c r="AN9" i="6" s="1"/>
  <c r="AI9" i="6"/>
  <c r="AH9" i="6"/>
  <c r="AG9" i="6"/>
  <c r="AJ9" i="6" s="1"/>
  <c r="AE9" i="6"/>
  <c r="AD9" i="6"/>
  <c r="AC9" i="6"/>
  <c r="AF9" i="6" s="1"/>
  <c r="AA9" i="6"/>
  <c r="Z9" i="6"/>
  <c r="Y9" i="6"/>
  <c r="AB9" i="6" s="1"/>
  <c r="W9" i="6"/>
  <c r="V9" i="6"/>
  <c r="U9" i="6"/>
  <c r="X9" i="6" s="1"/>
  <c r="S9" i="6"/>
  <c r="R9" i="6"/>
  <c r="Q9" i="6"/>
  <c r="T9" i="6" s="1"/>
  <c r="O9" i="6"/>
  <c r="N9" i="6"/>
  <c r="M9" i="6"/>
  <c r="P9" i="6" s="1"/>
  <c r="K9" i="6"/>
  <c r="J9" i="6"/>
  <c r="I9" i="6"/>
  <c r="L9" i="6" s="1"/>
  <c r="G9" i="6"/>
  <c r="F9" i="6"/>
  <c r="E9" i="6"/>
  <c r="H9" i="6" s="1"/>
  <c r="BG6" i="6"/>
  <c r="BK6" i="6" s="1"/>
  <c r="BF6" i="6"/>
  <c r="BJ6" i="6" s="1"/>
  <c r="BJ118" i="6" s="1"/>
  <c r="BE6" i="6"/>
  <c r="BI6" i="6" s="1"/>
  <c r="AZ6" i="6"/>
  <c r="AV6" i="6"/>
  <c r="AR6" i="6"/>
  <c r="AN6" i="6"/>
  <c r="BA5" i="6" s="1"/>
  <c r="AJ6" i="6"/>
  <c r="AF6" i="6"/>
  <c r="AB6" i="6"/>
  <c r="X6" i="6"/>
  <c r="T6" i="6"/>
  <c r="P6" i="6"/>
  <c r="L6" i="6"/>
  <c r="H6" i="6"/>
  <c r="BH6" i="6" s="1"/>
  <c r="G18" i="1"/>
  <c r="D18" i="1"/>
  <c r="I18" i="1"/>
  <c r="BI118" i="6" l="1"/>
  <c r="BL6" i="6"/>
  <c r="BL30" i="6"/>
  <c r="BB29" i="6" s="1"/>
  <c r="BC29" i="6" s="1"/>
  <c r="BK118" i="6"/>
  <c r="BP40" i="6"/>
  <c r="BL66" i="6"/>
  <c r="BB65" i="6" s="1"/>
  <c r="BC65" i="6" s="1"/>
  <c r="BL84" i="6"/>
  <c r="BB83" i="6" s="1"/>
  <c r="BC83" i="6" s="1"/>
  <c r="AB15" i="6"/>
  <c r="AR15" i="6"/>
  <c r="H45" i="6"/>
  <c r="T45" i="6"/>
  <c r="AJ45" i="6"/>
  <c r="AZ45" i="6"/>
  <c r="BA47" i="6"/>
  <c r="BH48" i="6"/>
  <c r="BP64" i="6"/>
  <c r="BH60" i="6"/>
  <c r="BT64" i="6"/>
  <c r="BT88" i="6"/>
  <c r="BP100" i="6"/>
  <c r="BH108" i="6"/>
  <c r="BL108" i="6"/>
  <c r="BB107" i="6" s="1"/>
  <c r="BC107" i="6" s="1"/>
  <c r="BA29" i="6"/>
  <c r="BA118" i="6" s="1"/>
  <c r="BA53" i="6"/>
  <c r="X15" i="6"/>
  <c r="AN15" i="6"/>
  <c r="X39" i="6"/>
  <c r="AN39" i="6"/>
  <c r="BT40" i="6"/>
  <c r="AF45" i="6"/>
  <c r="AV45" i="6"/>
  <c r="BA77" i="6"/>
  <c r="BH78" i="6"/>
  <c r="T87" i="6"/>
  <c r="AJ87" i="6"/>
  <c r="AZ87" i="6"/>
  <c r="BA95" i="6"/>
  <c r="BA107" i="6"/>
  <c r="AB39" i="6"/>
  <c r="AR39" i="6"/>
  <c r="BH42" i="6"/>
  <c r="BL42" i="6"/>
  <c r="BB41" i="6" s="1"/>
  <c r="BC41" i="6" s="1"/>
  <c r="P45" i="6"/>
  <c r="AB45" i="6"/>
  <c r="AR45" i="6"/>
  <c r="H63" i="6"/>
  <c r="X63" i="6"/>
  <c r="AN63" i="6"/>
  <c r="H69" i="6"/>
  <c r="X69" i="6"/>
  <c r="AN69" i="6"/>
  <c r="BP88" i="6"/>
  <c r="BH84" i="6"/>
  <c r="L87" i="6"/>
  <c r="AB87" i="6"/>
  <c r="AR87" i="6"/>
  <c r="BP94" i="6"/>
  <c r="BL90" i="6"/>
  <c r="BB89" i="6" s="1"/>
  <c r="BC89" i="6" s="1"/>
  <c r="L93" i="6"/>
  <c r="AB93" i="6"/>
  <c r="AR93" i="6"/>
  <c r="BA101" i="6"/>
  <c r="T111" i="6"/>
  <c r="AJ111" i="6"/>
  <c r="AZ111" i="6"/>
  <c r="T63" i="6"/>
  <c r="AJ63" i="6"/>
  <c r="AZ63" i="6"/>
  <c r="T69" i="6"/>
  <c r="AJ69" i="6"/>
  <c r="AZ69" i="6"/>
  <c r="BA71" i="6"/>
  <c r="H87" i="6"/>
  <c r="X87" i="6"/>
  <c r="AN87" i="6"/>
  <c r="H93" i="6"/>
  <c r="X93" i="6"/>
  <c r="AN93" i="6"/>
  <c r="BT94" i="6"/>
  <c r="P111" i="6"/>
  <c r="AF111" i="6"/>
  <c r="AV111" i="6"/>
  <c r="BA127" i="6"/>
  <c r="BH90" i="6"/>
  <c r="L28" i="4"/>
  <c r="M7" i="4"/>
  <c r="M28" i="4" s="1"/>
  <c r="J11" i="1" s="1"/>
  <c r="R6" i="2"/>
  <c r="R10" i="2" s="1"/>
  <c r="E11" i="1" s="1"/>
  <c r="E18" i="1" s="1"/>
  <c r="K11" i="1" l="1"/>
  <c r="K18" i="1" s="1"/>
  <c r="J18" i="1"/>
  <c r="BL118" i="6"/>
  <c r="BM118" i="6" s="1"/>
  <c r="BB5" i="6"/>
  <c r="BC5" i="6" s="1"/>
</calcChain>
</file>

<file path=xl/sharedStrings.xml><?xml version="1.0" encoding="utf-8"?>
<sst xmlns="http://schemas.openxmlformats.org/spreadsheetml/2006/main" count="6526" uniqueCount="378">
  <si>
    <t>附件5</t>
  </si>
  <si>
    <t>2017年度长春市养老机构补贴资金汇总表</t>
  </si>
  <si>
    <t>民政局（公章）</t>
  </si>
  <si>
    <t>财政局（公章）</t>
  </si>
  <si>
    <t>序号</t>
  </si>
  <si>
    <t>地区</t>
  </si>
  <si>
    <t>一次性建设补贴</t>
  </si>
  <si>
    <t>民办养老机构运营补贴</t>
  </si>
  <si>
    <t>贫困老人入住机构补贴</t>
  </si>
  <si>
    <t>市补贴总额</t>
  </si>
  <si>
    <t>机构（所)</t>
  </si>
  <si>
    <t>补贴床位数（张）</t>
  </si>
  <si>
    <t>市补贴资金（元）</t>
  </si>
  <si>
    <t>机构（所）</t>
  </si>
  <si>
    <t>贫困老人总数（人）</t>
  </si>
  <si>
    <t>朝阳区</t>
  </si>
  <si>
    <t>南关区</t>
  </si>
  <si>
    <t>宽城区</t>
  </si>
  <si>
    <t>二道区</t>
  </si>
  <si>
    <t>绿园区</t>
  </si>
  <si>
    <t>双阳区</t>
  </si>
  <si>
    <t>九台区</t>
  </si>
  <si>
    <t>长春新区</t>
  </si>
  <si>
    <t>经开区</t>
  </si>
  <si>
    <t>净月区</t>
  </si>
  <si>
    <t>汽车区</t>
  </si>
  <si>
    <t>莲花山</t>
  </si>
  <si>
    <t>合计</t>
  </si>
  <si>
    <t>附件6</t>
  </si>
  <si>
    <t>2017年度民办养老机构一次性建设补贴统计表</t>
  </si>
  <si>
    <t>机构名称</t>
  </si>
  <si>
    <t>法人代表</t>
  </si>
  <si>
    <t>房屋使用形式</t>
  </si>
  <si>
    <t>建设类型</t>
  </si>
  <si>
    <t>正式运营时间</t>
  </si>
  <si>
    <t>原有床位数</t>
  </si>
  <si>
    <t>核定新增床位数</t>
  </si>
  <si>
    <t>补贴床位数</t>
  </si>
  <si>
    <t>各项手续情况</t>
  </si>
  <si>
    <t>补贴标准（元）</t>
  </si>
  <si>
    <t>补贴资金总额（万元）</t>
  </si>
  <si>
    <t>其中市补贴资金（万元）</t>
  </si>
  <si>
    <t>产权</t>
  </si>
  <si>
    <t>消防</t>
  </si>
  <si>
    <t>卫生</t>
  </si>
  <si>
    <t>餐饮</t>
  </si>
  <si>
    <t>环保</t>
  </si>
  <si>
    <t>√</t>
  </si>
  <si>
    <t>附件7</t>
  </si>
  <si>
    <t>2017年度民办养老机构运营补贴核查统计表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</si>
  <si>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</si>
  <si>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</si>
  <si>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</si>
  <si>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</si>
  <si>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</si>
  <si>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</si>
  <si>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</si>
  <si>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</si>
  <si>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</si>
  <si>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</si>
  <si>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</si>
  <si>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</si>
  <si>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</si>
  <si>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自</t>
  </si>
  <si>
    <t>半</t>
  </si>
  <si>
    <t>不</t>
  </si>
  <si>
    <t>自额</t>
  </si>
  <si>
    <t>半额</t>
  </si>
  <si>
    <t>不额</t>
  </si>
  <si>
    <t>合计金额</t>
  </si>
  <si>
    <t>1</t>
  </si>
  <si>
    <t>长春市二道区赛诺老年公寓</t>
  </si>
  <si>
    <t>马虹遐</t>
  </si>
  <si>
    <t>自理</t>
  </si>
  <si>
    <t>半自理</t>
  </si>
  <si>
    <t>不能自理</t>
  </si>
  <si>
    <t>总计</t>
  </si>
  <si>
    <t>联系电话</t>
  </si>
  <si>
    <t>13894888028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</si>
  <si>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</si>
  <si>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</si>
  <si>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</si>
  <si>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</si>
  <si>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</si>
  <si>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</si>
  <si>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</si>
  <si>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</si>
  <si>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</si>
  <si>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</si>
  <si>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</si>
  <si>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</si>
  <si>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设立许可核定床位数</t>
  </si>
  <si>
    <t>274</t>
  </si>
  <si>
    <t>2</t>
  </si>
  <si>
    <t>长春市二道区安嘉老年公寓</t>
  </si>
  <si>
    <t>包文芳</t>
  </si>
  <si>
    <t>13844814088</t>
  </si>
  <si>
    <t>150</t>
  </si>
  <si>
    <t>3</t>
  </si>
  <si>
    <t>长春市二道区济康老年养护中心</t>
  </si>
  <si>
    <t>公晓颖</t>
  </si>
  <si>
    <t>13324300168</t>
  </si>
  <si>
    <t>270</t>
  </si>
  <si>
    <t>4</t>
  </si>
  <si>
    <t>长春市丰园老年公寓</t>
  </si>
  <si>
    <t>才秀云</t>
  </si>
  <si>
    <t>13644411606</t>
  </si>
  <si>
    <t>72</t>
  </si>
  <si>
    <t>5</t>
  </si>
  <si>
    <t>长春市二道区十委社区老年公寓</t>
  </si>
  <si>
    <t>李冲</t>
  </si>
  <si>
    <t>18166836600</t>
  </si>
  <si>
    <t>6</t>
  </si>
  <si>
    <t>长春市二道区热电社区老年公寓</t>
  </si>
  <si>
    <t>左凤珍</t>
  </si>
  <si>
    <t>15526671958</t>
  </si>
  <si>
    <t>28</t>
  </si>
  <si>
    <t>7</t>
  </si>
  <si>
    <t>长春市二道区雅森老年护理院</t>
  </si>
  <si>
    <t>盛景柱</t>
  </si>
  <si>
    <t>13578885166</t>
  </si>
  <si>
    <t>82</t>
  </si>
  <si>
    <t>8</t>
  </si>
  <si>
    <t>长春市二道区同心养老院</t>
  </si>
  <si>
    <t>张艳歌</t>
  </si>
  <si>
    <t>13321409250</t>
  </si>
  <si>
    <t>34</t>
  </si>
  <si>
    <t>9</t>
  </si>
  <si>
    <t>长春市二道区为民养老院</t>
  </si>
  <si>
    <t>王长明</t>
  </si>
  <si>
    <t>13394499608</t>
  </si>
  <si>
    <t>25</t>
  </si>
  <si>
    <t>10</t>
  </si>
  <si>
    <t>长春市二道区钻石城老年公寓</t>
  </si>
  <si>
    <t>田淑霞</t>
  </si>
  <si>
    <t>13364502488</t>
  </si>
  <si>
    <t>36</t>
  </si>
  <si>
    <t>11</t>
  </si>
  <si>
    <t>长春市二道区永兴老年护理院</t>
  </si>
  <si>
    <t>马永兴</t>
  </si>
  <si>
    <t>15943051766</t>
  </si>
  <si>
    <t>24</t>
  </si>
  <si>
    <t>12</t>
  </si>
  <si>
    <t>长春市二道区沿河社区老年公寓</t>
  </si>
  <si>
    <t>毛俊杰</t>
  </si>
  <si>
    <t>13341429388</t>
  </si>
  <si>
    <t>68</t>
  </si>
  <si>
    <t>13</t>
  </si>
  <si>
    <t>长春市二道区东站老年公寓</t>
  </si>
  <si>
    <t>张超</t>
  </si>
  <si>
    <t>13504302398</t>
  </si>
  <si>
    <t>60</t>
  </si>
  <si>
    <t>14</t>
  </si>
  <si>
    <t>长春市二道区福寿护理院</t>
  </si>
  <si>
    <t>矫淑荣</t>
  </si>
  <si>
    <t>18088635193</t>
  </si>
  <si>
    <t>50</t>
  </si>
  <si>
    <t>15</t>
  </si>
  <si>
    <t>长春市松海敬老院</t>
  </si>
  <si>
    <t>苏继红</t>
  </si>
  <si>
    <t>17767761909</t>
  </si>
  <si>
    <t>71</t>
  </si>
  <si>
    <t>16</t>
  </si>
  <si>
    <t>长春市二道区舒心老人之家</t>
  </si>
  <si>
    <t>徐英楠</t>
  </si>
  <si>
    <t>17390028407</t>
  </si>
  <si>
    <t>26</t>
  </si>
  <si>
    <t>17</t>
  </si>
  <si>
    <t>长春市二道区泰祥老年公寓</t>
  </si>
  <si>
    <t>韩科研</t>
  </si>
  <si>
    <t>18745253300</t>
  </si>
  <si>
    <t>135</t>
  </si>
  <si>
    <t>18</t>
  </si>
  <si>
    <t>长春市二道区祥盛老年照护院</t>
  </si>
  <si>
    <t>陈丹</t>
  </si>
  <si>
    <t>15943034951</t>
  </si>
  <si>
    <t>55</t>
  </si>
  <si>
    <t>19</t>
  </si>
  <si>
    <t>长春市二道区倚水佳园老年护理院</t>
  </si>
  <si>
    <t>石雷</t>
  </si>
  <si>
    <t>13664436923</t>
  </si>
  <si>
    <t>77</t>
  </si>
  <si>
    <t>附件8</t>
  </si>
  <si>
    <t>2017年度养老机构贫困老人入住养老机构补贴核查统计表</t>
  </si>
  <si>
    <t>床位总数</t>
  </si>
  <si>
    <t>入住人员总数</t>
  </si>
  <si>
    <t>贫困老人总数</t>
  </si>
  <si>
    <t>12个月共核实入住总人数（每月入住人数加和）</t>
  </si>
  <si>
    <t>双阳区</t>
    <phoneticPr fontId="7" type="noConversion"/>
  </si>
  <si>
    <t>双阳区鑫夕阳温泉康复养老院</t>
  </si>
  <si>
    <t>贲淑华</t>
  </si>
  <si>
    <t>双阳区德祥老年公寓</t>
  </si>
  <si>
    <t>曹文生</t>
  </si>
  <si>
    <t>双阳区悦和老年公寓</t>
  </si>
  <si>
    <t>王建波</t>
  </si>
  <si>
    <t>长春市双阳区莲心善养院</t>
  </si>
  <si>
    <t>刘英</t>
  </si>
  <si>
    <t>自建</t>
    <phoneticPr fontId="7" type="noConversion"/>
  </si>
  <si>
    <t>改建</t>
    <phoneticPr fontId="7" type="noConversion"/>
  </si>
  <si>
    <t>新建</t>
    <phoneticPr fontId="7" type="noConversion"/>
  </si>
  <si>
    <t>2016.8.25</t>
  </si>
  <si>
    <t>2016.12.20</t>
  </si>
  <si>
    <t>2017.4.28</t>
    <phoneticPr fontId="7" type="noConversion"/>
  </si>
  <si>
    <t>2016.7.28</t>
    <phoneticPr fontId="7" type="noConversion"/>
  </si>
  <si>
    <t>市补贴资金（万元）</t>
    <phoneticPr fontId="7" type="noConversion"/>
  </si>
  <si>
    <t>双阳区清江祥和老年公寓</t>
  </si>
  <si>
    <t>双阳区德福老龄公寓</t>
  </si>
  <si>
    <t>双阳区康乐园老年公寓</t>
  </si>
  <si>
    <t>双阳区人和老年公寓</t>
  </si>
  <si>
    <t>双阳区耄耋老年公寓</t>
  </si>
  <si>
    <t>双阳区可欣老年公寓</t>
  </si>
  <si>
    <t>双阳区老来福老年公寓</t>
  </si>
  <si>
    <t>双阳区心乐老年公寓</t>
  </si>
  <si>
    <t>双阳区东方老年公寓</t>
  </si>
  <si>
    <t>双阳区广禾养老文华苑</t>
  </si>
  <si>
    <t>双阳区夕阳之光老年公寓</t>
  </si>
  <si>
    <t>双阳区鸿源老年公寓</t>
  </si>
  <si>
    <t>双阳区集顺老年公寓</t>
  </si>
  <si>
    <t>双阳区家园老年公寓</t>
  </si>
  <si>
    <t>双阳区健安居老年公寓</t>
  </si>
  <si>
    <t>双阳区敬福老年公寓</t>
  </si>
  <si>
    <t>双阳鑫平湖老年公寓</t>
  </si>
  <si>
    <t>双阳区颐养天年老年公寓</t>
  </si>
  <si>
    <t>双阳区夕阳红老年公寓</t>
  </si>
  <si>
    <t>双阳区康宁老年公寓</t>
  </si>
  <si>
    <t>双阳区莲心善养院</t>
  </si>
  <si>
    <t>2017年度民办养老机构运营补贴统计表</t>
  </si>
  <si>
    <t>长春市双阳区清江祥和老年服务中心</t>
  </si>
  <si>
    <t>项国明</t>
  </si>
  <si>
    <t>13578961678</t>
  </si>
  <si>
    <t>成立时间</t>
  </si>
  <si>
    <t>2014-11-16</t>
  </si>
  <si>
    <t>建筑面积</t>
  </si>
  <si>
    <t>754.6</t>
  </si>
  <si>
    <t>长春市双阳区德福老龄公寓</t>
  </si>
  <si>
    <t>王洪伟</t>
  </si>
  <si>
    <t>13804391698</t>
  </si>
  <si>
    <t>2010.07.12</t>
  </si>
  <si>
    <t>1100</t>
  </si>
  <si>
    <t>30</t>
  </si>
  <si>
    <t>康乐园老人之家</t>
  </si>
  <si>
    <t>田瑞玲</t>
  </si>
  <si>
    <t>长春市双阳区人和老年公寓</t>
  </si>
  <si>
    <t>刘传华</t>
  </si>
  <si>
    <t>18643136676</t>
  </si>
  <si>
    <t>2015年12月18日</t>
  </si>
  <si>
    <t>耄耋老年公寓</t>
  </si>
  <si>
    <t>李卓峰</t>
  </si>
  <si>
    <t>18843126368</t>
  </si>
  <si>
    <t>2010.03</t>
  </si>
  <si>
    <t>169.18</t>
  </si>
  <si>
    <t>平玉梅</t>
  </si>
  <si>
    <t>13630536557</t>
  </si>
  <si>
    <t>东山老年公寓</t>
  </si>
  <si>
    <t>梅常秀</t>
  </si>
  <si>
    <t>13943119962</t>
  </si>
  <si>
    <t>2014.11.07</t>
  </si>
  <si>
    <t>900</t>
  </si>
  <si>
    <t>80</t>
  </si>
  <si>
    <t>长春市双阳区老来福老年公寓</t>
  </si>
  <si>
    <t>赵拓</t>
  </si>
  <si>
    <t>13756679696</t>
  </si>
  <si>
    <t>2013-05-13</t>
  </si>
  <si>
    <t>1500</t>
  </si>
  <si>
    <t>78</t>
  </si>
  <si>
    <t>心乐老年公寓寓</t>
  </si>
  <si>
    <t>王凤兰</t>
  </si>
  <si>
    <t>15526850988</t>
  </si>
  <si>
    <t>2015.12.22</t>
  </si>
  <si>
    <t>1680</t>
  </si>
  <si>
    <t>35</t>
  </si>
  <si>
    <t>李海艳</t>
  </si>
  <si>
    <t>长春市双阳区鑫夕阳温泉康复养老院</t>
  </si>
  <si>
    <t>84165577</t>
  </si>
  <si>
    <t>2018年8月25日</t>
  </si>
  <si>
    <t>1030</t>
  </si>
  <si>
    <t>长春市双阳区广禾养老文华苑</t>
  </si>
  <si>
    <t>张永宽</t>
  </si>
  <si>
    <t>德祥老年公寓</t>
  </si>
  <si>
    <t>杨成</t>
  </si>
  <si>
    <t>18243134313</t>
  </si>
  <si>
    <t>2014.12.18</t>
  </si>
  <si>
    <t>600</t>
  </si>
  <si>
    <t>长春市双阳区平湖街道双桥村老年公寓</t>
  </si>
  <si>
    <t>张艳华</t>
  </si>
  <si>
    <t>2014.12.2</t>
  </si>
  <si>
    <t>双阳</t>
  </si>
  <si>
    <t>牟政财</t>
  </si>
  <si>
    <t>15948263256</t>
  </si>
  <si>
    <t>2009.09.01</t>
  </si>
  <si>
    <t>200</t>
  </si>
  <si>
    <t>集顺老年公寓</t>
  </si>
  <si>
    <t>21</t>
  </si>
  <si>
    <t>周海林</t>
  </si>
  <si>
    <t>18743185868</t>
  </si>
  <si>
    <t>2004.4</t>
  </si>
  <si>
    <t>500</t>
  </si>
  <si>
    <t>家园老年公寓</t>
  </si>
  <si>
    <t>李亚茹</t>
  </si>
  <si>
    <t>健安居老年公寓</t>
  </si>
  <si>
    <t>23</t>
  </si>
  <si>
    <t>宋晓杰</t>
  </si>
  <si>
    <t>13578806603</t>
  </si>
  <si>
    <t>2015-12-17</t>
  </si>
  <si>
    <t>王汉臣</t>
  </si>
  <si>
    <t>明珠生态园万家福老年公寓</t>
  </si>
  <si>
    <t>孟昭红</t>
  </si>
  <si>
    <t>15981077666</t>
  </si>
  <si>
    <t>2015.6</t>
  </si>
  <si>
    <t>3500</t>
  </si>
  <si>
    <t>260</t>
  </si>
  <si>
    <t>鑫平湖老年公寓</t>
  </si>
  <si>
    <t>于美花</t>
  </si>
  <si>
    <t>15144643333</t>
  </si>
  <si>
    <t>2015年10月30日</t>
  </si>
  <si>
    <t>47</t>
  </si>
  <si>
    <t>颐养天年老年公寓</t>
  </si>
  <si>
    <t>李艳华</t>
  </si>
  <si>
    <t>13364504806</t>
  </si>
  <si>
    <t>2017.2.16</t>
  </si>
  <si>
    <t>245</t>
  </si>
  <si>
    <t>长春市双阳区悦和老年公寓</t>
  </si>
  <si>
    <t>夕阳红老年公寓</t>
  </si>
  <si>
    <t>高海艳</t>
  </si>
  <si>
    <t>莲心善养院</t>
  </si>
  <si>
    <t>15500054477</t>
  </si>
  <si>
    <t>2016-7-28</t>
  </si>
  <si>
    <t>长春市双阳区康宁老年公寓</t>
  </si>
  <si>
    <t>吴学明</t>
  </si>
  <si>
    <t>13578600730</t>
  </si>
  <si>
    <t>45</t>
  </si>
  <si>
    <t>13756608966</t>
  </si>
  <si>
    <t>2009.12</t>
  </si>
  <si>
    <t>2006.05</t>
  </si>
  <si>
    <t>2009年3月2日</t>
  </si>
  <si>
    <t>280</t>
  </si>
  <si>
    <t>13500816855</t>
  </si>
  <si>
    <t>2016年12月20日</t>
  </si>
  <si>
    <t>43</t>
  </si>
  <si>
    <t>1323430222</t>
  </si>
  <si>
    <t>95</t>
  </si>
  <si>
    <t>13624410688</t>
  </si>
  <si>
    <t>2014.12</t>
  </si>
  <si>
    <t>770</t>
  </si>
  <si>
    <t>13274301158</t>
  </si>
  <si>
    <t>2015年12月</t>
  </si>
  <si>
    <t>419</t>
  </si>
  <si>
    <t>13504391089</t>
  </si>
  <si>
    <t>2017年4月</t>
  </si>
  <si>
    <t>15504407000</t>
  </si>
  <si>
    <t>2015年12月10日</t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</si>
  <si>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</si>
  <si>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</si>
  <si>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</si>
  <si>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</si>
  <si>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7</t>
    <phoneticPr fontId="7" type="noConversion"/>
  </si>
  <si>
    <t>8</t>
    <phoneticPr fontId="7" type="noConversion"/>
  </si>
  <si>
    <t>9</t>
    <phoneticPr fontId="7" type="noConversion"/>
  </si>
  <si>
    <t>10</t>
    <phoneticPr fontId="7" type="noConversion"/>
  </si>
  <si>
    <t>12</t>
    <phoneticPr fontId="7" type="noConversion"/>
  </si>
  <si>
    <t>14</t>
    <phoneticPr fontId="7" type="noConversion"/>
  </si>
  <si>
    <t>15</t>
    <phoneticPr fontId="7" type="noConversion"/>
  </si>
  <si>
    <t>16</t>
    <phoneticPr fontId="7" type="noConversion"/>
  </si>
  <si>
    <t>18</t>
    <phoneticPr fontId="7" type="noConversion"/>
  </si>
  <si>
    <t>20</t>
    <phoneticPr fontId="7" type="noConversion"/>
  </si>
  <si>
    <t>21</t>
    <phoneticPr fontId="7" type="noConversion"/>
  </si>
  <si>
    <t>22</t>
    <phoneticPr fontId="7" type="noConversion"/>
  </si>
  <si>
    <t>23</t>
    <phoneticPr fontId="7" type="noConversion"/>
  </si>
  <si>
    <t>27</t>
    <phoneticPr fontId="7" type="noConversion"/>
  </si>
  <si>
    <t>11</t>
    <phoneticPr fontId="7" type="noConversion"/>
  </si>
  <si>
    <t>13</t>
    <phoneticPr fontId="7" type="noConversion"/>
  </si>
  <si>
    <t>17</t>
    <phoneticPr fontId="7" type="noConversion"/>
  </si>
  <si>
    <t>19</t>
    <phoneticPr fontId="7" type="noConversion"/>
  </si>
  <si>
    <t>24</t>
    <phoneticPr fontId="7" type="noConversion"/>
  </si>
  <si>
    <t>25</t>
    <phoneticPr fontId="7" type="noConversion"/>
  </si>
  <si>
    <t>26</t>
    <phoneticPr fontId="7" type="noConversion"/>
  </si>
  <si>
    <t>合计</t>
    <phoneticPr fontId="7" type="noConversion"/>
  </si>
  <si>
    <t>附件7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</si>
</sst>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(* #,##0.00_);_(* \(#,##0.00\);_(* &quot;-&quot;??_);_(@_)"/>
    <numFmt numFmtId="178" formatCode="_(\¥* #,##0.00_);_(\¥* \(#,##0.00\);_(\¥* &quot;-&quot;??_);_(@_)"/>
    <numFmt numFmtId="179" formatCode="_ \¥* #,##0.00_ ;_ \¥* \-#,##0.00_ ;_ \¥* &quot;-&quot;??_ ;_ @_ "/>
    <numFmt numFmtId="180" formatCode="_ * #,##0.0000_ ;_ * \-#,##0.0000_ ;_ * &quot;-&quot;??_ ;_ @_ "/>
    <numFmt numFmtId="181" formatCode="_ * #,##0.0000_ ;_ * \-#,##0.0000_ ;_ * &quot;-&quot;????_ ;_ @_ "/>
    <numFmt numFmtId="182" formatCode="0.0000_ "/>
    <numFmt numFmtId="183" formatCode="0.00_);[Red]\(0.00\)"/>
    <numFmt numFmtId="184" formatCode="0_);[Red]\(0\)"/>
    <numFmt numFmtId="185" formatCode="0_ "/>
    <numFmt numFmtId="186" formatCode="#,##0_);[Red]\(#,##0\)"/>
    <numFmt numFmtId="187" formatCode="#,##0.0000_);[Red]\(#,##0.0000\)"/>
    <numFmt numFmtId="188" formatCode="0.0000_);[Red]\(0.0000\)"/>
    <numFmt numFmtId="189" formatCode="#,##0.00_);[Red]\(#,##0.00\)"/>
  </numFmts>
  <fonts count="45">
    <font>
      <sz val="11"/>
      <name val="宋体"/>
      <charset val="134"/>
    </font>
    <font>
      <b/>
      <sz val="11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18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24"/>
      <color rgb="FF000000"/>
      <name val="黑体"/>
      <family val="3"/>
      <charset val="134"/>
    </font>
    <font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仿宋_GB2312"/>
      <charset val="134"/>
    </font>
    <font>
      <sz val="11"/>
      <color rgb="FF00000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5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14" applyFont="1" applyFill="1" applyBorder="1" applyAlignment="1">
      <alignment horizontal="center" vertical="center" wrapText="1"/>
    </xf>
    <xf numFmtId="0" fontId="8" fillId="0" borderId="4" xfId="14" applyFont="1" applyFill="1" applyBorder="1" applyAlignment="1">
      <alignment horizontal="left" vertical="center" wrapText="1"/>
    </xf>
    <xf numFmtId="0" fontId="8" fillId="0" borderId="4" xfId="14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80" fontId="7" fillId="0" borderId="4" xfId="33" applyNumberFormat="1" applyFont="1" applyFill="1" applyBorder="1" applyAlignment="1">
      <alignment horizontal="center" vertical="center" wrapText="1"/>
    </xf>
    <xf numFmtId="180" fontId="8" fillId="0" borderId="4" xfId="33" applyNumberFormat="1" applyFont="1" applyFill="1" applyBorder="1" applyAlignment="1">
      <alignment horizontal="center" vertical="center"/>
    </xf>
    <xf numFmtId="180" fontId="10" fillId="0" borderId="4" xfId="0" applyNumberFormat="1" applyFont="1" applyFill="1" applyBorder="1" applyAlignment="1">
      <alignment horizontal="center" vertical="center" wrapText="1"/>
    </xf>
    <xf numFmtId="180" fontId="10" fillId="0" borderId="4" xfId="4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2" borderId="0" xfId="0" applyFont="1" applyFill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83" fontId="8" fillId="0" borderId="0" xfId="0" applyNumberFormat="1" applyFont="1" applyFill="1" applyAlignment="1">
      <alignment horizontal="center" vertical="center" wrapText="1"/>
    </xf>
    <xf numFmtId="43" fontId="8" fillId="0" borderId="0" xfId="4" applyFont="1" applyFill="1" applyAlignment="1">
      <alignment horizontal="center" vertical="center" wrapText="1"/>
    </xf>
    <xf numFmtId="43" fontId="8" fillId="0" borderId="0" xfId="4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4" xfId="14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6" fillId="0" borderId="2" xfId="14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center" vertical="center" wrapText="1"/>
    </xf>
    <xf numFmtId="43" fontId="8" fillId="0" borderId="0" xfId="4" applyFont="1" applyFill="1" applyBorder="1" applyAlignment="1">
      <alignment horizontal="center" vertical="center" wrapText="1"/>
    </xf>
    <xf numFmtId="43" fontId="8" fillId="0" borderId="0" xfId="4" applyNumberFormat="1" applyFont="1" applyFill="1" applyBorder="1" applyAlignment="1">
      <alignment horizontal="center" vertical="center" wrapText="1"/>
    </xf>
    <xf numFmtId="183" fontId="16" fillId="0" borderId="4" xfId="0" applyNumberFormat="1" applyFont="1" applyFill="1" applyBorder="1" applyAlignment="1">
      <alignment horizontal="center" vertical="center" wrapText="1"/>
    </xf>
    <xf numFmtId="43" fontId="16" fillId="0" borderId="4" xfId="4" applyFont="1" applyFill="1" applyBorder="1" applyAlignment="1">
      <alignment horizontal="center" vertical="center" wrapText="1"/>
    </xf>
    <xf numFmtId="43" fontId="16" fillId="0" borderId="4" xfId="4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185" fontId="16" fillId="0" borderId="0" xfId="0" applyNumberFormat="1" applyFont="1" applyFill="1">
      <alignment vertical="center"/>
    </xf>
    <xf numFmtId="185" fontId="16" fillId="0" borderId="0" xfId="0" applyNumberFormat="1" applyFont="1" applyFill="1" applyAlignment="1">
      <alignment horizontal="center" vertical="center" wrapText="1"/>
    </xf>
    <xf numFmtId="43" fontId="16" fillId="0" borderId="0" xfId="4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185" fontId="18" fillId="0" borderId="4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43" fontId="19" fillId="0" borderId="0" xfId="4" applyFont="1" applyFill="1" applyAlignment="1">
      <alignment horizontal="center" vertical="center" wrapText="1"/>
    </xf>
    <xf numFmtId="12" fontId="18" fillId="0" borderId="3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85" fontId="18" fillId="0" borderId="0" xfId="0" applyNumberFormat="1" applyFont="1" applyFill="1">
      <alignment vertical="center"/>
    </xf>
    <xf numFmtId="49" fontId="16" fillId="2" borderId="0" xfId="0" applyNumberFormat="1" applyFont="1" applyFill="1" applyAlignment="1">
      <alignment horizontal="center" vertical="center" wrapText="1"/>
    </xf>
    <xf numFmtId="183" fontId="11" fillId="0" borderId="0" xfId="0" applyNumberFormat="1" applyFont="1" applyFill="1" applyAlignment="1">
      <alignment horizontal="center" vertical="center" wrapText="1"/>
    </xf>
    <xf numFmtId="185" fontId="16" fillId="2" borderId="0" xfId="0" applyNumberFormat="1" applyFont="1" applyFill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textRotation="255" wrapText="1"/>
    </xf>
    <xf numFmtId="0" fontId="23" fillId="0" borderId="4" xfId="16" applyNumberFormat="1" applyFont="1" applyFill="1" applyBorder="1" applyAlignment="1">
      <alignment horizontal="center" vertical="center" wrapText="1"/>
    </xf>
    <xf numFmtId="0" fontId="23" fillId="0" borderId="4" xfId="16" applyNumberFormat="1" applyFont="1" applyFill="1" applyBorder="1" applyAlignment="1">
      <alignment horizontal="center" vertical="center"/>
    </xf>
    <xf numFmtId="31" fontId="22" fillId="0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textRotation="255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2" fillId="0" borderId="4" xfId="12" applyFont="1" applyFill="1" applyBorder="1" applyAlignment="1" applyProtection="1">
      <alignment horizontal="center" vertical="center" wrapText="1"/>
    </xf>
    <xf numFmtId="0" fontId="5" fillId="3" borderId="4" xfId="4" applyNumberFormat="1" applyFont="1" applyFill="1" applyBorder="1" applyAlignment="1">
      <alignment horizontal="center" vertical="center" wrapText="1"/>
    </xf>
    <xf numFmtId="0" fontId="17" fillId="3" borderId="4" xfId="4" applyNumberFormat="1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22" fillId="0" borderId="4" xfId="4" applyNumberFormat="1" applyFont="1" applyFill="1" applyBorder="1" applyAlignment="1">
      <alignment horizontal="center" vertical="center" wrapText="1"/>
    </xf>
    <xf numFmtId="180" fontId="25" fillId="0" borderId="4" xfId="4" applyNumberFormat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0" fillId="4" borderId="0" xfId="0" applyFill="1">
      <alignment vertical="center"/>
    </xf>
    <xf numFmtId="0" fontId="2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80" fontId="17" fillId="0" borderId="4" xfId="0" applyNumberFormat="1" applyFont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182" fontId="0" fillId="0" borderId="0" xfId="0" applyNumberFormat="1">
      <alignment vertical="center"/>
    </xf>
    <xf numFmtId="0" fontId="0" fillId="0" borderId="0" xfId="0" applyFont="1">
      <alignment vertical="center"/>
    </xf>
    <xf numFmtId="180" fontId="0" fillId="0" borderId="0" xfId="4" applyNumberFormat="1" applyFont="1">
      <alignment vertical="center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42" applyFont="1" applyAlignment="1">
      <alignment vertical="center"/>
    </xf>
    <xf numFmtId="0" fontId="31" fillId="0" borderId="0" xfId="42">
      <alignment vertical="center"/>
    </xf>
    <xf numFmtId="49" fontId="4" fillId="0" borderId="0" xfId="42" applyNumberFormat="1" applyFont="1" applyBorder="1" applyAlignment="1">
      <alignment horizontal="center" vertical="center" wrapText="1"/>
    </xf>
    <xf numFmtId="49" fontId="17" fillId="0" borderId="0" xfId="42" applyNumberFormat="1" applyFont="1" applyBorder="1" applyAlignment="1">
      <alignment horizontal="center" vertical="center" wrapText="1"/>
    </xf>
    <xf numFmtId="49" fontId="17" fillId="0" borderId="0" xfId="42" applyNumberFormat="1" applyFont="1" applyBorder="1" applyAlignment="1">
      <alignment vertical="center" wrapText="1"/>
    </xf>
    <xf numFmtId="49" fontId="11" fillId="0" borderId="0" xfId="42" applyNumberFormat="1" applyFont="1" applyBorder="1" applyAlignment="1">
      <alignment horizontal="center" vertical="center" wrapText="1"/>
    </xf>
    <xf numFmtId="188" fontId="35" fillId="0" borderId="4" xfId="51" applyNumberFormat="1" applyFont="1" applyBorder="1" applyAlignment="1">
      <alignment horizontal="center" vertical="center" textRotation="180" wrapText="1"/>
    </xf>
    <xf numFmtId="183" fontId="35" fillId="0" borderId="4" xfId="51" applyNumberFormat="1" applyFont="1" applyBorder="1" applyAlignment="1">
      <alignment horizontal="center" vertical="center" textRotation="180" wrapText="1"/>
    </xf>
    <xf numFmtId="49" fontId="3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9" fontId="16" fillId="0" borderId="4" xfId="42" applyNumberFormat="1" applyFont="1" applyBorder="1" applyAlignment="1">
      <alignment horizontal="center" vertical="center" wrapText="1"/>
    </xf>
    <xf numFmtId="49" fontId="16" fillId="0" borderId="6" xfId="42" applyNumberFormat="1" applyFont="1" applyBorder="1" applyAlignment="1">
      <alignment horizontal="center" vertical="center" wrapText="1"/>
    </xf>
    <xf numFmtId="49" fontId="16" fillId="0" borderId="2" xfId="42" applyNumberFormat="1" applyFont="1" applyBorder="1" applyAlignment="1">
      <alignment horizontal="center" vertical="center" wrapText="1"/>
    </xf>
    <xf numFmtId="49" fontId="13" fillId="0" borderId="10" xfId="42" applyNumberFormat="1" applyFont="1" applyBorder="1" applyAlignment="1">
      <alignment horizontal="center" vertical="center" textRotation="180" wrapText="1"/>
    </xf>
    <xf numFmtId="184" fontId="36" fillId="0" borderId="2" xfId="42" applyNumberFormat="1" applyFont="1" applyBorder="1" applyAlignment="1">
      <alignment horizontal="center" vertical="center" textRotation="180" wrapText="1"/>
    </xf>
    <xf numFmtId="49" fontId="13" fillId="0" borderId="4" xfId="42" applyNumberFormat="1" applyFont="1" applyBorder="1" applyAlignment="1">
      <alignment horizontal="center" vertical="center" wrapText="1"/>
    </xf>
    <xf numFmtId="183" fontId="16" fillId="0" borderId="4" xfId="42" applyNumberFormat="1" applyFont="1" applyBorder="1" applyAlignment="1">
      <alignment horizontal="center" vertical="center" textRotation="180" wrapText="1"/>
    </xf>
    <xf numFmtId="49" fontId="37" fillId="0" borderId="4" xfId="7" applyNumberFormat="1" applyFont="1" applyBorder="1" applyAlignment="1">
      <alignment horizontal="center" vertical="center" wrapText="1"/>
    </xf>
    <xf numFmtId="49" fontId="37" fillId="0" borderId="6" xfId="7" applyNumberFormat="1" applyFont="1" applyBorder="1" applyAlignment="1">
      <alignment horizontal="center" vertical="center" wrapText="1"/>
    </xf>
    <xf numFmtId="49" fontId="37" fillId="0" borderId="2" xfId="7" applyNumberFormat="1" applyFont="1" applyBorder="1" applyAlignment="1">
      <alignment horizontal="center" vertical="center" wrapText="1"/>
    </xf>
    <xf numFmtId="49" fontId="13" fillId="0" borderId="10" xfId="7" applyNumberFormat="1" applyFont="1" applyBorder="1" applyAlignment="1">
      <alignment horizontal="center" vertical="center" textRotation="180" wrapText="1"/>
    </xf>
    <xf numFmtId="184" fontId="35" fillId="0" borderId="2" xfId="7" applyNumberFormat="1" applyFont="1" applyBorder="1" applyAlignment="1">
      <alignment horizontal="center" vertical="center" textRotation="180" wrapText="1"/>
    </xf>
    <xf numFmtId="49" fontId="13" fillId="0" borderId="4" xfId="7" applyNumberFormat="1" applyFont="1" applyBorder="1" applyAlignment="1">
      <alignment horizontal="center" vertical="center" wrapText="1"/>
    </xf>
    <xf numFmtId="183" fontId="37" fillId="0" borderId="4" xfId="7" applyNumberFormat="1" applyFont="1" applyBorder="1" applyAlignment="1">
      <alignment horizontal="center" vertical="center" textRotation="180" wrapText="1"/>
    </xf>
    <xf numFmtId="49" fontId="16" fillId="0" borderId="4" xfId="58" applyNumberFormat="1" applyFont="1" applyBorder="1" applyAlignment="1">
      <alignment horizontal="center" vertical="center" wrapText="1"/>
    </xf>
    <xf numFmtId="49" fontId="16" fillId="0" borderId="6" xfId="58" applyNumberFormat="1" applyFont="1" applyBorder="1" applyAlignment="1">
      <alignment horizontal="center" vertical="center" wrapText="1"/>
    </xf>
    <xf numFmtId="49" fontId="16" fillId="0" borderId="2" xfId="58" applyNumberFormat="1" applyFont="1" applyBorder="1" applyAlignment="1">
      <alignment horizontal="center" vertical="center" wrapText="1"/>
    </xf>
    <xf numFmtId="49" fontId="13" fillId="0" borderId="10" xfId="58" applyNumberFormat="1" applyFont="1" applyBorder="1" applyAlignment="1">
      <alignment horizontal="center" vertical="center" textRotation="180" wrapText="1"/>
    </xf>
    <xf numFmtId="184" fontId="36" fillId="0" borderId="2" xfId="58" applyNumberFormat="1" applyFont="1" applyBorder="1" applyAlignment="1">
      <alignment horizontal="center" vertical="center" textRotation="180" wrapText="1"/>
    </xf>
    <xf numFmtId="49" fontId="13" fillId="0" borderId="4" xfId="58" applyNumberFormat="1" applyFont="1" applyBorder="1" applyAlignment="1">
      <alignment horizontal="center" vertical="center" wrapText="1"/>
    </xf>
    <xf numFmtId="183" fontId="16" fillId="0" borderId="4" xfId="58" applyNumberFormat="1" applyFont="1" applyBorder="1" applyAlignment="1">
      <alignment horizontal="center" vertical="center" textRotation="180" wrapText="1"/>
    </xf>
    <xf numFmtId="49" fontId="16" fillId="0" borderId="4" xfId="7" applyNumberFormat="1" applyFont="1" applyBorder="1" applyAlignment="1">
      <alignment horizontal="center" vertical="center" wrapText="1"/>
    </xf>
    <xf numFmtId="49" fontId="16" fillId="0" borderId="6" xfId="7" applyNumberFormat="1" applyFont="1" applyBorder="1" applyAlignment="1">
      <alignment horizontal="center" vertical="center" wrapText="1"/>
    </xf>
    <xf numFmtId="49" fontId="16" fillId="0" borderId="2" xfId="7" applyNumberFormat="1" applyFont="1" applyBorder="1" applyAlignment="1">
      <alignment horizontal="center" vertical="center" wrapText="1"/>
    </xf>
    <xf numFmtId="49" fontId="13" fillId="0" borderId="2" xfId="7" applyNumberFormat="1" applyFont="1" applyBorder="1" applyAlignment="1">
      <alignment horizontal="center" vertical="center" textRotation="180" wrapText="1"/>
    </xf>
    <xf numFmtId="184" fontId="36" fillId="0" borderId="2" xfId="7" applyNumberFormat="1" applyFont="1" applyBorder="1" applyAlignment="1">
      <alignment horizontal="center" vertical="center" textRotation="180" wrapText="1"/>
    </xf>
    <xf numFmtId="183" fontId="16" fillId="0" borderId="4" xfId="7" applyNumberFormat="1" applyFont="1" applyBorder="1" applyAlignment="1">
      <alignment horizontal="center" vertical="center" textRotation="180" wrapText="1"/>
    </xf>
    <xf numFmtId="49" fontId="38" fillId="0" borderId="4" xfId="54" applyNumberFormat="1" applyFont="1" applyBorder="1" applyAlignment="1">
      <alignment horizontal="center" vertical="center" wrapText="1"/>
    </xf>
    <xf numFmtId="49" fontId="16" fillId="0" borderId="4" xfId="54" applyNumberFormat="1" applyFont="1" applyBorder="1" applyAlignment="1">
      <alignment horizontal="center" vertical="center" wrapText="1"/>
    </xf>
    <xf numFmtId="49" fontId="38" fillId="0" borderId="6" xfId="54" applyNumberFormat="1" applyFont="1" applyBorder="1" applyAlignment="1">
      <alignment horizontal="center" vertical="center" wrapText="1"/>
    </xf>
    <xf numFmtId="49" fontId="38" fillId="0" borderId="2" xfId="54" applyNumberFormat="1" applyFont="1" applyBorder="1" applyAlignment="1">
      <alignment horizontal="center" vertical="center" wrapText="1"/>
    </xf>
    <xf numFmtId="49" fontId="13" fillId="0" borderId="10" xfId="54" applyNumberFormat="1" applyFont="1" applyBorder="1" applyAlignment="1">
      <alignment horizontal="center" vertical="center" textRotation="180" wrapText="1"/>
    </xf>
    <xf numFmtId="184" fontId="36" fillId="0" borderId="2" xfId="54" applyNumberFormat="1" applyFont="1" applyBorder="1" applyAlignment="1">
      <alignment horizontal="center" vertical="center" textRotation="180" wrapText="1"/>
    </xf>
    <xf numFmtId="49" fontId="13" fillId="0" borderId="4" xfId="54" applyNumberFormat="1" applyFont="1" applyBorder="1" applyAlignment="1">
      <alignment horizontal="center" vertical="center" wrapText="1"/>
    </xf>
    <xf numFmtId="183" fontId="38" fillId="0" borderId="4" xfId="54" applyNumberFormat="1" applyFont="1" applyBorder="1" applyAlignment="1">
      <alignment horizontal="center" vertical="center" textRotation="180" wrapText="1"/>
    </xf>
    <xf numFmtId="0" fontId="16" fillId="0" borderId="4" xfId="7" applyNumberFormat="1" applyFont="1" applyBorder="1" applyAlignment="1">
      <alignment horizontal="center" vertical="center" textRotation="180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textRotation="180" wrapText="1"/>
    </xf>
    <xf numFmtId="184" fontId="35" fillId="0" borderId="2" xfId="0" applyNumberFormat="1" applyFont="1" applyBorder="1" applyAlignment="1">
      <alignment horizontal="center" vertical="center" textRotation="180" wrapText="1"/>
    </xf>
    <xf numFmtId="49" fontId="13" fillId="0" borderId="4" xfId="0" applyNumberFormat="1" applyFont="1" applyBorder="1" applyAlignment="1">
      <alignment horizontal="center" vertical="center" wrapText="1"/>
    </xf>
    <xf numFmtId="183" fontId="37" fillId="0" borderId="4" xfId="0" applyNumberFormat="1" applyFont="1" applyBorder="1" applyAlignment="1">
      <alignment horizontal="center" vertical="center" textRotation="180" wrapText="1"/>
    </xf>
    <xf numFmtId="49" fontId="37" fillId="0" borderId="6" xfId="0" applyNumberFormat="1" applyFont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textRotation="180" wrapText="1"/>
    </xf>
    <xf numFmtId="49" fontId="38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84" fontId="36" fillId="0" borderId="2" xfId="0" applyNumberFormat="1" applyFont="1" applyBorder="1" applyAlignment="1">
      <alignment horizontal="center" vertical="center" textRotation="180" wrapText="1"/>
    </xf>
    <xf numFmtId="183" fontId="38" fillId="0" borderId="4" xfId="0" applyNumberFormat="1" applyFont="1" applyBorder="1" applyAlignment="1">
      <alignment horizontal="center" vertical="center" textRotation="180" wrapText="1"/>
    </xf>
    <xf numFmtId="49" fontId="13" fillId="0" borderId="4" xfId="0" applyNumberFormat="1" applyFont="1" applyBorder="1" applyAlignment="1">
      <alignment horizontal="center" vertical="center" textRotation="180" wrapText="1"/>
    </xf>
    <xf numFmtId="184" fontId="36" fillId="0" borderId="4" xfId="0" applyNumberFormat="1" applyFont="1" applyBorder="1" applyAlignment="1">
      <alignment horizontal="center" vertical="center" textRotation="180" wrapText="1"/>
    </xf>
    <xf numFmtId="183" fontId="16" fillId="0" borderId="4" xfId="0" applyNumberFormat="1" applyFont="1" applyBorder="1" applyAlignment="1">
      <alignment horizontal="center" vertical="center" textRotation="180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textRotation="180" wrapText="1"/>
    </xf>
    <xf numFmtId="49" fontId="16" fillId="0" borderId="6" xfId="42" applyNumberFormat="1" applyFont="1" applyFill="1" applyBorder="1" applyAlignment="1">
      <alignment horizontal="center" vertical="center" wrapText="1"/>
    </xf>
    <xf numFmtId="49" fontId="13" fillId="0" borderId="10" xfId="42" applyNumberFormat="1" applyFont="1" applyFill="1" applyBorder="1" applyAlignment="1">
      <alignment horizontal="center" vertical="center" textRotation="180" wrapText="1"/>
    </xf>
    <xf numFmtId="49" fontId="13" fillId="0" borderId="4" xfId="42" applyNumberFormat="1" applyFont="1" applyFill="1" applyBorder="1" applyAlignment="1">
      <alignment horizontal="center" vertical="center" wrapText="1"/>
    </xf>
    <xf numFmtId="183" fontId="16" fillId="0" borderId="4" xfId="42" applyNumberFormat="1" applyFont="1" applyFill="1" applyBorder="1" applyAlignment="1">
      <alignment horizontal="center" vertical="center" textRotation="180" wrapText="1"/>
    </xf>
    <xf numFmtId="49" fontId="13" fillId="0" borderId="2" xfId="0" applyNumberFormat="1" applyFont="1" applyBorder="1" applyAlignment="1">
      <alignment horizontal="center" vertical="center" textRotation="180" wrapText="1"/>
    </xf>
    <xf numFmtId="184" fontId="37" fillId="0" borderId="2" xfId="0" applyNumberFormat="1" applyFont="1" applyBorder="1" applyAlignment="1">
      <alignment horizontal="center" vertical="center" textRotation="180" wrapText="1"/>
    </xf>
    <xf numFmtId="183" fontId="37" fillId="0" borderId="4" xfId="0" applyNumberFormat="1" applyFont="1" applyBorder="1" applyAlignment="1">
      <alignment horizontal="center" vertical="center" textRotation="180" wrapText="1" readingOrder="1"/>
    </xf>
    <xf numFmtId="184" fontId="37" fillId="0" borderId="4" xfId="0" applyNumberFormat="1" applyFont="1" applyBorder="1" applyAlignment="1">
      <alignment horizontal="center" vertical="center" textRotation="180" wrapText="1"/>
    </xf>
    <xf numFmtId="183" fontId="35" fillId="0" borderId="4" xfId="51" applyNumberFormat="1" applyFont="1" applyBorder="1" applyAlignment="1">
      <alignment horizontal="center" vertical="center" textRotation="180" wrapText="1"/>
    </xf>
    <xf numFmtId="49" fontId="8" fillId="0" borderId="4" xfId="42" applyNumberFormat="1" applyFont="1" applyBorder="1" applyAlignment="1">
      <alignment horizontal="center" vertical="center" wrapText="1"/>
    </xf>
    <xf numFmtId="49" fontId="8" fillId="0" borderId="6" xfId="42" applyNumberFormat="1" applyFont="1" applyBorder="1" applyAlignment="1">
      <alignment horizontal="center" vertical="center" wrapText="1"/>
    </xf>
    <xf numFmtId="49" fontId="8" fillId="0" borderId="2" xfId="42" applyNumberFormat="1" applyFont="1" applyBorder="1" applyAlignment="1">
      <alignment horizontal="center" vertical="center" wrapText="1"/>
    </xf>
    <xf numFmtId="49" fontId="7" fillId="0" borderId="10" xfId="42" applyNumberFormat="1" applyFont="1" applyBorder="1" applyAlignment="1">
      <alignment horizontal="center" vertical="center" textRotation="180" wrapText="1"/>
    </xf>
    <xf numFmtId="49" fontId="7" fillId="0" borderId="4" xfId="42" applyNumberFormat="1" applyFont="1" applyBorder="1" applyAlignment="1">
      <alignment horizontal="center" vertical="center" wrapText="1"/>
    </xf>
    <xf numFmtId="183" fontId="8" fillId="0" borderId="4" xfId="42" applyNumberFormat="1" applyFont="1" applyBorder="1" applyAlignment="1">
      <alignment horizontal="center" vertical="center" textRotation="180" wrapText="1"/>
    </xf>
    <xf numFmtId="49" fontId="41" fillId="0" borderId="6" xfId="54" applyNumberFormat="1" applyFont="1" applyBorder="1" applyAlignment="1">
      <alignment horizontal="center" vertical="center" wrapText="1"/>
    </xf>
    <xf numFmtId="180" fontId="8" fillId="2" borderId="4" xfId="33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3" fillId="0" borderId="4" xfId="14" applyNumberFormat="1" applyFont="1" applyFill="1" applyBorder="1" applyAlignment="1" applyProtection="1">
      <alignment horizontal="left" vertical="center" wrapText="1"/>
    </xf>
    <xf numFmtId="181" fontId="7" fillId="0" borderId="0" xfId="0" applyNumberFormat="1" applyFont="1" applyFill="1">
      <alignment vertical="center"/>
    </xf>
    <xf numFmtId="0" fontId="43" fillId="0" borderId="4" xfId="10" applyNumberFormat="1" applyFont="1" applyFill="1" applyBorder="1" applyAlignment="1" applyProtection="1">
      <alignment vertical="center" wrapText="1"/>
    </xf>
    <xf numFmtId="0" fontId="43" fillId="0" borderId="4" xfId="10" applyNumberFormat="1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182" fontId="7" fillId="0" borderId="0" xfId="0" applyNumberFormat="1" applyFont="1" applyFill="1">
      <alignment vertical="center"/>
    </xf>
    <xf numFmtId="180" fontId="7" fillId="0" borderId="0" xfId="0" applyNumberFormat="1" applyFont="1" applyFill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184" fontId="13" fillId="0" borderId="4" xfId="0" applyNumberFormat="1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9" fontId="35" fillId="0" borderId="4" xfId="58" applyNumberFormat="1" applyFont="1" applyBorder="1" applyAlignment="1">
      <alignment horizontal="center" vertical="center" textRotation="180" wrapText="1"/>
    </xf>
    <xf numFmtId="189" fontId="37" fillId="0" borderId="4" xfId="58" applyNumberFormat="1" applyFont="1" applyBorder="1" applyAlignment="1">
      <alignment horizontal="center" vertical="center" textRotation="180" wrapText="1"/>
    </xf>
    <xf numFmtId="49" fontId="34" fillId="4" borderId="0" xfId="42" applyNumberFormat="1" applyFont="1" applyFill="1" applyBorder="1" applyAlignment="1">
      <alignment horizontal="center" vertical="center" wrapText="1"/>
    </xf>
    <xf numFmtId="49" fontId="17" fillId="0" borderId="0" xfId="42" applyNumberFormat="1" applyFont="1" applyBorder="1" applyAlignment="1">
      <alignment horizontal="center" vertical="center" wrapText="1"/>
    </xf>
    <xf numFmtId="49" fontId="16" fillId="0" borderId="4" xfId="42" applyNumberFormat="1" applyFont="1" applyBorder="1" applyAlignment="1">
      <alignment horizontal="center" vertical="center" wrapText="1"/>
    </xf>
    <xf numFmtId="49" fontId="13" fillId="0" borderId="4" xfId="42" applyNumberFormat="1" applyFont="1" applyBorder="1" applyAlignment="1">
      <alignment horizontal="center" vertical="center" wrapText="1"/>
    </xf>
    <xf numFmtId="186" fontId="35" fillId="0" borderId="2" xfId="0" applyNumberFormat="1" applyFont="1" applyBorder="1" applyAlignment="1">
      <alignment horizontal="center" vertical="center" textRotation="180" wrapText="1"/>
    </xf>
    <xf numFmtId="186" fontId="35" fillId="0" borderId="5" xfId="0" applyNumberFormat="1" applyFont="1" applyBorder="1" applyAlignment="1">
      <alignment horizontal="center" vertical="center" textRotation="180" wrapText="1"/>
    </xf>
    <xf numFmtId="186" fontId="35" fillId="0" borderId="3" xfId="0" applyNumberFormat="1" applyFont="1" applyBorder="1" applyAlignment="1">
      <alignment horizontal="center" vertical="center" textRotation="180" wrapText="1"/>
    </xf>
    <xf numFmtId="187" fontId="35" fillId="0" borderId="4" xfId="58" applyNumberFormat="1" applyFont="1" applyBorder="1" applyAlignment="1">
      <alignment horizontal="center" vertical="center" textRotation="180" wrapText="1"/>
    </xf>
    <xf numFmtId="49" fontId="8" fillId="0" borderId="4" xfId="42" applyNumberFormat="1" applyFont="1" applyBorder="1" applyAlignment="1">
      <alignment horizontal="center" vertical="center" wrapText="1"/>
    </xf>
    <xf numFmtId="49" fontId="7" fillId="0" borderId="4" xfId="42" applyNumberFormat="1" applyFont="1" applyBorder="1" applyAlignment="1">
      <alignment horizontal="center" vertical="center" wrapText="1"/>
    </xf>
    <xf numFmtId="184" fontId="40" fillId="0" borderId="2" xfId="7" applyNumberFormat="1" applyFont="1" applyBorder="1" applyAlignment="1">
      <alignment horizontal="center" vertical="center" textRotation="180" wrapText="1"/>
    </xf>
    <xf numFmtId="184" fontId="40" fillId="0" borderId="3" xfId="7" applyNumberFormat="1" applyFont="1" applyBorder="1" applyAlignment="1">
      <alignment horizontal="center" vertical="center" textRotation="180" wrapText="1"/>
    </xf>
    <xf numFmtId="0" fontId="40" fillId="0" borderId="2" xfId="7" applyNumberFormat="1" applyFont="1" applyBorder="1" applyAlignment="1">
      <alignment horizontal="center" vertical="center" textRotation="180" wrapText="1"/>
    </xf>
    <xf numFmtId="0" fontId="40" fillId="0" borderId="3" xfId="7" applyNumberFormat="1" applyFont="1" applyBorder="1" applyAlignment="1">
      <alignment horizontal="center" vertical="center" textRotation="180" wrapText="1"/>
    </xf>
    <xf numFmtId="186" fontId="40" fillId="0" borderId="2" xfId="0" applyNumberFormat="1" applyFont="1" applyBorder="1" applyAlignment="1">
      <alignment horizontal="center" vertical="center" textRotation="180" wrapText="1"/>
    </xf>
    <xf numFmtId="186" fontId="40" fillId="0" borderId="5" xfId="0" applyNumberFormat="1" applyFont="1" applyBorder="1" applyAlignment="1">
      <alignment horizontal="center" vertical="center" textRotation="180" wrapText="1"/>
    </xf>
    <xf numFmtId="186" fontId="40" fillId="0" borderId="3" xfId="0" applyNumberFormat="1" applyFont="1" applyBorder="1" applyAlignment="1">
      <alignment horizontal="center" vertical="center" textRotation="180" wrapText="1"/>
    </xf>
    <xf numFmtId="187" fontId="40" fillId="0" borderId="4" xfId="58" applyNumberFormat="1" applyFont="1" applyBorder="1" applyAlignment="1">
      <alignment horizontal="center" vertical="center" textRotation="180" wrapText="1"/>
    </xf>
    <xf numFmtId="49" fontId="37" fillId="0" borderId="4" xfId="7" applyNumberFormat="1" applyFont="1" applyBorder="1" applyAlignment="1">
      <alignment horizontal="center" vertical="center" wrapText="1"/>
    </xf>
    <xf numFmtId="49" fontId="13" fillId="0" borderId="4" xfId="7" applyNumberFormat="1" applyFont="1" applyBorder="1" applyAlignment="1">
      <alignment horizontal="center" vertical="center" wrapText="1"/>
    </xf>
    <xf numFmtId="49" fontId="16" fillId="0" borderId="4" xfId="58" applyNumberFormat="1" applyFont="1" applyBorder="1" applyAlignment="1">
      <alignment horizontal="center" vertical="center" wrapText="1"/>
    </xf>
    <xf numFmtId="49" fontId="13" fillId="0" borderId="4" xfId="58" applyNumberFormat="1" applyFont="1" applyBorder="1" applyAlignment="1">
      <alignment horizontal="center" vertical="center" wrapText="1"/>
    </xf>
    <xf numFmtId="49" fontId="16" fillId="0" borderId="4" xfId="7" applyNumberFormat="1" applyFont="1" applyBorder="1" applyAlignment="1">
      <alignment horizontal="center" vertical="center" wrapText="1"/>
    </xf>
    <xf numFmtId="49" fontId="16" fillId="0" borderId="2" xfId="7" applyNumberFormat="1" applyFont="1" applyBorder="1" applyAlignment="1">
      <alignment horizontal="center" vertical="center" wrapText="1"/>
    </xf>
    <xf numFmtId="49" fontId="16" fillId="0" borderId="5" xfId="7" applyNumberFormat="1" applyFont="1" applyBorder="1" applyAlignment="1">
      <alignment horizontal="center" vertical="center" wrapText="1"/>
    </xf>
    <xf numFmtId="49" fontId="16" fillId="0" borderId="3" xfId="7" applyNumberFormat="1" applyFont="1" applyBorder="1" applyAlignment="1">
      <alignment horizontal="center" vertical="center" wrapText="1"/>
    </xf>
    <xf numFmtId="49" fontId="16" fillId="0" borderId="6" xfId="7" applyNumberFormat="1" applyFont="1" applyBorder="1" applyAlignment="1">
      <alignment horizontal="center" vertical="center" wrapText="1"/>
    </xf>
    <xf numFmtId="49" fontId="16" fillId="0" borderId="7" xfId="7" applyNumberFormat="1" applyFont="1" applyBorder="1" applyAlignment="1">
      <alignment horizontal="center" vertical="center" wrapText="1"/>
    </xf>
    <xf numFmtId="49" fontId="16" fillId="0" borderId="8" xfId="7" applyNumberFormat="1" applyFont="1" applyBorder="1" applyAlignment="1">
      <alignment horizontal="center" vertical="center" wrapText="1"/>
    </xf>
    <xf numFmtId="49" fontId="16" fillId="0" borderId="4" xfId="54" applyNumberFormat="1" applyFont="1" applyBorder="1" applyAlignment="1">
      <alignment horizontal="center" vertical="center" wrapText="1"/>
    </xf>
    <xf numFmtId="49" fontId="39" fillId="0" borderId="4" xfId="54" applyNumberFormat="1" applyFont="1" applyBorder="1" applyAlignment="1">
      <alignment horizontal="center" vertical="center" wrapText="1"/>
    </xf>
    <xf numFmtId="49" fontId="38" fillId="0" borderId="4" xfId="54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49" fontId="37" fillId="0" borderId="8" xfId="0" applyNumberFormat="1" applyFont="1" applyBorder="1" applyAlignment="1">
      <alignment horizontal="center" vertical="center" wrapText="1"/>
    </xf>
    <xf numFmtId="180" fontId="16" fillId="0" borderId="2" xfId="4" applyNumberFormat="1" applyFont="1" applyFill="1" applyBorder="1" applyAlignment="1">
      <alignment horizontal="center" vertical="center" wrapText="1"/>
    </xf>
    <xf numFmtId="180" fontId="16" fillId="0" borderId="5" xfId="4" applyNumberFormat="1" applyFont="1" applyFill="1" applyBorder="1" applyAlignment="1">
      <alignment horizontal="center" vertical="center" wrapText="1"/>
    </xf>
    <xf numFmtId="180" fontId="16" fillId="0" borderId="3" xfId="4" applyNumberFormat="1" applyFont="1" applyFill="1" applyBorder="1" applyAlignment="1">
      <alignment horizontal="center" vertical="center" wrapText="1"/>
    </xf>
    <xf numFmtId="180" fontId="16" fillId="0" borderId="4" xfId="4" applyNumberFormat="1" applyFont="1" applyFill="1" applyBorder="1" applyAlignment="1">
      <alignment horizontal="center" vertical="center" wrapText="1"/>
    </xf>
    <xf numFmtId="184" fontId="16" fillId="0" borderId="2" xfId="3" applyNumberFormat="1" applyFont="1" applyFill="1" applyBorder="1" applyAlignment="1">
      <alignment horizontal="center" vertical="center" wrapText="1"/>
    </xf>
    <xf numFmtId="184" fontId="16" fillId="0" borderId="5" xfId="3" applyNumberFormat="1" applyFont="1" applyFill="1" applyBorder="1" applyAlignment="1">
      <alignment horizontal="center" vertical="center" wrapText="1"/>
    </xf>
    <xf numFmtId="184" fontId="16" fillId="0" borderId="3" xfId="3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185" fontId="18" fillId="0" borderId="6" xfId="0" applyNumberFormat="1" applyFont="1" applyFill="1" applyBorder="1" applyAlignment="1">
      <alignment horizontal="center" vertical="center" wrapText="1"/>
    </xf>
    <xf numFmtId="185" fontId="18" fillId="0" borderId="8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83" fontId="3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 vertical="center"/>
    </xf>
    <xf numFmtId="0" fontId="4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65">
    <cellStyle name="常规" xfId="0" builtinId="0"/>
    <cellStyle name="常规 10" xfId="12"/>
    <cellStyle name="常规 10 2" xfId="13"/>
    <cellStyle name="常规 10 3" xfId="52"/>
    <cellStyle name="常规 11" xfId="54"/>
    <cellStyle name="常规 11 2" xfId="55"/>
    <cellStyle name="常规 11 3" xfId="56"/>
    <cellStyle name="常规 12" xfId="41"/>
    <cellStyle name="常规 16" xfId="48"/>
    <cellStyle name="常规 2" xfId="14"/>
    <cellStyle name="常规 2 2" xfId="10"/>
    <cellStyle name="常规 2 2 2" xfId="6"/>
    <cellStyle name="常规 2 2 2 2" xfId="44"/>
    <cellStyle name="常规 2 2 3" xfId="7"/>
    <cellStyle name="常规 2 2 3 2" xfId="15"/>
    <cellStyle name="常规 2 3" xfId="11"/>
    <cellStyle name="常规 2 3 2" xfId="51"/>
    <cellStyle name="常规 2 3 2 2" xfId="57"/>
    <cellStyle name="常规 2 4" xfId="53"/>
    <cellStyle name="常规 2 5" xfId="47"/>
    <cellStyle name="常规 2 6" xfId="43"/>
    <cellStyle name="常规 22" xfId="64"/>
    <cellStyle name="常规 3" xfId="16"/>
    <cellStyle name="常规 3 2" xfId="8"/>
    <cellStyle name="常规 3 2 2" xfId="5"/>
    <cellStyle name="常规 3 2 2 2" xfId="17"/>
    <cellStyle name="常规 3 2 3" xfId="49"/>
    <cellStyle name="常规 3 3" xfId="9"/>
    <cellStyle name="常规 3 3 2" xfId="50"/>
    <cellStyle name="常规 3 4" xfId="58"/>
    <cellStyle name="常规 4" xfId="18"/>
    <cellStyle name="常规 4 2" xfId="19"/>
    <cellStyle name="常规 4 2 2" xfId="2"/>
    <cellStyle name="常规 4 2 3" xfId="20"/>
    <cellStyle name="常规 4 2 4" xfId="59"/>
    <cellStyle name="常规 4 3" xfId="21"/>
    <cellStyle name="常规 4 4" xfId="1"/>
    <cellStyle name="常规 4 5" xfId="42"/>
    <cellStyle name="常规 5" xfId="60"/>
    <cellStyle name="常规 5 2" xfId="46"/>
    <cellStyle name="常规 6" xfId="45"/>
    <cellStyle name="常规 7" xfId="61"/>
    <cellStyle name="常规 8" xfId="62"/>
    <cellStyle name="常规 9" xfId="63"/>
    <cellStyle name="货币" xfId="3" builtinId="4"/>
    <cellStyle name="货币 2" xfId="22"/>
    <cellStyle name="货币 2 2" xfId="23"/>
    <cellStyle name="货币 2 3" xfId="24"/>
    <cellStyle name="货币 2 3 2" xfId="25"/>
    <cellStyle name="货币 2 3 2 2" xfId="26"/>
    <cellStyle name="货币 2 3 3" xfId="27"/>
    <cellStyle name="货币 2 3 3 2" xfId="28"/>
    <cellStyle name="货币 3" xfId="29"/>
    <cellStyle name="千位分隔" xfId="4" builtinId="3"/>
    <cellStyle name="千位分隔 2" xfId="30"/>
    <cellStyle name="千位分隔 2 2" xfId="31"/>
    <cellStyle name="千位分隔 2 3" xfId="32"/>
    <cellStyle name="千位分隔 3" xfId="33"/>
    <cellStyle name="千位分隔 3 2" xfId="34"/>
    <cellStyle name="千位分隔 3 3" xfId="35"/>
    <cellStyle name="千位分隔 4" xfId="36"/>
    <cellStyle name="千位分隔 4 2" xfId="37"/>
    <cellStyle name="千位分隔 4 3" xfId="38"/>
    <cellStyle name="千位分隔 5" xfId="39"/>
    <cellStyle name="千位分隔 6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topLeftCell="A4" zoomScale="89" zoomScaleNormal="100" zoomScaleSheetLayoutView="89" workbookViewId="0">
      <selection activeCell="K12" sqref="K12"/>
    </sheetView>
  </sheetViews>
  <sheetFormatPr defaultColWidth="9" defaultRowHeight="14.4"/>
  <cols>
    <col min="1" max="1" width="5" customWidth="1"/>
    <col min="2" max="2" width="8.33203125" customWidth="1"/>
    <col min="3" max="3" width="17.6640625" customWidth="1"/>
    <col min="4" max="4" width="11.77734375" customWidth="1"/>
    <col min="5" max="5" width="12.77734375" customWidth="1"/>
    <col min="6" max="6" width="14.77734375" customWidth="1"/>
    <col min="7" max="7" width="18.21875" customWidth="1"/>
    <col min="8" max="8" width="14.77734375" customWidth="1"/>
    <col min="9" max="9" width="13.6640625" customWidth="1"/>
    <col min="10" max="10" width="11.77734375" customWidth="1"/>
    <col min="11" max="11" width="19.21875" customWidth="1"/>
    <col min="12" max="256" width="10" customWidth="1"/>
  </cols>
  <sheetData>
    <row r="1" spans="1:11" ht="28.2" customHeight="1">
      <c r="A1" s="206" t="s">
        <v>0</v>
      </c>
      <c r="B1" s="206"/>
      <c r="E1" s="207"/>
      <c r="F1" s="207"/>
      <c r="G1" s="207"/>
      <c r="H1" s="85"/>
      <c r="I1" s="85"/>
      <c r="J1" s="208"/>
      <c r="K1" s="208"/>
    </row>
    <row r="2" spans="1:11" ht="29.25" customHeight="1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35.1" customHeight="1">
      <c r="A3" s="64"/>
      <c r="B3" s="64"/>
      <c r="C3" s="64"/>
      <c r="D3" s="64"/>
      <c r="E3" s="64"/>
      <c r="F3" s="210" t="s">
        <v>2</v>
      </c>
      <c r="G3" s="210"/>
      <c r="H3" s="10"/>
      <c r="I3" s="210" t="s">
        <v>3</v>
      </c>
      <c r="J3" s="210"/>
      <c r="K3" s="64"/>
    </row>
    <row r="4" spans="1:11" ht="25.95" customHeight="1">
      <c r="A4" s="204" t="s">
        <v>4</v>
      </c>
      <c r="B4" s="204" t="s">
        <v>5</v>
      </c>
      <c r="C4" s="204" t="s">
        <v>6</v>
      </c>
      <c r="D4" s="204"/>
      <c r="E4" s="204"/>
      <c r="F4" s="204" t="s">
        <v>7</v>
      </c>
      <c r="G4" s="204"/>
      <c r="H4" s="204" t="s">
        <v>8</v>
      </c>
      <c r="I4" s="204"/>
      <c r="J4" s="204"/>
      <c r="K4" s="204" t="s">
        <v>9</v>
      </c>
    </row>
    <row r="5" spans="1:11" ht="30.6" customHeight="1">
      <c r="A5" s="204"/>
      <c r="B5" s="204"/>
      <c r="C5" s="86" t="s">
        <v>10</v>
      </c>
      <c r="D5" s="86" t="s">
        <v>11</v>
      </c>
      <c r="E5" s="86" t="s">
        <v>204</v>
      </c>
      <c r="F5" s="86" t="s">
        <v>13</v>
      </c>
      <c r="G5" s="86" t="s">
        <v>12</v>
      </c>
      <c r="H5" s="86" t="s">
        <v>13</v>
      </c>
      <c r="I5" s="86" t="s">
        <v>14</v>
      </c>
      <c r="J5" s="86" t="s">
        <v>12</v>
      </c>
      <c r="K5" s="204"/>
    </row>
    <row r="6" spans="1:11" ht="25.95" customHeight="1">
      <c r="A6" s="87">
        <v>1</v>
      </c>
      <c r="B6" s="87" t="s">
        <v>15</v>
      </c>
      <c r="C6" s="86"/>
      <c r="D6" s="86"/>
      <c r="E6" s="86"/>
      <c r="F6" s="88"/>
      <c r="G6" s="89"/>
      <c r="H6" s="86"/>
      <c r="I6" s="86"/>
      <c r="J6" s="86"/>
      <c r="K6" s="86"/>
    </row>
    <row r="7" spans="1:11" ht="25.95" customHeight="1">
      <c r="A7" s="86">
        <v>2</v>
      </c>
      <c r="B7" s="86" t="s">
        <v>16</v>
      </c>
      <c r="C7" s="86"/>
      <c r="D7" s="86"/>
      <c r="E7" s="86"/>
      <c r="F7" s="86"/>
      <c r="G7" s="86"/>
      <c r="H7" s="86"/>
      <c r="I7" s="86"/>
      <c r="J7" s="86"/>
      <c r="K7" s="86"/>
    </row>
    <row r="8" spans="1:11" ht="25.95" customHeight="1">
      <c r="A8" s="86">
        <v>3</v>
      </c>
      <c r="B8" s="86" t="s">
        <v>17</v>
      </c>
      <c r="C8" s="86"/>
      <c r="D8" s="86"/>
      <c r="E8" s="86"/>
      <c r="F8" s="86"/>
      <c r="G8" s="86"/>
      <c r="H8" s="86"/>
      <c r="I8" s="86"/>
      <c r="J8" s="86"/>
      <c r="K8" s="86"/>
    </row>
    <row r="9" spans="1:11" s="84" customFormat="1" ht="25.95" customHeight="1">
      <c r="A9" s="12">
        <v>4</v>
      </c>
      <c r="B9" s="12" t="s">
        <v>18</v>
      </c>
      <c r="C9" s="90"/>
      <c r="D9" s="12"/>
      <c r="E9" s="91"/>
      <c r="F9" s="92"/>
      <c r="G9" s="91"/>
      <c r="H9" s="12"/>
      <c r="I9" s="12"/>
      <c r="J9" s="91"/>
      <c r="K9" s="91"/>
    </row>
    <row r="10" spans="1:11" ht="25.95" customHeight="1">
      <c r="A10" s="86">
        <v>5</v>
      </c>
      <c r="B10" s="86" t="s">
        <v>19</v>
      </c>
      <c r="C10" s="86"/>
      <c r="D10" s="86"/>
      <c r="E10" s="93"/>
      <c r="F10" s="86"/>
      <c r="G10" s="93"/>
      <c r="H10" s="86"/>
      <c r="I10" s="86"/>
      <c r="J10" s="93"/>
      <c r="K10" s="93"/>
    </row>
    <row r="11" spans="1:11" ht="25.95" customHeight="1">
      <c r="A11" s="86">
        <v>6</v>
      </c>
      <c r="B11" s="86" t="s">
        <v>20</v>
      </c>
      <c r="C11" s="86">
        <f>一次性建设补贴统计表!A9</f>
        <v>4</v>
      </c>
      <c r="D11" s="86">
        <f>一次性建设补贴统计表!J10</f>
        <v>941</v>
      </c>
      <c r="E11" s="93">
        <f>一次性建设补贴统计表!R10</f>
        <v>392.35</v>
      </c>
      <c r="F11" s="86">
        <v>27</v>
      </c>
      <c r="G11" s="93">
        <f>运营补贴表!BC166</f>
        <v>77.147499999999994</v>
      </c>
      <c r="H11" s="86">
        <f>困难老人入住机构补贴统计表!A27</f>
        <v>22</v>
      </c>
      <c r="I11" s="86">
        <f>困难老人入住机构补贴统计表!H28</f>
        <v>190</v>
      </c>
      <c r="J11" s="93">
        <f>困难老人入住机构补贴统计表!M28</f>
        <v>10.9925</v>
      </c>
      <c r="K11" s="93">
        <f>E11+G11+J11</f>
        <v>480.49</v>
      </c>
    </row>
    <row r="12" spans="1:11" ht="25.95" customHeight="1">
      <c r="A12" s="86">
        <v>7</v>
      </c>
      <c r="B12" s="86" t="s">
        <v>21</v>
      </c>
      <c r="C12" s="86"/>
      <c r="D12" s="86"/>
      <c r="E12" s="93"/>
      <c r="F12" s="86"/>
      <c r="G12" s="93"/>
      <c r="H12" s="86"/>
      <c r="I12" s="86"/>
      <c r="J12" s="93"/>
      <c r="K12" s="93"/>
    </row>
    <row r="13" spans="1:11" ht="25.95" customHeight="1">
      <c r="A13" s="86">
        <v>8</v>
      </c>
      <c r="B13" s="86" t="s">
        <v>22</v>
      </c>
      <c r="C13" s="86"/>
      <c r="D13" s="86"/>
      <c r="E13" s="93"/>
      <c r="F13" s="86"/>
      <c r="G13" s="93"/>
      <c r="H13" s="86"/>
      <c r="I13" s="86"/>
      <c r="J13" s="93"/>
      <c r="K13" s="93"/>
    </row>
    <row r="14" spans="1:11" ht="25.95" customHeight="1">
      <c r="A14" s="86">
        <v>9</v>
      </c>
      <c r="B14" s="86" t="s">
        <v>23</v>
      </c>
      <c r="C14" s="86"/>
      <c r="D14" s="86"/>
      <c r="E14" s="93"/>
      <c r="F14" s="86"/>
      <c r="G14" s="93"/>
      <c r="H14" s="86"/>
      <c r="I14" s="86"/>
      <c r="J14" s="93"/>
      <c r="K14" s="93"/>
    </row>
    <row r="15" spans="1:11" ht="25.95" customHeight="1">
      <c r="A15" s="86">
        <v>10</v>
      </c>
      <c r="B15" s="86" t="s">
        <v>24</v>
      </c>
      <c r="C15" s="86"/>
      <c r="D15" s="86"/>
      <c r="E15" s="93"/>
      <c r="F15" s="86"/>
      <c r="G15" s="93"/>
      <c r="H15" s="86"/>
      <c r="I15" s="86"/>
      <c r="J15" s="93"/>
      <c r="K15" s="93"/>
    </row>
    <row r="16" spans="1:11" ht="25.95" customHeight="1">
      <c r="A16" s="86">
        <v>11</v>
      </c>
      <c r="B16" s="86" t="s">
        <v>25</v>
      </c>
      <c r="C16" s="86"/>
      <c r="D16" s="86"/>
      <c r="E16" s="93"/>
      <c r="F16" s="86"/>
      <c r="G16" s="93"/>
      <c r="H16" s="86"/>
      <c r="I16" s="86"/>
      <c r="J16" s="93"/>
      <c r="K16" s="93"/>
    </row>
    <row r="17" spans="1:13" ht="25.95" customHeight="1">
      <c r="A17" s="86">
        <v>12</v>
      </c>
      <c r="B17" s="86" t="s">
        <v>26</v>
      </c>
      <c r="C17" s="86"/>
      <c r="D17" s="86"/>
      <c r="E17" s="93"/>
      <c r="F17" s="86"/>
      <c r="G17" s="93"/>
      <c r="H17" s="86"/>
      <c r="I17" s="86"/>
      <c r="J17" s="93"/>
      <c r="K17" s="93"/>
    </row>
    <row r="18" spans="1:13" s="63" customFormat="1" ht="25.95" customHeight="1">
      <c r="A18" s="205" t="s">
        <v>27</v>
      </c>
      <c r="B18" s="205"/>
      <c r="C18" s="94"/>
      <c r="D18" s="94">
        <f t="shared" ref="D18:G18" si="0">SUM(D6:D17)</f>
        <v>941</v>
      </c>
      <c r="E18" s="95">
        <f t="shared" si="0"/>
        <v>392.35</v>
      </c>
      <c r="F18" s="94">
        <v>18</v>
      </c>
      <c r="G18" s="95">
        <f t="shared" si="0"/>
        <v>77.147499999999994</v>
      </c>
      <c r="H18" s="94">
        <v>8</v>
      </c>
      <c r="I18" s="94">
        <f t="shared" ref="I18:K18" si="1">SUM(I6:I17)</f>
        <v>190</v>
      </c>
      <c r="J18" s="95">
        <f t="shared" si="1"/>
        <v>10.9925</v>
      </c>
      <c r="K18" s="95">
        <f t="shared" si="1"/>
        <v>480.49</v>
      </c>
    </row>
    <row r="19" spans="1:13" ht="24.9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8" spans="1:13">
      <c r="L28" s="98"/>
      <c r="M28" s="99"/>
    </row>
    <row r="31" spans="1:13">
      <c r="M31" s="99"/>
    </row>
    <row r="36" spans="8:8">
      <c r="H36" s="97"/>
    </row>
  </sheetData>
  <mergeCells count="13">
    <mergeCell ref="A1:B1"/>
    <mergeCell ref="E1:G1"/>
    <mergeCell ref="J1:K1"/>
    <mergeCell ref="A2:K2"/>
    <mergeCell ref="F3:G3"/>
    <mergeCell ref="I3:J3"/>
    <mergeCell ref="K4:K5"/>
    <mergeCell ref="C4:E4"/>
    <mergeCell ref="F4:G4"/>
    <mergeCell ref="H4:J4"/>
    <mergeCell ref="A18:B18"/>
    <mergeCell ref="A4:A5"/>
    <mergeCell ref="B4:B5"/>
  </mergeCells>
  <phoneticPr fontId="7" type="noConversion"/>
  <printOptions horizontalCentered="1"/>
  <pageMargins left="0.23611111111111099" right="0.196527777777778" top="0.74791666666666701" bottom="0.43263888888888902" header="0.31458333333333299" footer="0.31458333333333299"/>
  <pageSetup paperSize="9" scale="99" fitToHeight="0" orientation="landscape" r:id="rId1"/>
  <headerFooter>
    <oddFooter>&amp;C&amp;9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view="pageBreakPreview" topLeftCell="A4" zoomScale="91" zoomScaleNormal="100" zoomScaleSheetLayoutView="91" workbookViewId="0">
      <selection activeCell="Q7" sqref="Q7"/>
    </sheetView>
  </sheetViews>
  <sheetFormatPr defaultRowHeight="14.4"/>
  <cols>
    <col min="1" max="1" width="4.33203125" customWidth="1"/>
    <col min="2" max="2" width="4.88671875" customWidth="1"/>
    <col min="3" max="3" width="19.33203125" customWidth="1"/>
    <col min="4" max="4" width="8.77734375" customWidth="1"/>
    <col min="5" max="5" width="10.88671875" customWidth="1"/>
    <col min="6" max="6" width="7.21875" customWidth="1"/>
    <col min="7" max="7" width="13.88671875" customWidth="1"/>
    <col min="8" max="10" width="6.6640625" customWidth="1"/>
    <col min="11" max="15" width="4.6640625" customWidth="1"/>
    <col min="16" max="16" width="11.6640625" customWidth="1"/>
    <col min="17" max="17" width="12.5546875" customWidth="1"/>
    <col min="18" max="18" width="11.88671875" customWidth="1"/>
    <col min="19" max="256" width="10" customWidth="1"/>
  </cols>
  <sheetData>
    <row r="1" spans="1:18" ht="17.399999999999999">
      <c r="A1" s="206" t="s">
        <v>28</v>
      </c>
      <c r="B1" s="206"/>
    </row>
    <row r="2" spans="1:18" ht="42" customHeight="1">
      <c r="A2" s="213" t="s">
        <v>29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32.25" customHeight="1">
      <c r="A3" s="64"/>
      <c r="B3" s="11"/>
      <c r="C3" s="11"/>
      <c r="D3" s="11"/>
      <c r="E3" s="11"/>
      <c r="F3" s="11"/>
      <c r="G3" s="11"/>
      <c r="H3" s="210" t="s">
        <v>2</v>
      </c>
      <c r="I3" s="210"/>
      <c r="J3" s="10"/>
      <c r="K3" s="210"/>
      <c r="L3" s="210"/>
      <c r="M3" s="11"/>
      <c r="N3" s="11"/>
      <c r="O3" s="215" t="s">
        <v>3</v>
      </c>
      <c r="P3" s="215"/>
      <c r="Q3" s="215"/>
      <c r="R3" s="11"/>
    </row>
    <row r="4" spans="1:18" s="62" customFormat="1" ht="34.950000000000003" customHeight="1">
      <c r="A4" s="212" t="s">
        <v>4</v>
      </c>
      <c r="B4" s="212" t="s">
        <v>5</v>
      </c>
      <c r="C4" s="211" t="s">
        <v>30</v>
      </c>
      <c r="D4" s="211" t="s">
        <v>31</v>
      </c>
      <c r="E4" s="211" t="s">
        <v>32</v>
      </c>
      <c r="F4" s="211" t="s">
        <v>33</v>
      </c>
      <c r="G4" s="211" t="s">
        <v>34</v>
      </c>
      <c r="H4" s="211" t="s">
        <v>35</v>
      </c>
      <c r="I4" s="211" t="s">
        <v>36</v>
      </c>
      <c r="J4" s="211" t="s">
        <v>37</v>
      </c>
      <c r="K4" s="212" t="s">
        <v>38</v>
      </c>
      <c r="L4" s="212"/>
      <c r="M4" s="212"/>
      <c r="N4" s="212"/>
      <c r="O4" s="212"/>
      <c r="P4" s="211" t="s">
        <v>39</v>
      </c>
      <c r="Q4" s="211" t="s">
        <v>40</v>
      </c>
      <c r="R4" s="211" t="s">
        <v>41</v>
      </c>
    </row>
    <row r="5" spans="1:18" s="62" customFormat="1" ht="34.950000000000003" customHeight="1">
      <c r="A5" s="212"/>
      <c r="B5" s="212"/>
      <c r="C5" s="211"/>
      <c r="D5" s="211"/>
      <c r="E5" s="211"/>
      <c r="F5" s="211"/>
      <c r="G5" s="211"/>
      <c r="H5" s="211"/>
      <c r="I5" s="211"/>
      <c r="J5" s="211"/>
      <c r="K5" s="65" t="s">
        <v>42</v>
      </c>
      <c r="L5" s="65" t="s">
        <v>43</v>
      </c>
      <c r="M5" s="65" t="s">
        <v>44</v>
      </c>
      <c r="N5" s="65" t="s">
        <v>45</v>
      </c>
      <c r="O5" s="65" t="s">
        <v>46</v>
      </c>
      <c r="P5" s="211"/>
      <c r="Q5" s="211"/>
      <c r="R5" s="211"/>
    </row>
    <row r="6" spans="1:18" ht="36.6" customHeight="1">
      <c r="A6" s="66">
        <v>1</v>
      </c>
      <c r="B6" s="67" t="s">
        <v>188</v>
      </c>
      <c r="C6" s="68" t="s">
        <v>189</v>
      </c>
      <c r="D6" s="69" t="s">
        <v>190</v>
      </c>
      <c r="E6" s="66" t="s">
        <v>197</v>
      </c>
      <c r="F6" s="66" t="s">
        <v>199</v>
      </c>
      <c r="G6" s="70" t="s">
        <v>200</v>
      </c>
      <c r="H6" s="65">
        <v>400</v>
      </c>
      <c r="I6" s="65">
        <v>630</v>
      </c>
      <c r="J6" s="65">
        <v>630</v>
      </c>
      <c r="K6" s="77" t="s">
        <v>47</v>
      </c>
      <c r="L6" s="77" t="s">
        <v>47</v>
      </c>
      <c r="M6" s="77" t="s">
        <v>47</v>
      </c>
      <c r="N6" s="77" t="s">
        <v>47</v>
      </c>
      <c r="O6" s="77" t="s">
        <v>47</v>
      </c>
      <c r="P6" s="78">
        <v>9000</v>
      </c>
      <c r="Q6" s="81">
        <f>P6*J6/10000</f>
        <v>567</v>
      </c>
      <c r="R6" s="81">
        <f>Q6/2</f>
        <v>283.5</v>
      </c>
    </row>
    <row r="7" spans="1:18" ht="36.6" customHeight="1">
      <c r="A7" s="66">
        <v>2</v>
      </c>
      <c r="B7" s="67" t="s">
        <v>188</v>
      </c>
      <c r="C7" s="66" t="s">
        <v>191</v>
      </c>
      <c r="D7" s="66" t="s">
        <v>192</v>
      </c>
      <c r="E7" s="66" t="s">
        <v>197</v>
      </c>
      <c r="F7" s="66" t="s">
        <v>198</v>
      </c>
      <c r="G7" s="66" t="s">
        <v>201</v>
      </c>
      <c r="H7" s="71">
        <v>40</v>
      </c>
      <c r="I7" s="71">
        <v>20</v>
      </c>
      <c r="J7" s="71">
        <v>20</v>
      </c>
      <c r="K7" s="77" t="s">
        <v>47</v>
      </c>
      <c r="L7" s="77" t="s">
        <v>47</v>
      </c>
      <c r="M7" s="77" t="s">
        <v>47</v>
      </c>
      <c r="N7" s="77" t="s">
        <v>47</v>
      </c>
      <c r="O7" s="77" t="s">
        <v>47</v>
      </c>
      <c r="P7" s="78">
        <v>7000</v>
      </c>
      <c r="Q7" s="81">
        <f t="shared" ref="Q7:Q9" si="0">P7*J7/10000</f>
        <v>14</v>
      </c>
      <c r="R7" s="81">
        <f t="shared" ref="R7:R9" si="1">Q7/2</f>
        <v>7</v>
      </c>
    </row>
    <row r="8" spans="1:18" ht="36.6" customHeight="1">
      <c r="A8" s="66">
        <v>3</v>
      </c>
      <c r="B8" s="67" t="s">
        <v>188</v>
      </c>
      <c r="C8" s="66" t="s">
        <v>193</v>
      </c>
      <c r="D8" s="66" t="s">
        <v>194</v>
      </c>
      <c r="E8" s="66" t="s">
        <v>197</v>
      </c>
      <c r="F8" s="66" t="s">
        <v>198</v>
      </c>
      <c r="G8" s="66" t="s">
        <v>202</v>
      </c>
      <c r="H8" s="66"/>
      <c r="I8" s="66">
        <v>131</v>
      </c>
      <c r="J8" s="66">
        <v>131</v>
      </c>
      <c r="K8" s="77" t="s">
        <v>47</v>
      </c>
      <c r="L8" s="77" t="s">
        <v>47</v>
      </c>
      <c r="M8" s="77" t="s">
        <v>47</v>
      </c>
      <c r="N8" s="77" t="s">
        <v>47</v>
      </c>
      <c r="O8" s="77" t="s">
        <v>47</v>
      </c>
      <c r="P8" s="78">
        <v>7000</v>
      </c>
      <c r="Q8" s="81">
        <f t="shared" si="0"/>
        <v>91.7</v>
      </c>
      <c r="R8" s="81">
        <f t="shared" si="1"/>
        <v>45.85</v>
      </c>
    </row>
    <row r="9" spans="1:18" ht="36.6" customHeight="1">
      <c r="A9" s="66">
        <v>4</v>
      </c>
      <c r="B9" s="67" t="s">
        <v>188</v>
      </c>
      <c r="C9" s="66" t="s">
        <v>195</v>
      </c>
      <c r="D9" s="66" t="s">
        <v>196</v>
      </c>
      <c r="E9" s="66" t="s">
        <v>197</v>
      </c>
      <c r="F9" s="66" t="s">
        <v>198</v>
      </c>
      <c r="G9" s="100" t="s">
        <v>203</v>
      </c>
      <c r="H9" s="66">
        <v>0</v>
      </c>
      <c r="I9" s="66">
        <v>160</v>
      </c>
      <c r="J9" s="66">
        <v>160</v>
      </c>
      <c r="K9" s="77" t="s">
        <v>47</v>
      </c>
      <c r="L9" s="77" t="s">
        <v>47</v>
      </c>
      <c r="M9" s="77" t="s">
        <v>47</v>
      </c>
      <c r="N9" s="77" t="s">
        <v>47</v>
      </c>
      <c r="O9" s="77" t="s">
        <v>47</v>
      </c>
      <c r="P9" s="78">
        <v>7000</v>
      </c>
      <c r="Q9" s="81">
        <f t="shared" si="0"/>
        <v>112</v>
      </c>
      <c r="R9" s="81">
        <f t="shared" si="1"/>
        <v>56</v>
      </c>
    </row>
    <row r="10" spans="1:18" s="63" customFormat="1" ht="34.950000000000003" customHeight="1">
      <c r="A10" s="72" t="s">
        <v>27</v>
      </c>
      <c r="B10" s="73"/>
      <c r="C10" s="72"/>
      <c r="D10" s="72"/>
      <c r="E10" s="72"/>
      <c r="F10" s="72"/>
      <c r="G10" s="72"/>
      <c r="H10" s="74">
        <f>SUM(H6:H9)</f>
        <v>440</v>
      </c>
      <c r="I10" s="74">
        <f>SUM(I6:I9)</f>
        <v>941</v>
      </c>
      <c r="J10" s="74">
        <f>SUM(J6:J9)</f>
        <v>941</v>
      </c>
      <c r="K10" s="72"/>
      <c r="L10" s="72"/>
      <c r="M10" s="72"/>
      <c r="N10" s="72"/>
      <c r="O10" s="72"/>
      <c r="P10" s="79"/>
      <c r="Q10" s="82">
        <f>SUM(Q6:Q9)</f>
        <v>784.7</v>
      </c>
      <c r="R10" s="82">
        <f>SUM(R6:R9)</f>
        <v>392.35</v>
      </c>
    </row>
    <row r="11" spans="1:18">
      <c r="A11" s="75"/>
      <c r="R11" s="83"/>
    </row>
    <row r="12" spans="1:18">
      <c r="A12" s="75"/>
    </row>
    <row r="13" spans="1:18">
      <c r="A13" s="75"/>
    </row>
    <row r="14" spans="1:18">
      <c r="A14" s="75"/>
    </row>
    <row r="15" spans="1:18">
      <c r="A15" s="75"/>
    </row>
    <row r="16" spans="1:18">
      <c r="A16" s="75"/>
    </row>
    <row r="17" spans="1:17">
      <c r="A17" s="75"/>
      <c r="P17" s="80"/>
    </row>
    <row r="18" spans="1:17">
      <c r="A18" s="75"/>
    </row>
    <row r="19" spans="1:17">
      <c r="A19" s="75"/>
      <c r="Q19" s="80"/>
    </row>
    <row r="20" spans="1:17">
      <c r="A20" s="75"/>
      <c r="Q20" s="80"/>
    </row>
    <row r="21" spans="1:17">
      <c r="A21" s="75"/>
    </row>
    <row r="22" spans="1:17">
      <c r="A22" s="75"/>
    </row>
    <row r="23" spans="1:17">
      <c r="A23" s="75"/>
    </row>
    <row r="24" spans="1:17">
      <c r="A24" s="76"/>
    </row>
  </sheetData>
  <mergeCells count="19">
    <mergeCell ref="A1:B1"/>
    <mergeCell ref="A2:R2"/>
    <mergeCell ref="H3:I3"/>
    <mergeCell ref="K3:L3"/>
    <mergeCell ref="O3:Q3"/>
    <mergeCell ref="P4:P5"/>
    <mergeCell ref="Q4:Q5"/>
    <mergeCell ref="R4:R5"/>
    <mergeCell ref="K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7" type="noConversion"/>
  <printOptions horizontalCentered="1"/>
  <pageMargins left="0.156944444444444" right="0.196527777777778" top="0.74791666666666701" bottom="0.74791666666666701" header="0.31458333333333299" footer="0.31458333333333299"/>
  <pageSetup paperSize="9" scale="99" firstPageNumber="10" fitToHeight="0" orientation="landscape" useFirstPageNumber="1" r:id="rId1"/>
  <headerFooter>
    <oddFooter>&amp;C&amp;9 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0"/>
  <sheetViews>
    <sheetView workbookViewId="0">
      <selection activeCell="C1" sqref="C1"/>
    </sheetView>
  </sheetViews>
  <sheetFormatPr defaultRowHeight="14.4"/>
  <cols>
    <col min="1" max="2" width="2.33203125" customWidth="1"/>
    <col min="3" max="3" width="3.77734375" customWidth="1"/>
    <col min="4" max="4" width="7.2187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7.399999999999999">
      <c r="A1" s="102" t="s">
        <v>377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</row>
    <row r="2" spans="1:55" ht="25.8">
      <c r="A2" s="218" t="s">
        <v>226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</row>
    <row r="3" spans="1:55" ht="22.2">
      <c r="A3" s="103"/>
      <c r="B3" s="103"/>
      <c r="C3" s="103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219" t="s">
        <v>2</v>
      </c>
      <c r="AE3" s="219"/>
      <c r="AF3" s="219"/>
      <c r="AG3" s="219"/>
      <c r="AH3" s="219"/>
      <c r="AI3" s="219"/>
      <c r="AJ3" s="219"/>
      <c r="AK3" s="219"/>
      <c r="AL3" s="219"/>
      <c r="AM3" s="106"/>
      <c r="AN3" s="105"/>
      <c r="AO3" s="105"/>
      <c r="AP3" s="105"/>
      <c r="AQ3" s="105"/>
      <c r="AR3" s="219" t="s">
        <v>3</v>
      </c>
      <c r="AS3" s="219"/>
      <c r="AT3" s="219"/>
      <c r="AU3" s="219"/>
      <c r="AV3" s="219"/>
      <c r="AW3" s="219"/>
      <c r="AX3" s="219"/>
      <c r="AY3" s="219"/>
      <c r="AZ3" s="104"/>
      <c r="BA3" s="104"/>
      <c r="BB3" s="107"/>
      <c r="BC3" s="107"/>
    </row>
    <row r="4" spans="1:55" ht="32.4" customHeight="1">
      <c r="A4" s="114" t="s">
        <v>4</v>
      </c>
      <c r="B4" s="114" t="s">
        <v>5</v>
      </c>
      <c r="C4" s="114" t="s">
        <v>30</v>
      </c>
      <c r="D4" s="114" t="s">
        <v>227</v>
      </c>
      <c r="E4" s="220" t="s">
        <v>50</v>
      </c>
      <c r="F4" s="220"/>
      <c r="G4" s="220"/>
      <c r="H4" s="220"/>
      <c r="I4" s="220" t="s">
        <v>51</v>
      </c>
      <c r="J4" s="220"/>
      <c r="K4" s="220"/>
      <c r="L4" s="220"/>
      <c r="M4" s="220" t="s">
        <v>52</v>
      </c>
      <c r="N4" s="220"/>
      <c r="O4" s="220"/>
      <c r="P4" s="220"/>
      <c r="Q4" s="220" t="s">
        <v>53</v>
      </c>
      <c r="R4" s="220"/>
      <c r="S4" s="220"/>
      <c r="T4" s="220"/>
      <c r="U4" s="220" t="s">
        <v>54</v>
      </c>
      <c r="V4" s="220"/>
      <c r="W4" s="220"/>
      <c r="X4" s="220"/>
      <c r="Y4" s="220" t="s">
        <v>55</v>
      </c>
      <c r="Z4" s="220"/>
      <c r="AA4" s="220"/>
      <c r="AB4" s="220"/>
      <c r="AC4" s="220" t="s">
        <v>56</v>
      </c>
      <c r="AD4" s="220"/>
      <c r="AE4" s="220"/>
      <c r="AF4" s="220"/>
      <c r="AG4" s="221" t="s">
        <v>57</v>
      </c>
      <c r="AH4" s="221"/>
      <c r="AI4" s="221"/>
      <c r="AJ4" s="221"/>
      <c r="AK4" s="220" t="s">
        <v>58</v>
      </c>
      <c r="AL4" s="220"/>
      <c r="AM4" s="220"/>
      <c r="AN4" s="220"/>
      <c r="AO4" s="220" t="s">
        <v>59</v>
      </c>
      <c r="AP4" s="220"/>
      <c r="AQ4" s="220"/>
      <c r="AR4" s="220"/>
      <c r="AS4" s="220" t="s">
        <v>60</v>
      </c>
      <c r="AT4" s="220"/>
      <c r="AU4" s="220"/>
      <c r="AV4" s="220"/>
      <c r="AW4" s="220" t="s">
        <v>61</v>
      </c>
      <c r="AX4" s="220"/>
      <c r="AY4" s="220"/>
      <c r="AZ4" s="220"/>
      <c r="BA4" s="114" t="s">
        <v>62</v>
      </c>
      <c r="BB4" s="114" t="s">
        <v>40</v>
      </c>
      <c r="BC4" s="114" t="s">
        <v>41</v>
      </c>
    </row>
    <row r="5" spans="1:55" ht="32.4" customHeight="1">
      <c r="A5" s="220" t="s">
        <v>70</v>
      </c>
      <c r="B5" s="220" t="s">
        <v>20</v>
      </c>
      <c r="C5" s="114" t="s">
        <v>31</v>
      </c>
      <c r="D5" s="115" t="s">
        <v>228</v>
      </c>
      <c r="E5" s="114" t="s">
        <v>73</v>
      </c>
      <c r="F5" s="114" t="s">
        <v>74</v>
      </c>
      <c r="G5" s="114" t="s">
        <v>75</v>
      </c>
      <c r="H5" s="114" t="s">
        <v>76</v>
      </c>
      <c r="I5" s="114" t="s">
        <v>73</v>
      </c>
      <c r="J5" s="114" t="s">
        <v>74</v>
      </c>
      <c r="K5" s="114" t="s">
        <v>75</v>
      </c>
      <c r="L5" s="114" t="s">
        <v>76</v>
      </c>
      <c r="M5" s="114" t="s">
        <v>73</v>
      </c>
      <c r="N5" s="114" t="s">
        <v>74</v>
      </c>
      <c r="O5" s="114" t="s">
        <v>75</v>
      </c>
      <c r="P5" s="114" t="s">
        <v>76</v>
      </c>
      <c r="Q5" s="114" t="s">
        <v>73</v>
      </c>
      <c r="R5" s="114" t="s">
        <v>74</v>
      </c>
      <c r="S5" s="114" t="s">
        <v>75</v>
      </c>
      <c r="T5" s="114" t="s">
        <v>76</v>
      </c>
      <c r="U5" s="114" t="s">
        <v>73</v>
      </c>
      <c r="V5" s="114" t="s">
        <v>74</v>
      </c>
      <c r="W5" s="114" t="s">
        <v>75</v>
      </c>
      <c r="X5" s="114" t="s">
        <v>76</v>
      </c>
      <c r="Y5" s="114" t="s">
        <v>73</v>
      </c>
      <c r="Z5" s="114" t="s">
        <v>74</v>
      </c>
      <c r="AA5" s="114" t="s">
        <v>75</v>
      </c>
      <c r="AB5" s="114" t="s">
        <v>76</v>
      </c>
      <c r="AC5" s="114" t="s">
        <v>73</v>
      </c>
      <c r="AD5" s="114" t="s">
        <v>74</v>
      </c>
      <c r="AE5" s="114" t="s">
        <v>75</v>
      </c>
      <c r="AF5" s="114" t="s">
        <v>76</v>
      </c>
      <c r="AG5" s="114" t="s">
        <v>73</v>
      </c>
      <c r="AH5" s="114" t="s">
        <v>74</v>
      </c>
      <c r="AI5" s="114" t="s">
        <v>75</v>
      </c>
      <c r="AJ5" s="114" t="s">
        <v>76</v>
      </c>
      <c r="AK5" s="114" t="s">
        <v>73</v>
      </c>
      <c r="AL5" s="114" t="s">
        <v>74</v>
      </c>
      <c r="AM5" s="114" t="s">
        <v>75</v>
      </c>
      <c r="AN5" s="114" t="s">
        <v>76</v>
      </c>
      <c r="AO5" s="114" t="s">
        <v>73</v>
      </c>
      <c r="AP5" s="114" t="s">
        <v>74</v>
      </c>
      <c r="AQ5" s="114" t="s">
        <v>75</v>
      </c>
      <c r="AR5" s="114" t="s">
        <v>76</v>
      </c>
      <c r="AS5" s="114" t="s">
        <v>73</v>
      </c>
      <c r="AT5" s="114" t="s">
        <v>74</v>
      </c>
      <c r="AU5" s="114" t="s">
        <v>75</v>
      </c>
      <c r="AV5" s="114" t="s">
        <v>76</v>
      </c>
      <c r="AW5" s="114" t="s">
        <v>73</v>
      </c>
      <c r="AX5" s="114" t="s">
        <v>74</v>
      </c>
      <c r="AY5" s="114" t="s">
        <v>75</v>
      </c>
      <c r="AZ5" s="114" t="s">
        <v>76</v>
      </c>
      <c r="BA5" s="222">
        <f>H6+L6+P6+T6+X6+AB6+AF6+AJ6+AN6+AR6+AV6+AZ6</f>
        <v>264</v>
      </c>
      <c r="BB5" s="225">
        <f>BC5*2</f>
        <v>3.2100000000000009</v>
      </c>
      <c r="BC5" s="225">
        <f>H9+L9+P9+T9+X9+AB9+AF9+AJ9+AN9+AR9+AV9+AZ9</f>
        <v>1.6050000000000004</v>
      </c>
    </row>
    <row r="6" spans="1:55" ht="32.4" customHeight="1">
      <c r="A6" s="220"/>
      <c r="B6" s="220"/>
      <c r="C6" s="116" t="s">
        <v>77</v>
      </c>
      <c r="D6" s="117" t="s">
        <v>229</v>
      </c>
      <c r="E6" s="118">
        <v>14</v>
      </c>
      <c r="F6" s="118">
        <v>9</v>
      </c>
      <c r="G6" s="118">
        <v>1</v>
      </c>
      <c r="H6" s="118">
        <f>SUM(E6:G6)</f>
        <v>24</v>
      </c>
      <c r="I6" s="118">
        <v>14</v>
      </c>
      <c r="J6" s="118">
        <v>9</v>
      </c>
      <c r="K6" s="118">
        <v>1</v>
      </c>
      <c r="L6" s="118">
        <f>SUM(I6:K6)</f>
        <v>24</v>
      </c>
      <c r="M6" s="118">
        <v>14</v>
      </c>
      <c r="N6" s="118">
        <v>9</v>
      </c>
      <c r="O6" s="118">
        <v>1</v>
      </c>
      <c r="P6" s="118">
        <f>SUM(M6:O6)</f>
        <v>24</v>
      </c>
      <c r="Q6" s="118">
        <v>14</v>
      </c>
      <c r="R6" s="118">
        <v>9</v>
      </c>
      <c r="S6" s="118">
        <v>1</v>
      </c>
      <c r="T6" s="118">
        <f>SUM(Q6:S6)</f>
        <v>24</v>
      </c>
      <c r="U6" s="118">
        <v>14</v>
      </c>
      <c r="V6" s="118">
        <v>9</v>
      </c>
      <c r="W6" s="118">
        <v>1</v>
      </c>
      <c r="X6" s="118">
        <f>SUM(U6:W6)</f>
        <v>24</v>
      </c>
      <c r="Y6" s="118">
        <v>14</v>
      </c>
      <c r="Z6" s="118">
        <v>9</v>
      </c>
      <c r="AA6" s="118">
        <v>1</v>
      </c>
      <c r="AB6" s="118">
        <f>SUM(Y6:AA6)</f>
        <v>24</v>
      </c>
      <c r="AC6" s="118">
        <v>12</v>
      </c>
      <c r="AD6" s="118">
        <v>8</v>
      </c>
      <c r="AE6" s="118">
        <v>0</v>
      </c>
      <c r="AF6" s="118">
        <f>SUM(AC6:AE6)</f>
        <v>20</v>
      </c>
      <c r="AG6" s="118">
        <v>12</v>
      </c>
      <c r="AH6" s="118">
        <v>8</v>
      </c>
      <c r="AI6" s="118">
        <v>0</v>
      </c>
      <c r="AJ6" s="118">
        <f>SUM(AG6:AI6)</f>
        <v>20</v>
      </c>
      <c r="AK6" s="118">
        <v>12</v>
      </c>
      <c r="AL6" s="118">
        <v>8</v>
      </c>
      <c r="AM6" s="118">
        <v>0</v>
      </c>
      <c r="AN6" s="118">
        <f>SUM(AK6:AM6)</f>
        <v>20</v>
      </c>
      <c r="AO6" s="118">
        <v>12</v>
      </c>
      <c r="AP6" s="118">
        <v>8</v>
      </c>
      <c r="AQ6" s="118">
        <v>0</v>
      </c>
      <c r="AR6" s="118">
        <f>SUM(AO6:AQ6)</f>
        <v>20</v>
      </c>
      <c r="AS6" s="118">
        <v>12</v>
      </c>
      <c r="AT6" s="118">
        <v>8</v>
      </c>
      <c r="AU6" s="118">
        <v>0</v>
      </c>
      <c r="AV6" s="118">
        <f>SUM(AS6:AU6)</f>
        <v>20</v>
      </c>
      <c r="AW6" s="118">
        <v>12</v>
      </c>
      <c r="AX6" s="118">
        <v>8</v>
      </c>
      <c r="AY6" s="118">
        <v>0</v>
      </c>
      <c r="AZ6" s="118">
        <f>SUM(AW6:AY6)</f>
        <v>20</v>
      </c>
      <c r="BA6" s="223"/>
      <c r="BB6" s="225"/>
      <c r="BC6" s="225"/>
    </row>
    <row r="7" spans="1:55" ht="32.4" customHeight="1">
      <c r="A7" s="220"/>
      <c r="B7" s="220"/>
      <c r="C7" s="114" t="s">
        <v>230</v>
      </c>
      <c r="D7" s="119" t="s">
        <v>231</v>
      </c>
      <c r="E7" s="220" t="s">
        <v>79</v>
      </c>
      <c r="F7" s="220"/>
      <c r="G7" s="220"/>
      <c r="H7" s="220"/>
      <c r="I7" s="220" t="s">
        <v>80</v>
      </c>
      <c r="J7" s="220"/>
      <c r="K7" s="220"/>
      <c r="L7" s="220"/>
      <c r="M7" s="220" t="s">
        <v>81</v>
      </c>
      <c r="N7" s="220"/>
      <c r="O7" s="220"/>
      <c r="P7" s="220"/>
      <c r="Q7" s="220" t="s">
        <v>82</v>
      </c>
      <c r="R7" s="220"/>
      <c r="S7" s="220"/>
      <c r="T7" s="220"/>
      <c r="U7" s="220" t="s">
        <v>83</v>
      </c>
      <c r="V7" s="220"/>
      <c r="W7" s="220"/>
      <c r="X7" s="220"/>
      <c r="Y7" s="220" t="s">
        <v>84</v>
      </c>
      <c r="Z7" s="220"/>
      <c r="AA7" s="220"/>
      <c r="AB7" s="220"/>
      <c r="AC7" s="220" t="s">
        <v>85</v>
      </c>
      <c r="AD7" s="220"/>
      <c r="AE7" s="220"/>
      <c r="AF7" s="220"/>
      <c r="AG7" s="220" t="s">
        <v>86</v>
      </c>
      <c r="AH7" s="220"/>
      <c r="AI7" s="220"/>
      <c r="AJ7" s="220"/>
      <c r="AK7" s="220" t="s">
        <v>87</v>
      </c>
      <c r="AL7" s="220"/>
      <c r="AM7" s="220"/>
      <c r="AN7" s="220"/>
      <c r="AO7" s="220" t="s">
        <v>88</v>
      </c>
      <c r="AP7" s="220"/>
      <c r="AQ7" s="220"/>
      <c r="AR7" s="220"/>
      <c r="AS7" s="220" t="s">
        <v>89</v>
      </c>
      <c r="AT7" s="220"/>
      <c r="AU7" s="220"/>
      <c r="AV7" s="220"/>
      <c r="AW7" s="220" t="s">
        <v>90</v>
      </c>
      <c r="AX7" s="220"/>
      <c r="AY7" s="220"/>
      <c r="AZ7" s="220"/>
      <c r="BA7" s="223"/>
      <c r="BB7" s="225"/>
      <c r="BC7" s="225"/>
    </row>
    <row r="8" spans="1:55" ht="32.4" customHeight="1">
      <c r="A8" s="220"/>
      <c r="B8" s="220"/>
      <c r="C8" s="114" t="s">
        <v>232</v>
      </c>
      <c r="D8" s="120" t="s">
        <v>233</v>
      </c>
      <c r="E8" s="114" t="s">
        <v>73</v>
      </c>
      <c r="F8" s="114" t="s">
        <v>74</v>
      </c>
      <c r="G8" s="114" t="s">
        <v>75</v>
      </c>
      <c r="H8" s="114" t="s">
        <v>76</v>
      </c>
      <c r="I8" s="114" t="s">
        <v>73</v>
      </c>
      <c r="J8" s="114" t="s">
        <v>74</v>
      </c>
      <c r="K8" s="114" t="s">
        <v>75</v>
      </c>
      <c r="L8" s="114" t="s">
        <v>76</v>
      </c>
      <c r="M8" s="114" t="s">
        <v>73</v>
      </c>
      <c r="N8" s="114" t="s">
        <v>74</v>
      </c>
      <c r="O8" s="114" t="s">
        <v>75</v>
      </c>
      <c r="P8" s="114" t="s">
        <v>76</v>
      </c>
      <c r="Q8" s="114" t="s">
        <v>73</v>
      </c>
      <c r="R8" s="114" t="s">
        <v>74</v>
      </c>
      <c r="S8" s="114" t="s">
        <v>75</v>
      </c>
      <c r="T8" s="114" t="s">
        <v>76</v>
      </c>
      <c r="U8" s="114" t="s">
        <v>73</v>
      </c>
      <c r="V8" s="114" t="s">
        <v>74</v>
      </c>
      <c r="W8" s="114" t="s">
        <v>75</v>
      </c>
      <c r="X8" s="114" t="s">
        <v>76</v>
      </c>
      <c r="Y8" s="114" t="s">
        <v>73</v>
      </c>
      <c r="Z8" s="114" t="s">
        <v>74</v>
      </c>
      <c r="AA8" s="114" t="s">
        <v>75</v>
      </c>
      <c r="AB8" s="114" t="s">
        <v>76</v>
      </c>
      <c r="AC8" s="114" t="s">
        <v>73</v>
      </c>
      <c r="AD8" s="114" t="s">
        <v>74</v>
      </c>
      <c r="AE8" s="114" t="s">
        <v>75</v>
      </c>
      <c r="AF8" s="114" t="s">
        <v>76</v>
      </c>
      <c r="AG8" s="114" t="s">
        <v>73</v>
      </c>
      <c r="AH8" s="114" t="s">
        <v>74</v>
      </c>
      <c r="AI8" s="114" t="s">
        <v>75</v>
      </c>
      <c r="AJ8" s="114" t="s">
        <v>76</v>
      </c>
      <c r="AK8" s="114" t="s">
        <v>73</v>
      </c>
      <c r="AL8" s="114" t="s">
        <v>74</v>
      </c>
      <c r="AM8" s="114" t="s">
        <v>75</v>
      </c>
      <c r="AN8" s="114" t="s">
        <v>76</v>
      </c>
      <c r="AO8" s="114" t="s">
        <v>73</v>
      </c>
      <c r="AP8" s="114" t="s">
        <v>74</v>
      </c>
      <c r="AQ8" s="114" t="s">
        <v>75</v>
      </c>
      <c r="AR8" s="114" t="s">
        <v>76</v>
      </c>
      <c r="AS8" s="114" t="s">
        <v>73</v>
      </c>
      <c r="AT8" s="114" t="s">
        <v>74</v>
      </c>
      <c r="AU8" s="114" t="s">
        <v>75</v>
      </c>
      <c r="AV8" s="114" t="s">
        <v>76</v>
      </c>
      <c r="AW8" s="114" t="s">
        <v>73</v>
      </c>
      <c r="AX8" s="114" t="s">
        <v>74</v>
      </c>
      <c r="AY8" s="114" t="s">
        <v>75</v>
      </c>
      <c r="AZ8" s="114" t="s">
        <v>76</v>
      </c>
      <c r="BA8" s="223"/>
      <c r="BB8" s="225"/>
      <c r="BC8" s="225"/>
    </row>
    <row r="9" spans="1:55" ht="32.4" customHeight="1">
      <c r="A9" s="220"/>
      <c r="B9" s="220"/>
      <c r="C9" s="114" t="s">
        <v>91</v>
      </c>
      <c r="D9" s="120" t="s">
        <v>156</v>
      </c>
      <c r="E9" s="108">
        <f>0.01*E6/2</f>
        <v>7.0000000000000007E-2</v>
      </c>
      <c r="F9" s="108">
        <f>0.015*F6/2</f>
        <v>6.7500000000000004E-2</v>
      </c>
      <c r="G9" s="108">
        <f>0.02*G6/2</f>
        <v>0.01</v>
      </c>
      <c r="H9" s="108">
        <f>E9+F9+G9</f>
        <v>0.14750000000000002</v>
      </c>
      <c r="I9" s="108">
        <f>0.01*I6/2</f>
        <v>7.0000000000000007E-2</v>
      </c>
      <c r="J9" s="108">
        <f>0.015*J6/2</f>
        <v>6.7500000000000004E-2</v>
      </c>
      <c r="K9" s="108">
        <f>0.02*K6/2</f>
        <v>0.01</v>
      </c>
      <c r="L9" s="108">
        <f>I9+J9+K9</f>
        <v>0.14750000000000002</v>
      </c>
      <c r="M9" s="108">
        <f>0.01*M6/2</f>
        <v>7.0000000000000007E-2</v>
      </c>
      <c r="N9" s="108">
        <f>0.015*N6/2</f>
        <v>6.7500000000000004E-2</v>
      </c>
      <c r="O9" s="108">
        <f>0.02*O6/2</f>
        <v>0.01</v>
      </c>
      <c r="P9" s="108">
        <f>M9+N9+O9</f>
        <v>0.14750000000000002</v>
      </c>
      <c r="Q9" s="108">
        <f>0.01*Q6/2</f>
        <v>7.0000000000000007E-2</v>
      </c>
      <c r="R9" s="108">
        <f>0.015*R6/2</f>
        <v>6.7500000000000004E-2</v>
      </c>
      <c r="S9" s="108">
        <f>0.02*S6/2</f>
        <v>0.01</v>
      </c>
      <c r="T9" s="108">
        <f>Q9+R9+S9</f>
        <v>0.14750000000000002</v>
      </c>
      <c r="U9" s="108">
        <f>0.01*U6/2</f>
        <v>7.0000000000000007E-2</v>
      </c>
      <c r="V9" s="108">
        <f>0.015*V6/2</f>
        <v>6.7500000000000004E-2</v>
      </c>
      <c r="W9" s="108">
        <f>0.02*W6/2</f>
        <v>0.01</v>
      </c>
      <c r="X9" s="108">
        <f>U9+V9+W9</f>
        <v>0.14750000000000002</v>
      </c>
      <c r="Y9" s="108">
        <f>0.01*Y6/2</f>
        <v>7.0000000000000007E-2</v>
      </c>
      <c r="Z9" s="108">
        <f>0.015*Z6/2</f>
        <v>6.7500000000000004E-2</v>
      </c>
      <c r="AA9" s="108">
        <f>0.02*AA6/2</f>
        <v>0.01</v>
      </c>
      <c r="AB9" s="108">
        <f>Y9+Z9+AA9</f>
        <v>0.14750000000000002</v>
      </c>
      <c r="AC9" s="108">
        <f>0.01*AC6/2</f>
        <v>0.06</v>
      </c>
      <c r="AD9" s="108">
        <f>0.015*AD6/2</f>
        <v>0.06</v>
      </c>
      <c r="AE9" s="108">
        <f>0.02*AE6/2</f>
        <v>0</v>
      </c>
      <c r="AF9" s="108">
        <f>AC9+AD9+AE9</f>
        <v>0.12</v>
      </c>
      <c r="AG9" s="108">
        <f>0.01*AG6/2</f>
        <v>0.06</v>
      </c>
      <c r="AH9" s="108">
        <f>0.015*AH6/2</f>
        <v>0.06</v>
      </c>
      <c r="AI9" s="108">
        <f>0.02*AI6/2</f>
        <v>0</v>
      </c>
      <c r="AJ9" s="108">
        <f>AG9+AH9+AI9</f>
        <v>0.12</v>
      </c>
      <c r="AK9" s="108">
        <f>0.01*AK6/2</f>
        <v>0.06</v>
      </c>
      <c r="AL9" s="108">
        <f>0.015*AL6/2</f>
        <v>0.06</v>
      </c>
      <c r="AM9" s="108">
        <f>0.02*AM6/2</f>
        <v>0</v>
      </c>
      <c r="AN9" s="108">
        <f>AK9+AL9+AM9</f>
        <v>0.12</v>
      </c>
      <c r="AO9" s="108">
        <f>0.01*AO6/2</f>
        <v>0.06</v>
      </c>
      <c r="AP9" s="108">
        <f>0.015*AP6/2</f>
        <v>0.06</v>
      </c>
      <c r="AQ9" s="108">
        <f>0.02*AQ6/2</f>
        <v>0</v>
      </c>
      <c r="AR9" s="108">
        <f>AO9+AP9+AQ9</f>
        <v>0.12</v>
      </c>
      <c r="AS9" s="108">
        <f>0.01*AS6/2</f>
        <v>0.06</v>
      </c>
      <c r="AT9" s="108">
        <f>0.015*AT6/2</f>
        <v>0.06</v>
      </c>
      <c r="AU9" s="108">
        <f>0.02*AU6/2</f>
        <v>0</v>
      </c>
      <c r="AV9" s="108">
        <f>AS9+AT9+AU9</f>
        <v>0.12</v>
      </c>
      <c r="AW9" s="108">
        <f>0.01*AW6/2</f>
        <v>0.06</v>
      </c>
      <c r="AX9" s="108">
        <f>0.015*AX6/2</f>
        <v>0.06</v>
      </c>
      <c r="AY9" s="108">
        <f>0.02*AY6/2</f>
        <v>0</v>
      </c>
      <c r="AZ9" s="108">
        <f>AW9+AX9+AY9</f>
        <v>0.12</v>
      </c>
      <c r="BA9" s="224"/>
      <c r="BB9" s="225"/>
      <c r="BC9" s="225"/>
    </row>
    <row r="10" spans="1:55" ht="32.4" customHeight="1">
      <c r="A10" s="181" t="s">
        <v>4</v>
      </c>
      <c r="B10" s="181" t="s">
        <v>5</v>
      </c>
      <c r="C10" s="181" t="s">
        <v>30</v>
      </c>
      <c r="D10" s="181" t="s">
        <v>234</v>
      </c>
      <c r="E10" s="226" t="s">
        <v>50</v>
      </c>
      <c r="F10" s="226"/>
      <c r="G10" s="226"/>
      <c r="H10" s="226"/>
      <c r="I10" s="226" t="s">
        <v>51</v>
      </c>
      <c r="J10" s="226"/>
      <c r="K10" s="226"/>
      <c r="L10" s="226"/>
      <c r="M10" s="226" t="s">
        <v>52</v>
      </c>
      <c r="N10" s="226"/>
      <c r="O10" s="226"/>
      <c r="P10" s="226"/>
      <c r="Q10" s="226" t="s">
        <v>53</v>
      </c>
      <c r="R10" s="226"/>
      <c r="S10" s="226"/>
      <c r="T10" s="226"/>
      <c r="U10" s="226" t="s">
        <v>54</v>
      </c>
      <c r="V10" s="226"/>
      <c r="W10" s="226"/>
      <c r="X10" s="226"/>
      <c r="Y10" s="226" t="s">
        <v>55</v>
      </c>
      <c r="Z10" s="226"/>
      <c r="AA10" s="226"/>
      <c r="AB10" s="226"/>
      <c r="AC10" s="226" t="s">
        <v>56</v>
      </c>
      <c r="AD10" s="226"/>
      <c r="AE10" s="226"/>
      <c r="AF10" s="226"/>
      <c r="AG10" s="227" t="s">
        <v>57</v>
      </c>
      <c r="AH10" s="227"/>
      <c r="AI10" s="227"/>
      <c r="AJ10" s="227"/>
      <c r="AK10" s="226" t="s">
        <v>58</v>
      </c>
      <c r="AL10" s="226"/>
      <c r="AM10" s="226"/>
      <c r="AN10" s="226"/>
      <c r="AO10" s="226" t="s">
        <v>59</v>
      </c>
      <c r="AP10" s="226"/>
      <c r="AQ10" s="226"/>
      <c r="AR10" s="226"/>
      <c r="AS10" s="226" t="s">
        <v>60</v>
      </c>
      <c r="AT10" s="226"/>
      <c r="AU10" s="226"/>
      <c r="AV10" s="226"/>
      <c r="AW10" s="226" t="s">
        <v>61</v>
      </c>
      <c r="AX10" s="226"/>
      <c r="AY10" s="226"/>
      <c r="AZ10" s="226"/>
      <c r="BA10" s="181" t="s">
        <v>62</v>
      </c>
      <c r="BB10" s="181" t="s">
        <v>40</v>
      </c>
      <c r="BC10" s="181" t="s">
        <v>41</v>
      </c>
    </row>
    <row r="11" spans="1:55" ht="32.4" customHeight="1">
      <c r="A11" s="226" t="s">
        <v>98</v>
      </c>
      <c r="B11" s="226" t="s">
        <v>20</v>
      </c>
      <c r="C11" s="181" t="s">
        <v>31</v>
      </c>
      <c r="D11" s="182" t="s">
        <v>235</v>
      </c>
      <c r="E11" s="181" t="s">
        <v>73</v>
      </c>
      <c r="F11" s="181" t="s">
        <v>74</v>
      </c>
      <c r="G11" s="181" t="s">
        <v>75</v>
      </c>
      <c r="H11" s="181" t="s">
        <v>76</v>
      </c>
      <c r="I11" s="181" t="s">
        <v>73</v>
      </c>
      <c r="J11" s="181" t="s">
        <v>74</v>
      </c>
      <c r="K11" s="181" t="s">
        <v>75</v>
      </c>
      <c r="L11" s="181" t="s">
        <v>76</v>
      </c>
      <c r="M11" s="181" t="s">
        <v>73</v>
      </c>
      <c r="N11" s="181" t="s">
        <v>74</v>
      </c>
      <c r="O11" s="181" t="s">
        <v>75</v>
      </c>
      <c r="P11" s="181" t="s">
        <v>76</v>
      </c>
      <c r="Q11" s="181" t="s">
        <v>73</v>
      </c>
      <c r="R11" s="181" t="s">
        <v>74</v>
      </c>
      <c r="S11" s="181" t="s">
        <v>75</v>
      </c>
      <c r="T11" s="181" t="s">
        <v>76</v>
      </c>
      <c r="U11" s="181" t="s">
        <v>73</v>
      </c>
      <c r="V11" s="181" t="s">
        <v>74</v>
      </c>
      <c r="W11" s="181" t="s">
        <v>75</v>
      </c>
      <c r="X11" s="181" t="s">
        <v>76</v>
      </c>
      <c r="Y11" s="181" t="s">
        <v>73</v>
      </c>
      <c r="Z11" s="181" t="s">
        <v>74</v>
      </c>
      <c r="AA11" s="181" t="s">
        <v>75</v>
      </c>
      <c r="AB11" s="181" t="s">
        <v>76</v>
      </c>
      <c r="AC11" s="181" t="s">
        <v>73</v>
      </c>
      <c r="AD11" s="181" t="s">
        <v>74</v>
      </c>
      <c r="AE11" s="181" t="s">
        <v>75</v>
      </c>
      <c r="AF11" s="181" t="s">
        <v>76</v>
      </c>
      <c r="AG11" s="181" t="s">
        <v>73</v>
      </c>
      <c r="AH11" s="181" t="s">
        <v>74</v>
      </c>
      <c r="AI11" s="181" t="s">
        <v>75</v>
      </c>
      <c r="AJ11" s="181" t="s">
        <v>76</v>
      </c>
      <c r="AK11" s="181" t="s">
        <v>73</v>
      </c>
      <c r="AL11" s="181" t="s">
        <v>74</v>
      </c>
      <c r="AM11" s="181" t="s">
        <v>75</v>
      </c>
      <c r="AN11" s="181" t="s">
        <v>76</v>
      </c>
      <c r="AO11" s="181" t="s">
        <v>73</v>
      </c>
      <c r="AP11" s="181" t="s">
        <v>74</v>
      </c>
      <c r="AQ11" s="181" t="s">
        <v>75</v>
      </c>
      <c r="AR11" s="181" t="s">
        <v>76</v>
      </c>
      <c r="AS11" s="181" t="s">
        <v>73</v>
      </c>
      <c r="AT11" s="181" t="s">
        <v>74</v>
      </c>
      <c r="AU11" s="181" t="s">
        <v>75</v>
      </c>
      <c r="AV11" s="181" t="s">
        <v>76</v>
      </c>
      <c r="AW11" s="181" t="s">
        <v>73</v>
      </c>
      <c r="AX11" s="181" t="s">
        <v>74</v>
      </c>
      <c r="AY11" s="181" t="s">
        <v>75</v>
      </c>
      <c r="AZ11" s="181" t="s">
        <v>76</v>
      </c>
      <c r="BA11" s="232">
        <f>H12+L12+P12+T12+X12+AB12+AF12+AJ12+AN12+AR12+AV12+AZ12</f>
        <v>365</v>
      </c>
      <c r="BB11" s="235">
        <f>BC11*2</f>
        <v>5.9300000000000015</v>
      </c>
      <c r="BC11" s="235">
        <f>H15+L15+P15+T15+X15+AB15+AF15+AJ15+AN15+AR15+AV15+AZ15</f>
        <v>2.9650000000000007</v>
      </c>
    </row>
    <row r="12" spans="1:55" ht="32.4" customHeight="1">
      <c r="A12" s="226"/>
      <c r="B12" s="226"/>
      <c r="C12" s="183" t="s">
        <v>77</v>
      </c>
      <c r="D12" s="184" t="s">
        <v>236</v>
      </c>
      <c r="E12" s="228">
        <v>2</v>
      </c>
      <c r="F12" s="230">
        <v>18</v>
      </c>
      <c r="G12" s="230">
        <v>10</v>
      </c>
      <c r="H12" s="228">
        <f>SUM(E12:G12)</f>
        <v>30</v>
      </c>
      <c r="I12" s="228">
        <v>2</v>
      </c>
      <c r="J12" s="230">
        <v>18</v>
      </c>
      <c r="K12" s="230">
        <v>10</v>
      </c>
      <c r="L12" s="228">
        <f>SUM(I12:K13)</f>
        <v>30</v>
      </c>
      <c r="M12" s="228">
        <v>2</v>
      </c>
      <c r="N12" s="230">
        <v>18</v>
      </c>
      <c r="O12" s="230">
        <v>10</v>
      </c>
      <c r="P12" s="230">
        <f>SUM(M12:O13)</f>
        <v>30</v>
      </c>
      <c r="Q12" s="228">
        <v>2</v>
      </c>
      <c r="R12" s="230">
        <v>18</v>
      </c>
      <c r="S12" s="230">
        <v>10</v>
      </c>
      <c r="T12" s="230">
        <f>SUM(Q12:S13)</f>
        <v>30</v>
      </c>
      <c r="U12" s="228">
        <v>2</v>
      </c>
      <c r="V12" s="230">
        <v>18</v>
      </c>
      <c r="W12" s="230">
        <v>10</v>
      </c>
      <c r="X12" s="230">
        <f>SUM(U12:W13)</f>
        <v>30</v>
      </c>
      <c r="Y12" s="228">
        <v>7</v>
      </c>
      <c r="Z12" s="230">
        <v>18</v>
      </c>
      <c r="AA12" s="230">
        <v>10</v>
      </c>
      <c r="AB12" s="230">
        <f>SUM(Y12:AA13)</f>
        <v>35</v>
      </c>
      <c r="AC12" s="228">
        <v>2</v>
      </c>
      <c r="AD12" s="230">
        <v>18</v>
      </c>
      <c r="AE12" s="230">
        <v>10</v>
      </c>
      <c r="AF12" s="230">
        <f>SUM(AC12:AE13)</f>
        <v>30</v>
      </c>
      <c r="AG12" s="228">
        <v>2</v>
      </c>
      <c r="AH12" s="230">
        <v>18</v>
      </c>
      <c r="AI12" s="230">
        <v>10</v>
      </c>
      <c r="AJ12" s="230">
        <f>SUM(AG12:AI13)</f>
        <v>30</v>
      </c>
      <c r="AK12" s="228">
        <v>2</v>
      </c>
      <c r="AL12" s="230">
        <v>18</v>
      </c>
      <c r="AM12" s="230">
        <v>10</v>
      </c>
      <c r="AN12" s="230">
        <f>SUM(AK12:AM13)</f>
        <v>30</v>
      </c>
      <c r="AO12" s="228">
        <v>2</v>
      </c>
      <c r="AP12" s="230">
        <v>18</v>
      </c>
      <c r="AQ12" s="230">
        <v>10</v>
      </c>
      <c r="AR12" s="230">
        <f>SUM(AO12:AQ13)</f>
        <v>30</v>
      </c>
      <c r="AS12" s="228">
        <v>2</v>
      </c>
      <c r="AT12" s="230">
        <v>18</v>
      </c>
      <c r="AU12" s="230">
        <v>10</v>
      </c>
      <c r="AV12" s="230">
        <f>SUM(AS12:AU13)</f>
        <v>30</v>
      </c>
      <c r="AW12" s="228">
        <v>2</v>
      </c>
      <c r="AX12" s="230">
        <v>18</v>
      </c>
      <c r="AY12" s="230">
        <v>10</v>
      </c>
      <c r="AZ12" s="228">
        <f>AW12+AX12+AY12</f>
        <v>30</v>
      </c>
      <c r="BA12" s="233"/>
      <c r="BB12" s="235"/>
      <c r="BC12" s="235"/>
    </row>
    <row r="13" spans="1:55" ht="32.4" customHeight="1">
      <c r="A13" s="226"/>
      <c r="B13" s="226"/>
      <c r="C13" s="181" t="s">
        <v>230</v>
      </c>
      <c r="D13" s="185" t="s">
        <v>237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31"/>
      <c r="BA13" s="233"/>
      <c r="BB13" s="235"/>
      <c r="BC13" s="235"/>
    </row>
    <row r="14" spans="1:55" ht="32.4" customHeight="1">
      <c r="A14" s="226"/>
      <c r="B14" s="226"/>
      <c r="C14" s="181" t="s">
        <v>232</v>
      </c>
      <c r="D14" s="186" t="s">
        <v>238</v>
      </c>
      <c r="E14" s="181" t="s">
        <v>73</v>
      </c>
      <c r="F14" s="181" t="s">
        <v>74</v>
      </c>
      <c r="G14" s="181" t="s">
        <v>75</v>
      </c>
      <c r="H14" s="181" t="s">
        <v>76</v>
      </c>
      <c r="I14" s="181" t="s">
        <v>73</v>
      </c>
      <c r="J14" s="181" t="s">
        <v>74</v>
      </c>
      <c r="K14" s="181" t="s">
        <v>75</v>
      </c>
      <c r="L14" s="181" t="s">
        <v>76</v>
      </c>
      <c r="M14" s="181" t="s">
        <v>73</v>
      </c>
      <c r="N14" s="181" t="s">
        <v>74</v>
      </c>
      <c r="O14" s="181" t="s">
        <v>75</v>
      </c>
      <c r="P14" s="181" t="s">
        <v>76</v>
      </c>
      <c r="Q14" s="181" t="s">
        <v>73</v>
      </c>
      <c r="R14" s="181" t="s">
        <v>74</v>
      </c>
      <c r="S14" s="181" t="s">
        <v>75</v>
      </c>
      <c r="T14" s="181" t="s">
        <v>76</v>
      </c>
      <c r="U14" s="181" t="s">
        <v>73</v>
      </c>
      <c r="V14" s="181" t="s">
        <v>74</v>
      </c>
      <c r="W14" s="181" t="s">
        <v>75</v>
      </c>
      <c r="X14" s="181" t="s">
        <v>76</v>
      </c>
      <c r="Y14" s="181" t="s">
        <v>73</v>
      </c>
      <c r="Z14" s="181" t="s">
        <v>74</v>
      </c>
      <c r="AA14" s="181" t="s">
        <v>75</v>
      </c>
      <c r="AB14" s="181" t="s">
        <v>76</v>
      </c>
      <c r="AC14" s="181" t="s">
        <v>73</v>
      </c>
      <c r="AD14" s="181" t="s">
        <v>74</v>
      </c>
      <c r="AE14" s="181" t="s">
        <v>75</v>
      </c>
      <c r="AF14" s="181" t="s">
        <v>76</v>
      </c>
      <c r="AG14" s="181" t="s">
        <v>73</v>
      </c>
      <c r="AH14" s="181" t="s">
        <v>74</v>
      </c>
      <c r="AI14" s="181" t="s">
        <v>75</v>
      </c>
      <c r="AJ14" s="181" t="s">
        <v>76</v>
      </c>
      <c r="AK14" s="181" t="s">
        <v>73</v>
      </c>
      <c r="AL14" s="181" t="s">
        <v>74</v>
      </c>
      <c r="AM14" s="181" t="s">
        <v>75</v>
      </c>
      <c r="AN14" s="181" t="s">
        <v>76</v>
      </c>
      <c r="AO14" s="181" t="s">
        <v>73</v>
      </c>
      <c r="AP14" s="181" t="s">
        <v>74</v>
      </c>
      <c r="AQ14" s="181" t="s">
        <v>75</v>
      </c>
      <c r="AR14" s="181" t="s">
        <v>76</v>
      </c>
      <c r="AS14" s="181" t="s">
        <v>73</v>
      </c>
      <c r="AT14" s="181" t="s">
        <v>74</v>
      </c>
      <c r="AU14" s="181" t="s">
        <v>75</v>
      </c>
      <c r="AV14" s="181" t="s">
        <v>76</v>
      </c>
      <c r="AW14" s="181" t="s">
        <v>73</v>
      </c>
      <c r="AX14" s="181" t="s">
        <v>74</v>
      </c>
      <c r="AY14" s="181" t="s">
        <v>75</v>
      </c>
      <c r="AZ14" s="181" t="s">
        <v>76</v>
      </c>
      <c r="BA14" s="233"/>
      <c r="BB14" s="235"/>
      <c r="BC14" s="235"/>
    </row>
    <row r="15" spans="1:55" ht="32.4" customHeight="1">
      <c r="A15" s="226"/>
      <c r="B15" s="226"/>
      <c r="C15" s="181" t="s">
        <v>91</v>
      </c>
      <c r="D15" s="186" t="s">
        <v>239</v>
      </c>
      <c r="E15" s="180">
        <f>0.01*E12/2</f>
        <v>0.01</v>
      </c>
      <c r="F15" s="180">
        <f>0.015*F12/2</f>
        <v>0.13500000000000001</v>
      </c>
      <c r="G15" s="180">
        <f>0.02*G12/2</f>
        <v>0.1</v>
      </c>
      <c r="H15" s="180">
        <f>E15+F15+G15</f>
        <v>0.24500000000000002</v>
      </c>
      <c r="I15" s="180">
        <f>0.01*I12/2</f>
        <v>0.01</v>
      </c>
      <c r="J15" s="180">
        <f>0.015*J12/2</f>
        <v>0.13500000000000001</v>
      </c>
      <c r="K15" s="180">
        <f>0.02*K12/2</f>
        <v>0.1</v>
      </c>
      <c r="L15" s="180">
        <f>I15+J15+K15</f>
        <v>0.24500000000000002</v>
      </c>
      <c r="M15" s="180">
        <f>0.01*M12/2</f>
        <v>0.01</v>
      </c>
      <c r="N15" s="180">
        <f>0.015*N12/2</f>
        <v>0.13500000000000001</v>
      </c>
      <c r="O15" s="180">
        <f>0.02*O12/2</f>
        <v>0.1</v>
      </c>
      <c r="P15" s="180">
        <f>M15+N15+O15</f>
        <v>0.24500000000000002</v>
      </c>
      <c r="Q15" s="180">
        <f>0.01*Q12/2</f>
        <v>0.01</v>
      </c>
      <c r="R15" s="180">
        <f>0.015*R12/2</f>
        <v>0.13500000000000001</v>
      </c>
      <c r="S15" s="180">
        <f>0.02*S12/2</f>
        <v>0.1</v>
      </c>
      <c r="T15" s="180">
        <f>Q15+R15+S15</f>
        <v>0.24500000000000002</v>
      </c>
      <c r="U15" s="180">
        <f>0.01*U12/2</f>
        <v>0.01</v>
      </c>
      <c r="V15" s="180">
        <f>0.015*V12/2</f>
        <v>0.13500000000000001</v>
      </c>
      <c r="W15" s="180">
        <f>0.02*W12/2</f>
        <v>0.1</v>
      </c>
      <c r="X15" s="180">
        <f>U15+V15+W15</f>
        <v>0.24500000000000002</v>
      </c>
      <c r="Y15" s="180">
        <f>0.01*Y12/2</f>
        <v>3.5000000000000003E-2</v>
      </c>
      <c r="Z15" s="180">
        <f>0.015*Z12/2</f>
        <v>0.13500000000000001</v>
      </c>
      <c r="AA15" s="180">
        <f>0.02*AA12/2</f>
        <v>0.1</v>
      </c>
      <c r="AB15" s="180">
        <f>Y15+Z15+AA15</f>
        <v>0.27</v>
      </c>
      <c r="AC15" s="180">
        <f>0.01*AC12/2</f>
        <v>0.01</v>
      </c>
      <c r="AD15" s="180">
        <f>0.015*AD12/2</f>
        <v>0.13500000000000001</v>
      </c>
      <c r="AE15" s="180">
        <f>0.02*AE12/2</f>
        <v>0.1</v>
      </c>
      <c r="AF15" s="180">
        <f>AC15+AD15+AE15</f>
        <v>0.24500000000000002</v>
      </c>
      <c r="AG15" s="180">
        <f>0.01*AG12/2</f>
        <v>0.01</v>
      </c>
      <c r="AH15" s="180">
        <f>0.015*AH12/2</f>
        <v>0.13500000000000001</v>
      </c>
      <c r="AI15" s="180">
        <f>0.02*AI12/2</f>
        <v>0.1</v>
      </c>
      <c r="AJ15" s="180">
        <f>AG15+AH15+AI15</f>
        <v>0.24500000000000002</v>
      </c>
      <c r="AK15" s="180">
        <f>0.01*AK12/2</f>
        <v>0.01</v>
      </c>
      <c r="AL15" s="180">
        <f>0.015*AL12/2</f>
        <v>0.13500000000000001</v>
      </c>
      <c r="AM15" s="180">
        <f>0.02*AM12/2</f>
        <v>0.1</v>
      </c>
      <c r="AN15" s="180">
        <f>AK15+AL15+AM15</f>
        <v>0.24500000000000002</v>
      </c>
      <c r="AO15" s="180">
        <f>0.01*AO12/2</f>
        <v>0.01</v>
      </c>
      <c r="AP15" s="180">
        <f>0.015*AP12/2</f>
        <v>0.13500000000000001</v>
      </c>
      <c r="AQ15" s="180">
        <f>0.02*AQ12/2</f>
        <v>0.1</v>
      </c>
      <c r="AR15" s="180">
        <f>AO15+AP15+AQ15</f>
        <v>0.24500000000000002</v>
      </c>
      <c r="AS15" s="180">
        <f>0.01*AS12/2</f>
        <v>0.01</v>
      </c>
      <c r="AT15" s="180">
        <f>0.015*AT12/2</f>
        <v>0.13500000000000001</v>
      </c>
      <c r="AU15" s="180">
        <f>0.02*AU12/2</f>
        <v>0.1</v>
      </c>
      <c r="AV15" s="180">
        <f>AS15+AT15+AU15</f>
        <v>0.24500000000000002</v>
      </c>
      <c r="AW15" s="180">
        <f>0.01*AW12/2</f>
        <v>0.01</v>
      </c>
      <c r="AX15" s="180">
        <f>0.015*AX12/2</f>
        <v>0.13500000000000001</v>
      </c>
      <c r="AY15" s="180">
        <f>0.02*AY12/2</f>
        <v>0.1</v>
      </c>
      <c r="AZ15" s="180">
        <f>AW15+AX15+AY15</f>
        <v>0.24500000000000002</v>
      </c>
      <c r="BA15" s="234"/>
      <c r="BB15" s="235"/>
      <c r="BC15" s="235"/>
    </row>
    <row r="16" spans="1:55" ht="32.4" customHeight="1">
      <c r="A16" s="121" t="s">
        <v>4</v>
      </c>
      <c r="B16" s="121" t="s">
        <v>5</v>
      </c>
      <c r="C16" s="121" t="s">
        <v>30</v>
      </c>
      <c r="D16" s="121" t="s">
        <v>240</v>
      </c>
      <c r="E16" s="236" t="s">
        <v>50</v>
      </c>
      <c r="F16" s="236"/>
      <c r="G16" s="236"/>
      <c r="H16" s="236"/>
      <c r="I16" s="236" t="s">
        <v>51</v>
      </c>
      <c r="J16" s="236"/>
      <c r="K16" s="236"/>
      <c r="L16" s="236"/>
      <c r="M16" s="236" t="s">
        <v>52</v>
      </c>
      <c r="N16" s="236"/>
      <c r="O16" s="236"/>
      <c r="P16" s="236"/>
      <c r="Q16" s="236" t="s">
        <v>53</v>
      </c>
      <c r="R16" s="236"/>
      <c r="S16" s="236"/>
      <c r="T16" s="236"/>
      <c r="U16" s="236" t="s">
        <v>54</v>
      </c>
      <c r="V16" s="236"/>
      <c r="W16" s="236"/>
      <c r="X16" s="236"/>
      <c r="Y16" s="236" t="s">
        <v>55</v>
      </c>
      <c r="Z16" s="236"/>
      <c r="AA16" s="236"/>
      <c r="AB16" s="236"/>
      <c r="AC16" s="236" t="s">
        <v>56</v>
      </c>
      <c r="AD16" s="236"/>
      <c r="AE16" s="236"/>
      <c r="AF16" s="236"/>
      <c r="AG16" s="237" t="s">
        <v>57</v>
      </c>
      <c r="AH16" s="237"/>
      <c r="AI16" s="237"/>
      <c r="AJ16" s="237"/>
      <c r="AK16" s="236" t="s">
        <v>58</v>
      </c>
      <c r="AL16" s="236"/>
      <c r="AM16" s="236"/>
      <c r="AN16" s="236"/>
      <c r="AO16" s="236" t="s">
        <v>59</v>
      </c>
      <c r="AP16" s="236"/>
      <c r="AQ16" s="236"/>
      <c r="AR16" s="236"/>
      <c r="AS16" s="236" t="s">
        <v>60</v>
      </c>
      <c r="AT16" s="236"/>
      <c r="AU16" s="236"/>
      <c r="AV16" s="236"/>
      <c r="AW16" s="236" t="s">
        <v>61</v>
      </c>
      <c r="AX16" s="236"/>
      <c r="AY16" s="236"/>
      <c r="AZ16" s="236"/>
      <c r="BA16" s="121" t="s">
        <v>62</v>
      </c>
      <c r="BB16" s="121" t="s">
        <v>40</v>
      </c>
      <c r="BC16" s="121" t="s">
        <v>41</v>
      </c>
    </row>
    <row r="17" spans="1:55" ht="32.4" customHeight="1">
      <c r="A17" s="236" t="s">
        <v>351</v>
      </c>
      <c r="B17" s="236"/>
      <c r="C17" s="121" t="s">
        <v>31</v>
      </c>
      <c r="D17" s="122" t="s">
        <v>241</v>
      </c>
      <c r="E17" s="121" t="s">
        <v>73</v>
      </c>
      <c r="F17" s="121" t="s">
        <v>74</v>
      </c>
      <c r="G17" s="121" t="s">
        <v>75</v>
      </c>
      <c r="H17" s="121" t="s">
        <v>76</v>
      </c>
      <c r="I17" s="121" t="s">
        <v>73</v>
      </c>
      <c r="J17" s="121" t="s">
        <v>74</v>
      </c>
      <c r="K17" s="121" t="s">
        <v>75</v>
      </c>
      <c r="L17" s="121" t="s">
        <v>76</v>
      </c>
      <c r="M17" s="121" t="s">
        <v>73</v>
      </c>
      <c r="N17" s="121" t="s">
        <v>74</v>
      </c>
      <c r="O17" s="121" t="s">
        <v>75</v>
      </c>
      <c r="P17" s="121" t="s">
        <v>76</v>
      </c>
      <c r="Q17" s="121" t="s">
        <v>73</v>
      </c>
      <c r="R17" s="121" t="s">
        <v>74</v>
      </c>
      <c r="S17" s="121" t="s">
        <v>75</v>
      </c>
      <c r="T17" s="121" t="s">
        <v>76</v>
      </c>
      <c r="U17" s="121" t="s">
        <v>73</v>
      </c>
      <c r="V17" s="121" t="s">
        <v>74</v>
      </c>
      <c r="W17" s="121" t="s">
        <v>75</v>
      </c>
      <c r="X17" s="121" t="s">
        <v>76</v>
      </c>
      <c r="Y17" s="121" t="s">
        <v>73</v>
      </c>
      <c r="Z17" s="121" t="s">
        <v>74</v>
      </c>
      <c r="AA17" s="121" t="s">
        <v>75</v>
      </c>
      <c r="AB17" s="121" t="s">
        <v>76</v>
      </c>
      <c r="AC17" s="121" t="s">
        <v>73</v>
      </c>
      <c r="AD17" s="121" t="s">
        <v>74</v>
      </c>
      <c r="AE17" s="121" t="s">
        <v>75</v>
      </c>
      <c r="AF17" s="121" t="s">
        <v>76</v>
      </c>
      <c r="AG17" s="121" t="s">
        <v>73</v>
      </c>
      <c r="AH17" s="121" t="s">
        <v>74</v>
      </c>
      <c r="AI17" s="121" t="s">
        <v>75</v>
      </c>
      <c r="AJ17" s="121" t="s">
        <v>76</v>
      </c>
      <c r="AK17" s="121" t="s">
        <v>73</v>
      </c>
      <c r="AL17" s="121" t="s">
        <v>74</v>
      </c>
      <c r="AM17" s="121" t="s">
        <v>75</v>
      </c>
      <c r="AN17" s="121" t="s">
        <v>76</v>
      </c>
      <c r="AO17" s="121" t="s">
        <v>73</v>
      </c>
      <c r="AP17" s="121" t="s">
        <v>74</v>
      </c>
      <c r="AQ17" s="121" t="s">
        <v>75</v>
      </c>
      <c r="AR17" s="121" t="s">
        <v>76</v>
      </c>
      <c r="AS17" s="121" t="s">
        <v>73</v>
      </c>
      <c r="AT17" s="121" t="s">
        <v>74</v>
      </c>
      <c r="AU17" s="121" t="s">
        <v>75</v>
      </c>
      <c r="AV17" s="121" t="s">
        <v>76</v>
      </c>
      <c r="AW17" s="121" t="s">
        <v>73</v>
      </c>
      <c r="AX17" s="121" t="s">
        <v>74</v>
      </c>
      <c r="AY17" s="121" t="s">
        <v>75</v>
      </c>
      <c r="AZ17" s="121" t="s">
        <v>76</v>
      </c>
      <c r="BA17" s="222">
        <f>H18+L18+P18+T18+X18+AB18+AF18+AJ18+AN18+AR18+AV18+AZ18</f>
        <v>229</v>
      </c>
      <c r="BB17" s="225">
        <f>BC17*2</f>
        <v>2.5900000000000007</v>
      </c>
      <c r="BC17" s="225">
        <f>H21+L21+P21+T21+X21+AB21+AF21+AJ21+AN21+AR21+AV21+AZ21</f>
        <v>1.2950000000000004</v>
      </c>
    </row>
    <row r="18" spans="1:55" ht="32.4" customHeight="1">
      <c r="A18" s="236"/>
      <c r="B18" s="236"/>
      <c r="C18" s="123" t="s">
        <v>77</v>
      </c>
      <c r="D18" s="124" t="s">
        <v>331</v>
      </c>
      <c r="E18" s="125">
        <v>12</v>
      </c>
      <c r="F18" s="125">
        <v>5</v>
      </c>
      <c r="G18" s="125">
        <v>0</v>
      </c>
      <c r="H18" s="125">
        <f>SUM(E18:G18)</f>
        <v>17</v>
      </c>
      <c r="I18" s="125">
        <v>12</v>
      </c>
      <c r="J18" s="125">
        <v>5</v>
      </c>
      <c r="K18" s="125">
        <v>0</v>
      </c>
      <c r="L18" s="125">
        <f>SUM(I18:K18)</f>
        <v>17</v>
      </c>
      <c r="M18" s="125">
        <v>12</v>
      </c>
      <c r="N18" s="125">
        <v>5</v>
      </c>
      <c r="O18" s="125">
        <v>0</v>
      </c>
      <c r="P18" s="125">
        <f>SUM(M18:O18)</f>
        <v>17</v>
      </c>
      <c r="Q18" s="125">
        <v>14</v>
      </c>
      <c r="R18" s="125">
        <v>5</v>
      </c>
      <c r="S18" s="125">
        <v>0</v>
      </c>
      <c r="T18" s="125">
        <f>SUM(Q18:S18)</f>
        <v>19</v>
      </c>
      <c r="U18" s="125">
        <v>14</v>
      </c>
      <c r="V18" s="125">
        <v>5</v>
      </c>
      <c r="W18" s="125">
        <v>0</v>
      </c>
      <c r="X18" s="125">
        <f>SUM(U18:W18)</f>
        <v>19</v>
      </c>
      <c r="Y18" s="125">
        <v>15</v>
      </c>
      <c r="Z18" s="125">
        <v>5</v>
      </c>
      <c r="AA18" s="125">
        <v>0</v>
      </c>
      <c r="AB18" s="125">
        <f>SUM(Y18:AA18)</f>
        <v>20</v>
      </c>
      <c r="AC18" s="125">
        <v>15</v>
      </c>
      <c r="AD18" s="125">
        <v>5</v>
      </c>
      <c r="AE18" s="125">
        <v>0</v>
      </c>
      <c r="AF18" s="125">
        <f>SUM(AC18:AE18)</f>
        <v>20</v>
      </c>
      <c r="AG18" s="125">
        <v>15</v>
      </c>
      <c r="AH18" s="125">
        <v>5</v>
      </c>
      <c r="AI18" s="125">
        <v>0</v>
      </c>
      <c r="AJ18" s="125">
        <f>SUM(AG18:AI18)</f>
        <v>20</v>
      </c>
      <c r="AK18" s="125">
        <v>15</v>
      </c>
      <c r="AL18" s="125">
        <v>5</v>
      </c>
      <c r="AM18" s="125">
        <v>0</v>
      </c>
      <c r="AN18" s="125">
        <f>SUM(AK18:AM18)</f>
        <v>20</v>
      </c>
      <c r="AO18" s="125">
        <v>15</v>
      </c>
      <c r="AP18" s="125">
        <v>5</v>
      </c>
      <c r="AQ18" s="125">
        <v>0</v>
      </c>
      <c r="AR18" s="125">
        <f>SUM(AO18:AQ18)</f>
        <v>20</v>
      </c>
      <c r="AS18" s="125">
        <v>15</v>
      </c>
      <c r="AT18" s="125">
        <v>5</v>
      </c>
      <c r="AU18" s="125">
        <v>0</v>
      </c>
      <c r="AV18" s="125">
        <f>SUM(AS18:AU18)</f>
        <v>20</v>
      </c>
      <c r="AW18" s="125">
        <v>15</v>
      </c>
      <c r="AX18" s="125">
        <v>5</v>
      </c>
      <c r="AY18" s="125">
        <v>0</v>
      </c>
      <c r="AZ18" s="125">
        <f>SUM(AW18:AY18)</f>
        <v>20</v>
      </c>
      <c r="BA18" s="223"/>
      <c r="BB18" s="225"/>
      <c r="BC18" s="225"/>
    </row>
    <row r="19" spans="1:55" ht="32.4" customHeight="1">
      <c r="A19" s="236"/>
      <c r="B19" s="236"/>
      <c r="C19" s="121" t="s">
        <v>230</v>
      </c>
      <c r="D19" s="126" t="s">
        <v>332</v>
      </c>
      <c r="E19" s="236" t="s">
        <v>79</v>
      </c>
      <c r="F19" s="236"/>
      <c r="G19" s="236"/>
      <c r="H19" s="236"/>
      <c r="I19" s="236" t="s">
        <v>80</v>
      </c>
      <c r="J19" s="236"/>
      <c r="K19" s="236"/>
      <c r="L19" s="236"/>
      <c r="M19" s="236" t="s">
        <v>81</v>
      </c>
      <c r="N19" s="236"/>
      <c r="O19" s="236"/>
      <c r="P19" s="236"/>
      <c r="Q19" s="236" t="s">
        <v>82</v>
      </c>
      <c r="R19" s="236"/>
      <c r="S19" s="236"/>
      <c r="T19" s="236"/>
      <c r="U19" s="236" t="s">
        <v>83</v>
      </c>
      <c r="V19" s="236"/>
      <c r="W19" s="236"/>
      <c r="X19" s="236"/>
      <c r="Y19" s="236" t="s">
        <v>84</v>
      </c>
      <c r="Z19" s="236"/>
      <c r="AA19" s="236"/>
      <c r="AB19" s="236"/>
      <c r="AC19" s="236" t="s">
        <v>85</v>
      </c>
      <c r="AD19" s="236"/>
      <c r="AE19" s="236"/>
      <c r="AF19" s="236"/>
      <c r="AG19" s="236" t="s">
        <v>86</v>
      </c>
      <c r="AH19" s="236"/>
      <c r="AI19" s="236"/>
      <c r="AJ19" s="236"/>
      <c r="AK19" s="236" t="s">
        <v>87</v>
      </c>
      <c r="AL19" s="236"/>
      <c r="AM19" s="236"/>
      <c r="AN19" s="236"/>
      <c r="AO19" s="236" t="s">
        <v>88</v>
      </c>
      <c r="AP19" s="236"/>
      <c r="AQ19" s="236"/>
      <c r="AR19" s="236"/>
      <c r="AS19" s="236" t="s">
        <v>89</v>
      </c>
      <c r="AT19" s="236"/>
      <c r="AU19" s="236"/>
      <c r="AV19" s="236"/>
      <c r="AW19" s="236" t="s">
        <v>90</v>
      </c>
      <c r="AX19" s="236"/>
      <c r="AY19" s="236"/>
      <c r="AZ19" s="236"/>
      <c r="BA19" s="223"/>
      <c r="BB19" s="225"/>
      <c r="BC19" s="225"/>
    </row>
    <row r="20" spans="1:55" ht="32.4" customHeight="1">
      <c r="A20" s="236"/>
      <c r="B20" s="236"/>
      <c r="C20" s="121" t="s">
        <v>232</v>
      </c>
      <c r="D20" s="127">
        <v>314.16000000000003</v>
      </c>
      <c r="E20" s="121" t="s">
        <v>73</v>
      </c>
      <c r="F20" s="121" t="s">
        <v>74</v>
      </c>
      <c r="G20" s="121" t="s">
        <v>75</v>
      </c>
      <c r="H20" s="121" t="s">
        <v>76</v>
      </c>
      <c r="I20" s="121" t="s">
        <v>73</v>
      </c>
      <c r="J20" s="121" t="s">
        <v>74</v>
      </c>
      <c r="K20" s="121" t="s">
        <v>75</v>
      </c>
      <c r="L20" s="121" t="s">
        <v>76</v>
      </c>
      <c r="M20" s="121" t="s">
        <v>73</v>
      </c>
      <c r="N20" s="121" t="s">
        <v>74</v>
      </c>
      <c r="O20" s="121" t="s">
        <v>75</v>
      </c>
      <c r="P20" s="121" t="s">
        <v>76</v>
      </c>
      <c r="Q20" s="121" t="s">
        <v>73</v>
      </c>
      <c r="R20" s="121" t="s">
        <v>74</v>
      </c>
      <c r="S20" s="121" t="s">
        <v>75</v>
      </c>
      <c r="T20" s="121" t="s">
        <v>76</v>
      </c>
      <c r="U20" s="121" t="s">
        <v>73</v>
      </c>
      <c r="V20" s="121" t="s">
        <v>74</v>
      </c>
      <c r="W20" s="121" t="s">
        <v>75</v>
      </c>
      <c r="X20" s="121" t="s">
        <v>76</v>
      </c>
      <c r="Y20" s="121" t="s">
        <v>73</v>
      </c>
      <c r="Z20" s="121" t="s">
        <v>74</v>
      </c>
      <c r="AA20" s="121" t="s">
        <v>75</v>
      </c>
      <c r="AB20" s="121" t="s">
        <v>76</v>
      </c>
      <c r="AC20" s="121" t="s">
        <v>73</v>
      </c>
      <c r="AD20" s="121" t="s">
        <v>74</v>
      </c>
      <c r="AE20" s="121" t="s">
        <v>75</v>
      </c>
      <c r="AF20" s="121" t="s">
        <v>76</v>
      </c>
      <c r="AG20" s="121" t="s">
        <v>73</v>
      </c>
      <c r="AH20" s="121" t="s">
        <v>74</v>
      </c>
      <c r="AI20" s="121" t="s">
        <v>75</v>
      </c>
      <c r="AJ20" s="121" t="s">
        <v>76</v>
      </c>
      <c r="AK20" s="121" t="s">
        <v>73</v>
      </c>
      <c r="AL20" s="121" t="s">
        <v>74</v>
      </c>
      <c r="AM20" s="121" t="s">
        <v>75</v>
      </c>
      <c r="AN20" s="121" t="s">
        <v>76</v>
      </c>
      <c r="AO20" s="121" t="s">
        <v>73</v>
      </c>
      <c r="AP20" s="121" t="s">
        <v>74</v>
      </c>
      <c r="AQ20" s="121" t="s">
        <v>75</v>
      </c>
      <c r="AR20" s="121" t="s">
        <v>76</v>
      </c>
      <c r="AS20" s="121" t="s">
        <v>73</v>
      </c>
      <c r="AT20" s="121" t="s">
        <v>74</v>
      </c>
      <c r="AU20" s="121" t="s">
        <v>75</v>
      </c>
      <c r="AV20" s="121" t="s">
        <v>76</v>
      </c>
      <c r="AW20" s="121" t="s">
        <v>73</v>
      </c>
      <c r="AX20" s="121" t="s">
        <v>74</v>
      </c>
      <c r="AY20" s="121" t="s">
        <v>75</v>
      </c>
      <c r="AZ20" s="121" t="s">
        <v>76</v>
      </c>
      <c r="BA20" s="223"/>
      <c r="BB20" s="225"/>
      <c r="BC20" s="225"/>
    </row>
    <row r="21" spans="1:55" ht="32.4" customHeight="1">
      <c r="A21" s="236"/>
      <c r="B21" s="236"/>
      <c r="C21" s="121" t="s">
        <v>91</v>
      </c>
      <c r="D21" s="127" t="s">
        <v>300</v>
      </c>
      <c r="E21" s="108">
        <f>0.01*E18/2</f>
        <v>0.06</v>
      </c>
      <c r="F21" s="108">
        <f>0.015*F18/2</f>
        <v>3.7499999999999999E-2</v>
      </c>
      <c r="G21" s="108">
        <f>0.02*G18/2</f>
        <v>0</v>
      </c>
      <c r="H21" s="108">
        <f>E21+F21+G21</f>
        <v>9.7500000000000003E-2</v>
      </c>
      <c r="I21" s="108">
        <f>0.01*I18/2</f>
        <v>0.06</v>
      </c>
      <c r="J21" s="108">
        <f>0.015*J18/2</f>
        <v>3.7499999999999999E-2</v>
      </c>
      <c r="K21" s="108">
        <f>0.02*K18/2</f>
        <v>0</v>
      </c>
      <c r="L21" s="108">
        <f>I21+J21+K21</f>
        <v>9.7500000000000003E-2</v>
      </c>
      <c r="M21" s="108">
        <f>0.01*M18/2</f>
        <v>0.06</v>
      </c>
      <c r="N21" s="108">
        <f>0.015*N18/2</f>
        <v>3.7499999999999999E-2</v>
      </c>
      <c r="O21" s="108">
        <f>0.02*O18/2</f>
        <v>0</v>
      </c>
      <c r="P21" s="108">
        <f>M21+N21+O21</f>
        <v>9.7500000000000003E-2</v>
      </c>
      <c r="Q21" s="108">
        <f>0.01*Q18/2</f>
        <v>7.0000000000000007E-2</v>
      </c>
      <c r="R21" s="108">
        <f>0.015*R18/2</f>
        <v>3.7499999999999999E-2</v>
      </c>
      <c r="S21" s="108">
        <f>0.02*S18/2</f>
        <v>0</v>
      </c>
      <c r="T21" s="108">
        <f>Q21+R21+S21</f>
        <v>0.10750000000000001</v>
      </c>
      <c r="U21" s="108">
        <f>0.01*U18/2</f>
        <v>7.0000000000000007E-2</v>
      </c>
      <c r="V21" s="108">
        <f>0.015*V18/2</f>
        <v>3.7499999999999999E-2</v>
      </c>
      <c r="W21" s="108">
        <f>0.02*W18/2</f>
        <v>0</v>
      </c>
      <c r="X21" s="108">
        <f>U21+V21+W21</f>
        <v>0.10750000000000001</v>
      </c>
      <c r="Y21" s="108">
        <f>0.01*Y18/2</f>
        <v>7.4999999999999997E-2</v>
      </c>
      <c r="Z21" s="108">
        <f>0.015*Z18/2</f>
        <v>3.7499999999999999E-2</v>
      </c>
      <c r="AA21" s="108">
        <f>0.02*AA18/2</f>
        <v>0</v>
      </c>
      <c r="AB21" s="108">
        <f>Y21+Z21+AA21</f>
        <v>0.11249999999999999</v>
      </c>
      <c r="AC21" s="108">
        <f>0.01*AC18/2</f>
        <v>7.4999999999999997E-2</v>
      </c>
      <c r="AD21" s="108">
        <f>0.015*AD18/2</f>
        <v>3.7499999999999999E-2</v>
      </c>
      <c r="AE21" s="108">
        <f>0.02*AE18/2</f>
        <v>0</v>
      </c>
      <c r="AF21" s="108">
        <f>AC21+AD21+AE21</f>
        <v>0.11249999999999999</v>
      </c>
      <c r="AG21" s="108">
        <f>0.01*AG18/2</f>
        <v>7.4999999999999997E-2</v>
      </c>
      <c r="AH21" s="108">
        <f>0.015*AH18/2</f>
        <v>3.7499999999999999E-2</v>
      </c>
      <c r="AI21" s="108">
        <f>0.02*AI18/2</f>
        <v>0</v>
      </c>
      <c r="AJ21" s="108">
        <f>AG21+AH21+AI21</f>
        <v>0.11249999999999999</v>
      </c>
      <c r="AK21" s="108">
        <f>0.01*AK18/2</f>
        <v>7.4999999999999997E-2</v>
      </c>
      <c r="AL21" s="108">
        <f>0.015*AL18/2</f>
        <v>3.7499999999999999E-2</v>
      </c>
      <c r="AM21" s="108">
        <f>0.02*AM18/2</f>
        <v>0</v>
      </c>
      <c r="AN21" s="108">
        <f>AK21+AL21+AM21</f>
        <v>0.11249999999999999</v>
      </c>
      <c r="AO21" s="108">
        <f>0.01*AO18/2</f>
        <v>7.4999999999999997E-2</v>
      </c>
      <c r="AP21" s="108">
        <f>0.015*AP18/2</f>
        <v>3.7499999999999999E-2</v>
      </c>
      <c r="AQ21" s="108">
        <f>0.02*AQ18/2</f>
        <v>0</v>
      </c>
      <c r="AR21" s="108">
        <f>AO21+AP21+AQ21</f>
        <v>0.11249999999999999</v>
      </c>
      <c r="AS21" s="108">
        <f>0.01*AS18/2</f>
        <v>7.4999999999999997E-2</v>
      </c>
      <c r="AT21" s="108">
        <f>0.015*AT18/2</f>
        <v>3.7499999999999999E-2</v>
      </c>
      <c r="AU21" s="108">
        <f>0.02*AU18/2</f>
        <v>0</v>
      </c>
      <c r="AV21" s="108">
        <f>AS21+AT21+AU21</f>
        <v>0.11249999999999999</v>
      </c>
      <c r="AW21" s="108">
        <f>0.01*AW18/2</f>
        <v>7.4999999999999997E-2</v>
      </c>
      <c r="AX21" s="108">
        <f>0.015*AX18/2</f>
        <v>3.7499999999999999E-2</v>
      </c>
      <c r="AY21" s="108">
        <f>0.02*AY18/2</f>
        <v>0</v>
      </c>
      <c r="AZ21" s="108">
        <f>AW21+AX21+AY21</f>
        <v>0.11249999999999999</v>
      </c>
      <c r="BA21" s="224"/>
      <c r="BB21" s="225"/>
      <c r="BC21" s="225"/>
    </row>
    <row r="22" spans="1:55" ht="32.4" customHeight="1">
      <c r="A22" s="128" t="s">
        <v>4</v>
      </c>
      <c r="B22" s="128" t="s">
        <v>5</v>
      </c>
      <c r="C22" s="128" t="s">
        <v>30</v>
      </c>
      <c r="D22" s="128" t="s">
        <v>242</v>
      </c>
      <c r="E22" s="238" t="s">
        <v>50</v>
      </c>
      <c r="F22" s="238"/>
      <c r="G22" s="238"/>
      <c r="H22" s="238"/>
      <c r="I22" s="238" t="s">
        <v>51</v>
      </c>
      <c r="J22" s="238"/>
      <c r="K22" s="238"/>
      <c r="L22" s="238"/>
      <c r="M22" s="238" t="s">
        <v>52</v>
      </c>
      <c r="N22" s="238"/>
      <c r="O22" s="238"/>
      <c r="P22" s="238"/>
      <c r="Q22" s="238" t="s">
        <v>53</v>
      </c>
      <c r="R22" s="238"/>
      <c r="S22" s="238"/>
      <c r="T22" s="238"/>
      <c r="U22" s="238" t="s">
        <v>54</v>
      </c>
      <c r="V22" s="238"/>
      <c r="W22" s="238"/>
      <c r="X22" s="238"/>
      <c r="Y22" s="238" t="s">
        <v>55</v>
      </c>
      <c r="Z22" s="238"/>
      <c r="AA22" s="238"/>
      <c r="AB22" s="238"/>
      <c r="AC22" s="238" t="s">
        <v>56</v>
      </c>
      <c r="AD22" s="238"/>
      <c r="AE22" s="238"/>
      <c r="AF22" s="238"/>
      <c r="AG22" s="239" t="s">
        <v>57</v>
      </c>
      <c r="AH22" s="239"/>
      <c r="AI22" s="239"/>
      <c r="AJ22" s="239"/>
      <c r="AK22" s="238" t="s">
        <v>58</v>
      </c>
      <c r="AL22" s="238"/>
      <c r="AM22" s="238"/>
      <c r="AN22" s="238"/>
      <c r="AO22" s="238" t="s">
        <v>59</v>
      </c>
      <c r="AP22" s="238"/>
      <c r="AQ22" s="238"/>
      <c r="AR22" s="238"/>
      <c r="AS22" s="238" t="s">
        <v>60</v>
      </c>
      <c r="AT22" s="238"/>
      <c r="AU22" s="238"/>
      <c r="AV22" s="238"/>
      <c r="AW22" s="238" t="s">
        <v>61</v>
      </c>
      <c r="AX22" s="238"/>
      <c r="AY22" s="238"/>
      <c r="AZ22" s="238"/>
      <c r="BA22" s="128" t="s">
        <v>62</v>
      </c>
      <c r="BB22" s="128" t="s">
        <v>40</v>
      </c>
      <c r="BC22" s="128" t="s">
        <v>41</v>
      </c>
    </row>
    <row r="23" spans="1:55" ht="32.4" customHeight="1">
      <c r="A23" s="238" t="s">
        <v>352</v>
      </c>
      <c r="B23" s="238"/>
      <c r="C23" s="128" t="s">
        <v>31</v>
      </c>
      <c r="D23" s="129" t="s">
        <v>243</v>
      </c>
      <c r="E23" s="128" t="s">
        <v>73</v>
      </c>
      <c r="F23" s="128" t="s">
        <v>74</v>
      </c>
      <c r="G23" s="128" t="s">
        <v>75</v>
      </c>
      <c r="H23" s="128" t="s">
        <v>76</v>
      </c>
      <c r="I23" s="128" t="s">
        <v>73</v>
      </c>
      <c r="J23" s="128" t="s">
        <v>74</v>
      </c>
      <c r="K23" s="128" t="s">
        <v>75</v>
      </c>
      <c r="L23" s="128" t="s">
        <v>76</v>
      </c>
      <c r="M23" s="128" t="s">
        <v>73</v>
      </c>
      <c r="N23" s="128" t="s">
        <v>74</v>
      </c>
      <c r="O23" s="128" t="s">
        <v>75</v>
      </c>
      <c r="P23" s="128" t="s">
        <v>76</v>
      </c>
      <c r="Q23" s="128" t="s">
        <v>73</v>
      </c>
      <c r="R23" s="128" t="s">
        <v>74</v>
      </c>
      <c r="S23" s="128" t="s">
        <v>75</v>
      </c>
      <c r="T23" s="128" t="s">
        <v>76</v>
      </c>
      <c r="U23" s="128" t="s">
        <v>73</v>
      </c>
      <c r="V23" s="128" t="s">
        <v>74</v>
      </c>
      <c r="W23" s="128" t="s">
        <v>75</v>
      </c>
      <c r="X23" s="128" t="s">
        <v>76</v>
      </c>
      <c r="Y23" s="128" t="s">
        <v>73</v>
      </c>
      <c r="Z23" s="128" t="s">
        <v>74</v>
      </c>
      <c r="AA23" s="128" t="s">
        <v>75</v>
      </c>
      <c r="AB23" s="128" t="s">
        <v>76</v>
      </c>
      <c r="AC23" s="128" t="s">
        <v>73</v>
      </c>
      <c r="AD23" s="128" t="s">
        <v>74</v>
      </c>
      <c r="AE23" s="128" t="s">
        <v>75</v>
      </c>
      <c r="AF23" s="128" t="s">
        <v>76</v>
      </c>
      <c r="AG23" s="128" t="s">
        <v>73</v>
      </c>
      <c r="AH23" s="128" t="s">
        <v>74</v>
      </c>
      <c r="AI23" s="128" t="s">
        <v>75</v>
      </c>
      <c r="AJ23" s="128" t="s">
        <v>76</v>
      </c>
      <c r="AK23" s="128" t="s">
        <v>73</v>
      </c>
      <c r="AL23" s="128" t="s">
        <v>74</v>
      </c>
      <c r="AM23" s="128" t="s">
        <v>75</v>
      </c>
      <c r="AN23" s="128" t="s">
        <v>76</v>
      </c>
      <c r="AO23" s="128" t="s">
        <v>73</v>
      </c>
      <c r="AP23" s="128" t="s">
        <v>74</v>
      </c>
      <c r="AQ23" s="128" t="s">
        <v>75</v>
      </c>
      <c r="AR23" s="128" t="s">
        <v>76</v>
      </c>
      <c r="AS23" s="128" t="s">
        <v>73</v>
      </c>
      <c r="AT23" s="128" t="s">
        <v>74</v>
      </c>
      <c r="AU23" s="128" t="s">
        <v>75</v>
      </c>
      <c r="AV23" s="128" t="s">
        <v>76</v>
      </c>
      <c r="AW23" s="128" t="s">
        <v>73</v>
      </c>
      <c r="AX23" s="128" t="s">
        <v>74</v>
      </c>
      <c r="AY23" s="128" t="s">
        <v>75</v>
      </c>
      <c r="AZ23" s="128" t="s">
        <v>76</v>
      </c>
      <c r="BA23" s="222">
        <f>H24+L24+P24+T24+X24+AB24+AF24+AJ24+AN24+AR24+AV24+AZ24</f>
        <v>392</v>
      </c>
      <c r="BB23" s="225">
        <f>BC23*2</f>
        <v>5.1250000000000009</v>
      </c>
      <c r="BC23" s="225">
        <f>H27+L27+P27+T27+X27+AB27+AF27+AJ27+AN27+AR27+AV27+AZ27</f>
        <v>2.5625000000000004</v>
      </c>
    </row>
    <row r="24" spans="1:55" ht="32.4" customHeight="1">
      <c r="A24" s="238"/>
      <c r="B24" s="238"/>
      <c r="C24" s="130" t="s">
        <v>77</v>
      </c>
      <c r="D24" s="131" t="s">
        <v>244</v>
      </c>
      <c r="E24" s="132">
        <v>13</v>
      </c>
      <c r="F24" s="132">
        <v>6</v>
      </c>
      <c r="G24" s="132">
        <v>6</v>
      </c>
      <c r="H24" s="132">
        <f>SUM(E24:G24)</f>
        <v>25</v>
      </c>
      <c r="I24" s="132">
        <v>15</v>
      </c>
      <c r="J24" s="132">
        <v>6</v>
      </c>
      <c r="K24" s="132">
        <v>6</v>
      </c>
      <c r="L24" s="132">
        <f>SUM(I24:K24)</f>
        <v>27</v>
      </c>
      <c r="M24" s="132">
        <v>16</v>
      </c>
      <c r="N24" s="132">
        <v>7</v>
      </c>
      <c r="O24" s="132">
        <v>6</v>
      </c>
      <c r="P24" s="132">
        <f>SUM(M24:O24)</f>
        <v>29</v>
      </c>
      <c r="Q24" s="132">
        <v>16</v>
      </c>
      <c r="R24" s="132">
        <v>7</v>
      </c>
      <c r="S24" s="132">
        <v>6</v>
      </c>
      <c r="T24" s="132">
        <f>SUM(Q24:S24)</f>
        <v>29</v>
      </c>
      <c r="U24" s="132">
        <v>15</v>
      </c>
      <c r="V24" s="132">
        <v>7</v>
      </c>
      <c r="W24" s="132">
        <v>6</v>
      </c>
      <c r="X24" s="132">
        <f>SUM(U24:W24)</f>
        <v>28</v>
      </c>
      <c r="Y24" s="132">
        <v>19</v>
      </c>
      <c r="Z24" s="132">
        <v>7</v>
      </c>
      <c r="AA24" s="132">
        <v>6</v>
      </c>
      <c r="AB24" s="132">
        <f>SUM(Y24:AA24)</f>
        <v>32</v>
      </c>
      <c r="AC24" s="132">
        <v>19</v>
      </c>
      <c r="AD24" s="132">
        <v>8</v>
      </c>
      <c r="AE24" s="132">
        <v>6</v>
      </c>
      <c r="AF24" s="132">
        <f>SUM(AC24:AE24)</f>
        <v>33</v>
      </c>
      <c r="AG24" s="132">
        <v>22</v>
      </c>
      <c r="AH24" s="132">
        <v>9</v>
      </c>
      <c r="AI24" s="132">
        <v>6</v>
      </c>
      <c r="AJ24" s="132">
        <f>SUM(AG24:AI24)</f>
        <v>37</v>
      </c>
      <c r="AK24" s="132">
        <v>22</v>
      </c>
      <c r="AL24" s="132">
        <v>10</v>
      </c>
      <c r="AM24" s="132">
        <v>6</v>
      </c>
      <c r="AN24" s="132">
        <f>SUM(AK24:AM24)</f>
        <v>38</v>
      </c>
      <c r="AO24" s="132">
        <v>22</v>
      </c>
      <c r="AP24" s="132">
        <v>10</v>
      </c>
      <c r="AQ24" s="132">
        <v>6</v>
      </c>
      <c r="AR24" s="132">
        <f>SUM(AO24:AQ24)</f>
        <v>38</v>
      </c>
      <c r="AS24" s="132">
        <v>22</v>
      </c>
      <c r="AT24" s="132">
        <v>10</v>
      </c>
      <c r="AU24" s="132">
        <v>6</v>
      </c>
      <c r="AV24" s="132">
        <f t="shared" ref="AV24" si="0">SUM(AS24:AU24)</f>
        <v>38</v>
      </c>
      <c r="AW24" s="132">
        <v>22</v>
      </c>
      <c r="AX24" s="132">
        <v>10</v>
      </c>
      <c r="AY24" s="132">
        <v>6</v>
      </c>
      <c r="AZ24" s="132">
        <f t="shared" ref="AZ24" si="1">SUM(AW24:AY24)</f>
        <v>38</v>
      </c>
      <c r="BA24" s="223"/>
      <c r="BB24" s="225"/>
      <c r="BC24" s="225"/>
    </row>
    <row r="25" spans="1:55" ht="32.4" customHeight="1">
      <c r="A25" s="238"/>
      <c r="B25" s="238"/>
      <c r="C25" s="128" t="s">
        <v>230</v>
      </c>
      <c r="D25" s="133" t="s">
        <v>245</v>
      </c>
      <c r="E25" s="238" t="s">
        <v>79</v>
      </c>
      <c r="F25" s="238"/>
      <c r="G25" s="238"/>
      <c r="H25" s="238"/>
      <c r="I25" s="238" t="s">
        <v>80</v>
      </c>
      <c r="J25" s="238"/>
      <c r="K25" s="238"/>
      <c r="L25" s="238"/>
      <c r="M25" s="238" t="s">
        <v>81</v>
      </c>
      <c r="N25" s="238"/>
      <c r="O25" s="238"/>
      <c r="P25" s="238"/>
      <c r="Q25" s="238" t="s">
        <v>82</v>
      </c>
      <c r="R25" s="238"/>
      <c r="S25" s="238"/>
      <c r="T25" s="238"/>
      <c r="U25" s="238" t="s">
        <v>83</v>
      </c>
      <c r="V25" s="238"/>
      <c r="W25" s="238"/>
      <c r="X25" s="238"/>
      <c r="Y25" s="238" t="s">
        <v>84</v>
      </c>
      <c r="Z25" s="238"/>
      <c r="AA25" s="238"/>
      <c r="AB25" s="238"/>
      <c r="AC25" s="238" t="s">
        <v>85</v>
      </c>
      <c r="AD25" s="238"/>
      <c r="AE25" s="238"/>
      <c r="AF25" s="238"/>
      <c r="AG25" s="238" t="s">
        <v>86</v>
      </c>
      <c r="AH25" s="238"/>
      <c r="AI25" s="238"/>
      <c r="AJ25" s="238"/>
      <c r="AK25" s="238" t="s">
        <v>87</v>
      </c>
      <c r="AL25" s="238"/>
      <c r="AM25" s="238"/>
      <c r="AN25" s="238"/>
      <c r="AO25" s="238" t="s">
        <v>88</v>
      </c>
      <c r="AP25" s="238"/>
      <c r="AQ25" s="238"/>
      <c r="AR25" s="238"/>
      <c r="AS25" s="238" t="s">
        <v>89</v>
      </c>
      <c r="AT25" s="238"/>
      <c r="AU25" s="238"/>
      <c r="AV25" s="238"/>
      <c r="AW25" s="238" t="s">
        <v>90</v>
      </c>
      <c r="AX25" s="238"/>
      <c r="AY25" s="238"/>
      <c r="AZ25" s="238"/>
      <c r="BA25" s="223"/>
      <c r="BB25" s="225"/>
      <c r="BC25" s="225"/>
    </row>
    <row r="26" spans="1:55" ht="32.4" customHeight="1">
      <c r="A26" s="238"/>
      <c r="B26" s="238"/>
      <c r="C26" s="128" t="s">
        <v>232</v>
      </c>
      <c r="D26" s="134">
        <v>800</v>
      </c>
      <c r="E26" s="128" t="s">
        <v>73</v>
      </c>
      <c r="F26" s="128" t="s">
        <v>74</v>
      </c>
      <c r="G26" s="128" t="s">
        <v>75</v>
      </c>
      <c r="H26" s="128" t="s">
        <v>76</v>
      </c>
      <c r="I26" s="128" t="s">
        <v>73</v>
      </c>
      <c r="J26" s="128" t="s">
        <v>74</v>
      </c>
      <c r="K26" s="128" t="s">
        <v>75</v>
      </c>
      <c r="L26" s="128" t="s">
        <v>76</v>
      </c>
      <c r="M26" s="128" t="s">
        <v>73</v>
      </c>
      <c r="N26" s="128" t="s">
        <v>74</v>
      </c>
      <c r="O26" s="128" t="s">
        <v>75</v>
      </c>
      <c r="P26" s="128" t="s">
        <v>76</v>
      </c>
      <c r="Q26" s="128" t="s">
        <v>73</v>
      </c>
      <c r="R26" s="128" t="s">
        <v>74</v>
      </c>
      <c r="S26" s="128" t="s">
        <v>75</v>
      </c>
      <c r="T26" s="128" t="s">
        <v>76</v>
      </c>
      <c r="U26" s="128" t="s">
        <v>73</v>
      </c>
      <c r="V26" s="128" t="s">
        <v>74</v>
      </c>
      <c r="W26" s="128" t="s">
        <v>75</v>
      </c>
      <c r="X26" s="128" t="s">
        <v>76</v>
      </c>
      <c r="Y26" s="128" t="s">
        <v>73</v>
      </c>
      <c r="Z26" s="128" t="s">
        <v>74</v>
      </c>
      <c r="AA26" s="128" t="s">
        <v>75</v>
      </c>
      <c r="AB26" s="128" t="s">
        <v>76</v>
      </c>
      <c r="AC26" s="128" t="s">
        <v>73</v>
      </c>
      <c r="AD26" s="128" t="s">
        <v>74</v>
      </c>
      <c r="AE26" s="128" t="s">
        <v>75</v>
      </c>
      <c r="AF26" s="128" t="s">
        <v>76</v>
      </c>
      <c r="AG26" s="128" t="s">
        <v>73</v>
      </c>
      <c r="AH26" s="128" t="s">
        <v>74</v>
      </c>
      <c r="AI26" s="128" t="s">
        <v>75</v>
      </c>
      <c r="AJ26" s="128" t="s">
        <v>76</v>
      </c>
      <c r="AK26" s="128" t="s">
        <v>73</v>
      </c>
      <c r="AL26" s="128" t="s">
        <v>74</v>
      </c>
      <c r="AM26" s="128" t="s">
        <v>75</v>
      </c>
      <c r="AN26" s="128" t="s">
        <v>76</v>
      </c>
      <c r="AO26" s="128" t="s">
        <v>73</v>
      </c>
      <c r="AP26" s="128" t="s">
        <v>74</v>
      </c>
      <c r="AQ26" s="128" t="s">
        <v>75</v>
      </c>
      <c r="AR26" s="128" t="s">
        <v>76</v>
      </c>
      <c r="AS26" s="128" t="s">
        <v>73</v>
      </c>
      <c r="AT26" s="128" t="s">
        <v>74</v>
      </c>
      <c r="AU26" s="128" t="s">
        <v>75</v>
      </c>
      <c r="AV26" s="128" t="s">
        <v>76</v>
      </c>
      <c r="AW26" s="128" t="s">
        <v>73</v>
      </c>
      <c r="AX26" s="128" t="s">
        <v>74</v>
      </c>
      <c r="AY26" s="128" t="s">
        <v>75</v>
      </c>
      <c r="AZ26" s="128" t="s">
        <v>76</v>
      </c>
      <c r="BA26" s="223"/>
      <c r="BB26" s="225"/>
      <c r="BC26" s="225"/>
    </row>
    <row r="27" spans="1:55" ht="32.4" customHeight="1">
      <c r="A27" s="238"/>
      <c r="B27" s="238"/>
      <c r="C27" s="128" t="s">
        <v>91</v>
      </c>
      <c r="D27" s="134">
        <v>77</v>
      </c>
      <c r="E27" s="109">
        <f>0.01*E24/2</f>
        <v>6.5000000000000002E-2</v>
      </c>
      <c r="F27" s="109">
        <f>0.015*F24/2</f>
        <v>4.4999999999999998E-2</v>
      </c>
      <c r="G27" s="109">
        <f>0.02*G24/2</f>
        <v>0.06</v>
      </c>
      <c r="H27" s="109">
        <f>E27+F27+G27</f>
        <v>0.16999999999999998</v>
      </c>
      <c r="I27" s="109">
        <f>0.01*I24/2</f>
        <v>7.4999999999999997E-2</v>
      </c>
      <c r="J27" s="109">
        <f>0.015*J24/2</f>
        <v>4.4999999999999998E-2</v>
      </c>
      <c r="K27" s="109">
        <f>0.02*K24/2</f>
        <v>0.06</v>
      </c>
      <c r="L27" s="109">
        <f>I27+J27+K27</f>
        <v>0.18</v>
      </c>
      <c r="M27" s="109">
        <f>0.01*M24/2</f>
        <v>0.08</v>
      </c>
      <c r="N27" s="109">
        <f>0.015*N24/2</f>
        <v>5.2499999999999998E-2</v>
      </c>
      <c r="O27" s="109">
        <f>0.02*O24/2</f>
        <v>0.06</v>
      </c>
      <c r="P27" s="109">
        <f>M27+N27+O27</f>
        <v>0.1925</v>
      </c>
      <c r="Q27" s="109">
        <f>0.01*Q24/2</f>
        <v>0.08</v>
      </c>
      <c r="R27" s="109">
        <f>0.015*R24/2</f>
        <v>5.2499999999999998E-2</v>
      </c>
      <c r="S27" s="109">
        <f>0.02*S24/2</f>
        <v>0.06</v>
      </c>
      <c r="T27" s="109">
        <f>Q27+R27+S27</f>
        <v>0.1925</v>
      </c>
      <c r="U27" s="109">
        <f>0.01*U24/2</f>
        <v>7.4999999999999997E-2</v>
      </c>
      <c r="V27" s="109">
        <f>0.015*V24/2</f>
        <v>5.2499999999999998E-2</v>
      </c>
      <c r="W27" s="109">
        <f>0.02*W24/2</f>
        <v>0.06</v>
      </c>
      <c r="X27" s="109">
        <f>U27+V27+W27</f>
        <v>0.1875</v>
      </c>
      <c r="Y27" s="109">
        <f>0.01*Y24/2</f>
        <v>9.5000000000000001E-2</v>
      </c>
      <c r="Z27" s="109">
        <f>0.015*Z24/2</f>
        <v>5.2499999999999998E-2</v>
      </c>
      <c r="AA27" s="109">
        <f>0.02*AA24/2</f>
        <v>0.06</v>
      </c>
      <c r="AB27" s="109">
        <f>Y27+Z27+AA27</f>
        <v>0.20749999999999999</v>
      </c>
      <c r="AC27" s="109">
        <f>0.01*AC24/2</f>
        <v>9.5000000000000001E-2</v>
      </c>
      <c r="AD27" s="109">
        <f>0.015*AD24/2</f>
        <v>0.06</v>
      </c>
      <c r="AE27" s="109">
        <f>0.02*AE24/2</f>
        <v>0.06</v>
      </c>
      <c r="AF27" s="109">
        <f>AC27+AD27+AE27</f>
        <v>0.215</v>
      </c>
      <c r="AG27" s="109">
        <f>0.01*AG24/2</f>
        <v>0.11</v>
      </c>
      <c r="AH27" s="109">
        <f>0.015*AH24/2</f>
        <v>6.7500000000000004E-2</v>
      </c>
      <c r="AI27" s="109">
        <f>0.02*AI24/2</f>
        <v>0.06</v>
      </c>
      <c r="AJ27" s="109">
        <f>AG27+AH27+AI27</f>
        <v>0.23749999999999999</v>
      </c>
      <c r="AK27" s="109">
        <f>0.01*AK24/2</f>
        <v>0.11</v>
      </c>
      <c r="AL27" s="109">
        <f>0.015*AL24/2</f>
        <v>7.4999999999999997E-2</v>
      </c>
      <c r="AM27" s="109">
        <f>0.02*AM24/2</f>
        <v>0.06</v>
      </c>
      <c r="AN27" s="109">
        <f>AK27+AL27+AM27</f>
        <v>0.245</v>
      </c>
      <c r="AO27" s="109">
        <f>0.01*AO24/2</f>
        <v>0.11</v>
      </c>
      <c r="AP27" s="109">
        <f>0.015*AP24/2</f>
        <v>7.4999999999999997E-2</v>
      </c>
      <c r="AQ27" s="109">
        <f>0.02*AQ24/2</f>
        <v>0.06</v>
      </c>
      <c r="AR27" s="109">
        <f>AO27+AP27+AQ27</f>
        <v>0.245</v>
      </c>
      <c r="AS27" s="109">
        <f>0.01*AS24/2</f>
        <v>0.11</v>
      </c>
      <c r="AT27" s="109">
        <f>0.015*AT24/2</f>
        <v>7.4999999999999997E-2</v>
      </c>
      <c r="AU27" s="109">
        <f>0.02*AU24/2</f>
        <v>0.06</v>
      </c>
      <c r="AV27" s="109">
        <f>AS27+AT27+AU27</f>
        <v>0.245</v>
      </c>
      <c r="AW27" s="109">
        <f>0.01*AW24/2</f>
        <v>0.11</v>
      </c>
      <c r="AX27" s="109">
        <f>0.015*AX24/2</f>
        <v>7.4999999999999997E-2</v>
      </c>
      <c r="AY27" s="109">
        <f>0.02*AY24/2</f>
        <v>0.06</v>
      </c>
      <c r="AZ27" s="109">
        <f>AW27+AX27+AY27</f>
        <v>0.245</v>
      </c>
      <c r="BA27" s="224"/>
      <c r="BB27" s="225"/>
      <c r="BC27" s="225"/>
    </row>
    <row r="28" spans="1:55" ht="32.4" customHeight="1">
      <c r="A28" s="121" t="s">
        <v>4</v>
      </c>
      <c r="B28" s="121" t="s">
        <v>5</v>
      </c>
      <c r="C28" s="121" t="s">
        <v>30</v>
      </c>
      <c r="D28" s="121" t="s">
        <v>246</v>
      </c>
      <c r="E28" s="236" t="s">
        <v>50</v>
      </c>
      <c r="F28" s="236"/>
      <c r="G28" s="236"/>
      <c r="H28" s="236"/>
      <c r="I28" s="236" t="s">
        <v>51</v>
      </c>
      <c r="J28" s="236"/>
      <c r="K28" s="236"/>
      <c r="L28" s="236"/>
      <c r="M28" s="236" t="s">
        <v>52</v>
      </c>
      <c r="N28" s="236"/>
      <c r="O28" s="236"/>
      <c r="P28" s="236"/>
      <c r="Q28" s="236" t="s">
        <v>53</v>
      </c>
      <c r="R28" s="236"/>
      <c r="S28" s="236"/>
      <c r="T28" s="236"/>
      <c r="U28" s="236" t="s">
        <v>54</v>
      </c>
      <c r="V28" s="236"/>
      <c r="W28" s="236"/>
      <c r="X28" s="236"/>
      <c r="Y28" s="236" t="s">
        <v>55</v>
      </c>
      <c r="Z28" s="236"/>
      <c r="AA28" s="236"/>
      <c r="AB28" s="236"/>
      <c r="AC28" s="236" t="s">
        <v>56</v>
      </c>
      <c r="AD28" s="236"/>
      <c r="AE28" s="236"/>
      <c r="AF28" s="236"/>
      <c r="AG28" s="237" t="s">
        <v>57</v>
      </c>
      <c r="AH28" s="237"/>
      <c r="AI28" s="237"/>
      <c r="AJ28" s="237"/>
      <c r="AK28" s="236" t="s">
        <v>58</v>
      </c>
      <c r="AL28" s="236"/>
      <c r="AM28" s="236"/>
      <c r="AN28" s="236"/>
      <c r="AO28" s="236" t="s">
        <v>59</v>
      </c>
      <c r="AP28" s="236"/>
      <c r="AQ28" s="236"/>
      <c r="AR28" s="236"/>
      <c r="AS28" s="236" t="s">
        <v>60</v>
      </c>
      <c r="AT28" s="236"/>
      <c r="AU28" s="236"/>
      <c r="AV28" s="236"/>
      <c r="AW28" s="236" t="s">
        <v>61</v>
      </c>
      <c r="AX28" s="236"/>
      <c r="AY28" s="236"/>
      <c r="AZ28" s="236"/>
      <c r="BA28" s="121" t="s">
        <v>62</v>
      </c>
      <c r="BB28" s="121" t="s">
        <v>40</v>
      </c>
      <c r="BC28" s="121" t="s">
        <v>41</v>
      </c>
    </row>
    <row r="29" spans="1:55" ht="32.4" customHeight="1">
      <c r="A29" s="236" t="s">
        <v>353</v>
      </c>
      <c r="B29" s="236"/>
      <c r="C29" s="121" t="s">
        <v>31</v>
      </c>
      <c r="D29" s="122" t="s">
        <v>247</v>
      </c>
      <c r="E29" s="121" t="s">
        <v>73</v>
      </c>
      <c r="F29" s="121" t="s">
        <v>74</v>
      </c>
      <c r="G29" s="121" t="s">
        <v>75</v>
      </c>
      <c r="H29" s="121" t="s">
        <v>76</v>
      </c>
      <c r="I29" s="121" t="s">
        <v>73</v>
      </c>
      <c r="J29" s="121" t="s">
        <v>74</v>
      </c>
      <c r="K29" s="121" t="s">
        <v>75</v>
      </c>
      <c r="L29" s="121" t="s">
        <v>76</v>
      </c>
      <c r="M29" s="121" t="s">
        <v>73</v>
      </c>
      <c r="N29" s="121" t="s">
        <v>74</v>
      </c>
      <c r="O29" s="121" t="s">
        <v>75</v>
      </c>
      <c r="P29" s="121" t="s">
        <v>76</v>
      </c>
      <c r="Q29" s="121" t="s">
        <v>73</v>
      </c>
      <c r="R29" s="121" t="s">
        <v>74</v>
      </c>
      <c r="S29" s="121" t="s">
        <v>75</v>
      </c>
      <c r="T29" s="121" t="s">
        <v>76</v>
      </c>
      <c r="U29" s="121" t="s">
        <v>73</v>
      </c>
      <c r="V29" s="121" t="s">
        <v>74</v>
      </c>
      <c r="W29" s="121" t="s">
        <v>75</v>
      </c>
      <c r="X29" s="121" t="s">
        <v>76</v>
      </c>
      <c r="Y29" s="121" t="s">
        <v>73</v>
      </c>
      <c r="Z29" s="121" t="s">
        <v>74</v>
      </c>
      <c r="AA29" s="121" t="s">
        <v>75</v>
      </c>
      <c r="AB29" s="121" t="s">
        <v>76</v>
      </c>
      <c r="AC29" s="121" t="s">
        <v>73</v>
      </c>
      <c r="AD29" s="121" t="s">
        <v>74</v>
      </c>
      <c r="AE29" s="121" t="s">
        <v>75</v>
      </c>
      <c r="AF29" s="121" t="s">
        <v>76</v>
      </c>
      <c r="AG29" s="121" t="s">
        <v>73</v>
      </c>
      <c r="AH29" s="121" t="s">
        <v>74</v>
      </c>
      <c r="AI29" s="121" t="s">
        <v>75</v>
      </c>
      <c r="AJ29" s="121" t="s">
        <v>76</v>
      </c>
      <c r="AK29" s="121" t="s">
        <v>73</v>
      </c>
      <c r="AL29" s="121" t="s">
        <v>74</v>
      </c>
      <c r="AM29" s="121" t="s">
        <v>75</v>
      </c>
      <c r="AN29" s="121" t="s">
        <v>76</v>
      </c>
      <c r="AO29" s="121" t="s">
        <v>73</v>
      </c>
      <c r="AP29" s="121" t="s">
        <v>74</v>
      </c>
      <c r="AQ29" s="121" t="s">
        <v>75</v>
      </c>
      <c r="AR29" s="121" t="s">
        <v>76</v>
      </c>
      <c r="AS29" s="121" t="s">
        <v>73</v>
      </c>
      <c r="AT29" s="121" t="s">
        <v>74</v>
      </c>
      <c r="AU29" s="121" t="s">
        <v>75</v>
      </c>
      <c r="AV29" s="121" t="s">
        <v>76</v>
      </c>
      <c r="AW29" s="121" t="s">
        <v>73</v>
      </c>
      <c r="AX29" s="121" t="s">
        <v>74</v>
      </c>
      <c r="AY29" s="121" t="s">
        <v>75</v>
      </c>
      <c r="AZ29" s="121" t="s">
        <v>76</v>
      </c>
      <c r="BA29" s="222">
        <f>H30+L30+P30+T30+X30+AB30+AF30+AJ30+AN30+AR30+AV30+AZ30</f>
        <v>104</v>
      </c>
      <c r="BB29" s="225">
        <f>BC29*2</f>
        <v>1.6600000000000001</v>
      </c>
      <c r="BC29" s="225">
        <f>H33+L33+P33+T33+X33+AB33+AF33+AJ33+AN33+AR33+AV33+AZ33</f>
        <v>0.83000000000000007</v>
      </c>
    </row>
    <row r="30" spans="1:55" ht="32.4" customHeight="1">
      <c r="A30" s="236"/>
      <c r="B30" s="236"/>
      <c r="C30" s="123" t="s">
        <v>77</v>
      </c>
      <c r="D30" s="124" t="s">
        <v>248</v>
      </c>
      <c r="E30" s="123" t="s">
        <v>93</v>
      </c>
      <c r="F30" s="123" t="s">
        <v>98</v>
      </c>
      <c r="G30" s="123" t="s">
        <v>103</v>
      </c>
      <c r="H30" s="123" t="s">
        <v>127</v>
      </c>
      <c r="I30" s="123" t="s">
        <v>93</v>
      </c>
      <c r="J30" s="123" t="s">
        <v>98</v>
      </c>
      <c r="K30" s="123" t="s">
        <v>103</v>
      </c>
      <c r="L30" s="123" t="s">
        <v>127</v>
      </c>
      <c r="M30" s="123" t="s">
        <v>93</v>
      </c>
      <c r="N30" s="123" t="s">
        <v>98</v>
      </c>
      <c r="O30" s="123" t="s">
        <v>103</v>
      </c>
      <c r="P30" s="123" t="s">
        <v>127</v>
      </c>
      <c r="Q30" s="123" t="s">
        <v>93</v>
      </c>
      <c r="R30" s="123" t="s">
        <v>98</v>
      </c>
      <c r="S30" s="123" t="s">
        <v>103</v>
      </c>
      <c r="T30" s="123" t="s">
        <v>127</v>
      </c>
      <c r="U30" s="123" t="s">
        <v>93</v>
      </c>
      <c r="V30" s="123" t="s">
        <v>98</v>
      </c>
      <c r="W30" s="123" t="s">
        <v>103</v>
      </c>
      <c r="X30" s="123" t="s">
        <v>127</v>
      </c>
      <c r="Y30" s="123" t="s">
        <v>93</v>
      </c>
      <c r="Z30" s="123" t="s">
        <v>98</v>
      </c>
      <c r="AA30" s="123" t="s">
        <v>103</v>
      </c>
      <c r="AB30" s="123" t="s">
        <v>127</v>
      </c>
      <c r="AC30" s="123" t="s">
        <v>93</v>
      </c>
      <c r="AD30" s="123" t="s">
        <v>98</v>
      </c>
      <c r="AE30" s="123" t="s">
        <v>103</v>
      </c>
      <c r="AF30" s="123" t="s">
        <v>127</v>
      </c>
      <c r="AG30" s="123" t="s">
        <v>93</v>
      </c>
      <c r="AH30" s="123" t="s">
        <v>98</v>
      </c>
      <c r="AI30" s="123" t="s">
        <v>103</v>
      </c>
      <c r="AJ30" s="123" t="s">
        <v>127</v>
      </c>
      <c r="AK30" s="123" t="s">
        <v>93</v>
      </c>
      <c r="AL30" s="123" t="s">
        <v>98</v>
      </c>
      <c r="AM30" s="123" t="s">
        <v>98</v>
      </c>
      <c r="AN30" s="123" t="s">
        <v>122</v>
      </c>
      <c r="AO30" s="123" t="s">
        <v>93</v>
      </c>
      <c r="AP30" s="123" t="s">
        <v>98</v>
      </c>
      <c r="AQ30" s="123" t="s">
        <v>98</v>
      </c>
      <c r="AR30" s="123" t="s">
        <v>122</v>
      </c>
      <c r="AS30" s="123" t="s">
        <v>93</v>
      </c>
      <c r="AT30" s="123" t="s">
        <v>98</v>
      </c>
      <c r="AU30" s="123" t="s">
        <v>98</v>
      </c>
      <c r="AV30" s="123" t="s">
        <v>122</v>
      </c>
      <c r="AW30" s="123" t="s">
        <v>93</v>
      </c>
      <c r="AX30" s="123" t="s">
        <v>98</v>
      </c>
      <c r="AY30" s="123" t="s">
        <v>98</v>
      </c>
      <c r="AZ30" s="123" t="s">
        <v>122</v>
      </c>
      <c r="BA30" s="223"/>
      <c r="BB30" s="225"/>
      <c r="BC30" s="225"/>
    </row>
    <row r="31" spans="1:55" ht="32.4" customHeight="1">
      <c r="A31" s="236"/>
      <c r="B31" s="236"/>
      <c r="C31" s="121" t="s">
        <v>230</v>
      </c>
      <c r="D31" s="126" t="s">
        <v>249</v>
      </c>
      <c r="E31" s="236" t="s">
        <v>79</v>
      </c>
      <c r="F31" s="236"/>
      <c r="G31" s="236"/>
      <c r="H31" s="236"/>
      <c r="I31" s="236" t="s">
        <v>80</v>
      </c>
      <c r="J31" s="236"/>
      <c r="K31" s="236"/>
      <c r="L31" s="236"/>
      <c r="M31" s="236" t="s">
        <v>81</v>
      </c>
      <c r="N31" s="236"/>
      <c r="O31" s="236"/>
      <c r="P31" s="236"/>
      <c r="Q31" s="236" t="s">
        <v>82</v>
      </c>
      <c r="R31" s="236"/>
      <c r="S31" s="236"/>
      <c r="T31" s="236"/>
      <c r="U31" s="236" t="s">
        <v>83</v>
      </c>
      <c r="V31" s="236"/>
      <c r="W31" s="236"/>
      <c r="X31" s="236"/>
      <c r="Y31" s="236" t="s">
        <v>84</v>
      </c>
      <c r="Z31" s="236"/>
      <c r="AA31" s="236"/>
      <c r="AB31" s="236"/>
      <c r="AC31" s="236" t="s">
        <v>85</v>
      </c>
      <c r="AD31" s="236"/>
      <c r="AE31" s="236"/>
      <c r="AF31" s="236"/>
      <c r="AG31" s="236" t="s">
        <v>86</v>
      </c>
      <c r="AH31" s="236"/>
      <c r="AI31" s="236"/>
      <c r="AJ31" s="236"/>
      <c r="AK31" s="236" t="s">
        <v>87</v>
      </c>
      <c r="AL31" s="236"/>
      <c r="AM31" s="236"/>
      <c r="AN31" s="236"/>
      <c r="AO31" s="236" t="s">
        <v>88</v>
      </c>
      <c r="AP31" s="236"/>
      <c r="AQ31" s="236"/>
      <c r="AR31" s="236"/>
      <c r="AS31" s="236" t="s">
        <v>89</v>
      </c>
      <c r="AT31" s="236"/>
      <c r="AU31" s="236"/>
      <c r="AV31" s="236"/>
      <c r="AW31" s="236" t="s">
        <v>90</v>
      </c>
      <c r="AX31" s="236"/>
      <c r="AY31" s="236"/>
      <c r="AZ31" s="236"/>
      <c r="BA31" s="223"/>
      <c r="BB31" s="225"/>
      <c r="BC31" s="225"/>
    </row>
    <row r="32" spans="1:55" ht="32.4" customHeight="1">
      <c r="A32" s="236"/>
      <c r="B32" s="236"/>
      <c r="C32" s="121" t="s">
        <v>232</v>
      </c>
      <c r="D32" s="127" t="s">
        <v>250</v>
      </c>
      <c r="E32" s="121" t="s">
        <v>73</v>
      </c>
      <c r="F32" s="121" t="s">
        <v>74</v>
      </c>
      <c r="G32" s="121" t="s">
        <v>75</v>
      </c>
      <c r="H32" s="121" t="s">
        <v>76</v>
      </c>
      <c r="I32" s="121" t="s">
        <v>73</v>
      </c>
      <c r="J32" s="121" t="s">
        <v>74</v>
      </c>
      <c r="K32" s="121" t="s">
        <v>75</v>
      </c>
      <c r="L32" s="121" t="s">
        <v>76</v>
      </c>
      <c r="M32" s="121" t="s">
        <v>73</v>
      </c>
      <c r="N32" s="121" t="s">
        <v>74</v>
      </c>
      <c r="O32" s="121" t="s">
        <v>75</v>
      </c>
      <c r="P32" s="121" t="s">
        <v>76</v>
      </c>
      <c r="Q32" s="121" t="s">
        <v>73</v>
      </c>
      <c r="R32" s="121" t="s">
        <v>74</v>
      </c>
      <c r="S32" s="121" t="s">
        <v>75</v>
      </c>
      <c r="T32" s="121" t="s">
        <v>76</v>
      </c>
      <c r="U32" s="121" t="s">
        <v>73</v>
      </c>
      <c r="V32" s="121" t="s">
        <v>74</v>
      </c>
      <c r="W32" s="121" t="s">
        <v>75</v>
      </c>
      <c r="X32" s="121" t="s">
        <v>76</v>
      </c>
      <c r="Y32" s="121" t="s">
        <v>73</v>
      </c>
      <c r="Z32" s="121" t="s">
        <v>74</v>
      </c>
      <c r="AA32" s="121" t="s">
        <v>75</v>
      </c>
      <c r="AB32" s="121" t="s">
        <v>76</v>
      </c>
      <c r="AC32" s="121" t="s">
        <v>73</v>
      </c>
      <c r="AD32" s="121" t="s">
        <v>74</v>
      </c>
      <c r="AE32" s="121" t="s">
        <v>75</v>
      </c>
      <c r="AF32" s="121" t="s">
        <v>76</v>
      </c>
      <c r="AG32" s="121" t="s">
        <v>73</v>
      </c>
      <c r="AH32" s="121" t="s">
        <v>74</v>
      </c>
      <c r="AI32" s="121" t="s">
        <v>75</v>
      </c>
      <c r="AJ32" s="121" t="s">
        <v>76</v>
      </c>
      <c r="AK32" s="121" t="s">
        <v>73</v>
      </c>
      <c r="AL32" s="121" t="s">
        <v>74</v>
      </c>
      <c r="AM32" s="121" t="s">
        <v>75</v>
      </c>
      <c r="AN32" s="121" t="s">
        <v>76</v>
      </c>
      <c r="AO32" s="121" t="s">
        <v>73</v>
      </c>
      <c r="AP32" s="121" t="s">
        <v>74</v>
      </c>
      <c r="AQ32" s="121" t="s">
        <v>75</v>
      </c>
      <c r="AR32" s="121" t="s">
        <v>76</v>
      </c>
      <c r="AS32" s="121" t="s">
        <v>73</v>
      </c>
      <c r="AT32" s="121" t="s">
        <v>74</v>
      </c>
      <c r="AU32" s="121" t="s">
        <v>75</v>
      </c>
      <c r="AV32" s="121" t="s">
        <v>76</v>
      </c>
      <c r="AW32" s="121" t="s">
        <v>73</v>
      </c>
      <c r="AX32" s="121" t="s">
        <v>74</v>
      </c>
      <c r="AY32" s="121" t="s">
        <v>75</v>
      </c>
      <c r="AZ32" s="121" t="s">
        <v>76</v>
      </c>
      <c r="BA32" s="223"/>
      <c r="BB32" s="225"/>
      <c r="BC32" s="225"/>
    </row>
    <row r="33" spans="1:55" ht="32.4" customHeight="1">
      <c r="A33" s="236"/>
      <c r="B33" s="236"/>
      <c r="C33" s="121" t="s">
        <v>91</v>
      </c>
      <c r="D33" s="127" t="s">
        <v>157</v>
      </c>
      <c r="E33" s="108">
        <f>0.01*E30/2</f>
        <v>0.01</v>
      </c>
      <c r="F33" s="108">
        <f>0.015*F30/2</f>
        <v>2.2499999999999999E-2</v>
      </c>
      <c r="G33" s="108">
        <f>0.02*G30/2</f>
        <v>0.04</v>
      </c>
      <c r="H33" s="108">
        <f>E33+F33+G33</f>
        <v>7.2500000000000009E-2</v>
      </c>
      <c r="I33" s="108">
        <f>0.01*I30/2</f>
        <v>0.01</v>
      </c>
      <c r="J33" s="108">
        <f>0.015*J30/2</f>
        <v>2.2499999999999999E-2</v>
      </c>
      <c r="K33" s="108">
        <f>0.02*K30/2</f>
        <v>0.04</v>
      </c>
      <c r="L33" s="108">
        <f>I33+J33+K33</f>
        <v>7.2500000000000009E-2</v>
      </c>
      <c r="M33" s="108">
        <f>0.01*M30/2</f>
        <v>0.01</v>
      </c>
      <c r="N33" s="108">
        <f>0.015*N30/2</f>
        <v>2.2499999999999999E-2</v>
      </c>
      <c r="O33" s="108">
        <f>0.02*O30/2</f>
        <v>0.04</v>
      </c>
      <c r="P33" s="108">
        <f>M33+N33+O33</f>
        <v>7.2500000000000009E-2</v>
      </c>
      <c r="Q33" s="108">
        <f>0.01*Q30/2</f>
        <v>0.01</v>
      </c>
      <c r="R33" s="108">
        <f>0.015*R30/2</f>
        <v>2.2499999999999999E-2</v>
      </c>
      <c r="S33" s="108">
        <f>0.02*S30/2</f>
        <v>0.04</v>
      </c>
      <c r="T33" s="108">
        <f>Q33+R33+S33</f>
        <v>7.2500000000000009E-2</v>
      </c>
      <c r="U33" s="108">
        <f>0.01*U30/2</f>
        <v>0.01</v>
      </c>
      <c r="V33" s="108">
        <f>0.015*V30/2</f>
        <v>2.2499999999999999E-2</v>
      </c>
      <c r="W33" s="108">
        <f>0.02*W30/2</f>
        <v>0.04</v>
      </c>
      <c r="X33" s="108">
        <f>U33+V33+W33</f>
        <v>7.2500000000000009E-2</v>
      </c>
      <c r="Y33" s="108">
        <f>0.01*Y30/2</f>
        <v>0.01</v>
      </c>
      <c r="Z33" s="108">
        <f>0.015*Z30/2</f>
        <v>2.2499999999999999E-2</v>
      </c>
      <c r="AA33" s="108">
        <f>0.02*AA30/2</f>
        <v>0.04</v>
      </c>
      <c r="AB33" s="108">
        <f>Y33+Z33+AA33</f>
        <v>7.2500000000000009E-2</v>
      </c>
      <c r="AC33" s="108">
        <f>0.01*AC30/2</f>
        <v>0.01</v>
      </c>
      <c r="AD33" s="108">
        <f>0.015*AD30/2</f>
        <v>2.2499999999999999E-2</v>
      </c>
      <c r="AE33" s="108">
        <f>0.02*AE30/2</f>
        <v>0.04</v>
      </c>
      <c r="AF33" s="108">
        <f>AC33+AD33+AE33</f>
        <v>7.2500000000000009E-2</v>
      </c>
      <c r="AG33" s="108">
        <f>0.01*AG30/2</f>
        <v>0.01</v>
      </c>
      <c r="AH33" s="108">
        <f>0.015*AH30/2</f>
        <v>2.2499999999999999E-2</v>
      </c>
      <c r="AI33" s="108">
        <f>0.02*AI30/2</f>
        <v>0.04</v>
      </c>
      <c r="AJ33" s="108">
        <f>AG33+AH33+AI33</f>
        <v>7.2500000000000009E-2</v>
      </c>
      <c r="AK33" s="108">
        <f>0.01*AK30/2</f>
        <v>0.01</v>
      </c>
      <c r="AL33" s="108">
        <f>0.015*AL30/2</f>
        <v>2.2499999999999999E-2</v>
      </c>
      <c r="AM33" s="108">
        <f>0.02*AM30/2</f>
        <v>0.03</v>
      </c>
      <c r="AN33" s="108">
        <f>AK33+AL33+AM33</f>
        <v>6.25E-2</v>
      </c>
      <c r="AO33" s="108">
        <f>0.01*AO30/2</f>
        <v>0.01</v>
      </c>
      <c r="AP33" s="108">
        <f>0.015*AP30/2</f>
        <v>2.2499999999999999E-2</v>
      </c>
      <c r="AQ33" s="108">
        <f>0.02*AQ30/2</f>
        <v>0.03</v>
      </c>
      <c r="AR33" s="108">
        <f>AO33+AP33+AQ33</f>
        <v>6.25E-2</v>
      </c>
      <c r="AS33" s="108">
        <f>0.01*AS30/2</f>
        <v>0.01</v>
      </c>
      <c r="AT33" s="108">
        <f>0.015*AT30/2</f>
        <v>2.2499999999999999E-2</v>
      </c>
      <c r="AU33" s="108">
        <f>0.02*AU30/2</f>
        <v>0.03</v>
      </c>
      <c r="AV33" s="108">
        <f>AS33+AT33+AU33</f>
        <v>6.25E-2</v>
      </c>
      <c r="AW33" s="108">
        <f>0.01*AW30/2</f>
        <v>0.01</v>
      </c>
      <c r="AX33" s="108">
        <f>0.015*AX30/2</f>
        <v>2.2499999999999999E-2</v>
      </c>
      <c r="AY33" s="108">
        <f>0.02*AY30/2</f>
        <v>0.03</v>
      </c>
      <c r="AZ33" s="108">
        <f>AW33+AX33+AY33</f>
        <v>6.25E-2</v>
      </c>
      <c r="BA33" s="224"/>
      <c r="BB33" s="225"/>
      <c r="BC33" s="225"/>
    </row>
    <row r="34" spans="1:55" ht="32.4" customHeight="1">
      <c r="A34" s="114" t="s">
        <v>4</v>
      </c>
      <c r="B34" s="114" t="s">
        <v>5</v>
      </c>
      <c r="C34" s="114" t="s">
        <v>30</v>
      </c>
      <c r="D34" s="114" t="s">
        <v>210</v>
      </c>
      <c r="E34" s="220" t="s">
        <v>50</v>
      </c>
      <c r="F34" s="220"/>
      <c r="G34" s="220"/>
      <c r="H34" s="220"/>
      <c r="I34" s="220" t="s">
        <v>51</v>
      </c>
      <c r="J34" s="220"/>
      <c r="K34" s="220"/>
      <c r="L34" s="220"/>
      <c r="M34" s="220" t="s">
        <v>52</v>
      </c>
      <c r="N34" s="220"/>
      <c r="O34" s="220"/>
      <c r="P34" s="220"/>
      <c r="Q34" s="220" t="s">
        <v>53</v>
      </c>
      <c r="R34" s="220"/>
      <c r="S34" s="220"/>
      <c r="T34" s="220"/>
      <c r="U34" s="220" t="s">
        <v>54</v>
      </c>
      <c r="V34" s="220"/>
      <c r="W34" s="220"/>
      <c r="X34" s="220"/>
      <c r="Y34" s="220" t="s">
        <v>55</v>
      </c>
      <c r="Z34" s="220"/>
      <c r="AA34" s="220"/>
      <c r="AB34" s="220"/>
      <c r="AC34" s="220" t="s">
        <v>56</v>
      </c>
      <c r="AD34" s="220"/>
      <c r="AE34" s="220"/>
      <c r="AF34" s="220"/>
      <c r="AG34" s="221" t="s">
        <v>57</v>
      </c>
      <c r="AH34" s="221"/>
      <c r="AI34" s="221"/>
      <c r="AJ34" s="221"/>
      <c r="AK34" s="220" t="s">
        <v>58</v>
      </c>
      <c r="AL34" s="220"/>
      <c r="AM34" s="220"/>
      <c r="AN34" s="220"/>
      <c r="AO34" s="220" t="s">
        <v>59</v>
      </c>
      <c r="AP34" s="220"/>
      <c r="AQ34" s="220"/>
      <c r="AR34" s="220"/>
      <c r="AS34" s="220" t="s">
        <v>60</v>
      </c>
      <c r="AT34" s="220"/>
      <c r="AU34" s="220"/>
      <c r="AV34" s="220"/>
      <c r="AW34" s="220" t="s">
        <v>61</v>
      </c>
      <c r="AX34" s="220"/>
      <c r="AY34" s="220"/>
      <c r="AZ34" s="220"/>
      <c r="BA34" s="114" t="s">
        <v>62</v>
      </c>
      <c r="BB34" s="114" t="s">
        <v>40</v>
      </c>
      <c r="BC34" s="114" t="s">
        <v>41</v>
      </c>
    </row>
    <row r="35" spans="1:55" ht="32.4" customHeight="1">
      <c r="A35" s="220" t="s">
        <v>354</v>
      </c>
      <c r="B35" s="220" t="s">
        <v>20</v>
      </c>
      <c r="C35" s="114" t="s">
        <v>31</v>
      </c>
      <c r="D35" s="115" t="s">
        <v>251</v>
      </c>
      <c r="E35" s="114" t="s">
        <v>73</v>
      </c>
      <c r="F35" s="114" t="s">
        <v>74</v>
      </c>
      <c r="G35" s="114" t="s">
        <v>75</v>
      </c>
      <c r="H35" s="114" t="s">
        <v>76</v>
      </c>
      <c r="I35" s="114" t="s">
        <v>73</v>
      </c>
      <c r="J35" s="114" t="s">
        <v>74</v>
      </c>
      <c r="K35" s="114" t="s">
        <v>75</v>
      </c>
      <c r="L35" s="114" t="s">
        <v>76</v>
      </c>
      <c r="M35" s="114" t="s">
        <v>73</v>
      </c>
      <c r="N35" s="114" t="s">
        <v>74</v>
      </c>
      <c r="O35" s="114" t="s">
        <v>75</v>
      </c>
      <c r="P35" s="114" t="s">
        <v>76</v>
      </c>
      <c r="Q35" s="114" t="s">
        <v>73</v>
      </c>
      <c r="R35" s="114" t="s">
        <v>74</v>
      </c>
      <c r="S35" s="114" t="s">
        <v>75</v>
      </c>
      <c r="T35" s="114" t="s">
        <v>76</v>
      </c>
      <c r="U35" s="114" t="s">
        <v>73</v>
      </c>
      <c r="V35" s="114" t="s">
        <v>74</v>
      </c>
      <c r="W35" s="114" t="s">
        <v>75</v>
      </c>
      <c r="X35" s="114" t="s">
        <v>76</v>
      </c>
      <c r="Y35" s="114" t="s">
        <v>73</v>
      </c>
      <c r="Z35" s="114" t="s">
        <v>74</v>
      </c>
      <c r="AA35" s="114" t="s">
        <v>75</v>
      </c>
      <c r="AB35" s="114" t="s">
        <v>76</v>
      </c>
      <c r="AC35" s="114" t="s">
        <v>73</v>
      </c>
      <c r="AD35" s="114" t="s">
        <v>74</v>
      </c>
      <c r="AE35" s="114" t="s">
        <v>75</v>
      </c>
      <c r="AF35" s="114" t="s">
        <v>76</v>
      </c>
      <c r="AG35" s="114" t="s">
        <v>73</v>
      </c>
      <c r="AH35" s="114" t="s">
        <v>74</v>
      </c>
      <c r="AI35" s="114" t="s">
        <v>75</v>
      </c>
      <c r="AJ35" s="114" t="s">
        <v>76</v>
      </c>
      <c r="AK35" s="114" t="s">
        <v>73</v>
      </c>
      <c r="AL35" s="114" t="s">
        <v>74</v>
      </c>
      <c r="AM35" s="114" t="s">
        <v>75</v>
      </c>
      <c r="AN35" s="114" t="s">
        <v>76</v>
      </c>
      <c r="AO35" s="114" t="s">
        <v>73</v>
      </c>
      <c r="AP35" s="114" t="s">
        <v>74</v>
      </c>
      <c r="AQ35" s="114" t="s">
        <v>75</v>
      </c>
      <c r="AR35" s="114" t="s">
        <v>76</v>
      </c>
      <c r="AS35" s="114" t="s">
        <v>73</v>
      </c>
      <c r="AT35" s="114" t="s">
        <v>74</v>
      </c>
      <c r="AU35" s="114" t="s">
        <v>75</v>
      </c>
      <c r="AV35" s="114" t="s">
        <v>76</v>
      </c>
      <c r="AW35" s="114" t="s">
        <v>73</v>
      </c>
      <c r="AX35" s="114" t="s">
        <v>74</v>
      </c>
      <c r="AY35" s="114" t="s">
        <v>75</v>
      </c>
      <c r="AZ35" s="114" t="s">
        <v>76</v>
      </c>
      <c r="BA35" s="222">
        <f>H36+L36+P36+T36+X36+AB36+AF36+AJ36+AN36+AR36+AV36+AZ36</f>
        <v>360</v>
      </c>
      <c r="BB35" s="225">
        <f>BC35*2</f>
        <v>5.2800000000000011</v>
      </c>
      <c r="BC35" s="225">
        <f>H39+L39+P39+T39+X39+AB39+AF39+AJ39+AN39+AR39+AV39+AZ39</f>
        <v>2.6400000000000006</v>
      </c>
    </row>
    <row r="36" spans="1:55" ht="32.4" customHeight="1">
      <c r="A36" s="220"/>
      <c r="B36" s="220"/>
      <c r="C36" s="116" t="s">
        <v>77</v>
      </c>
      <c r="D36" s="117" t="s">
        <v>252</v>
      </c>
      <c r="E36" s="118">
        <v>12</v>
      </c>
      <c r="F36" s="118">
        <v>8</v>
      </c>
      <c r="G36" s="118">
        <v>10</v>
      </c>
      <c r="H36" s="118">
        <f>SUM(E36:G36)</f>
        <v>30</v>
      </c>
      <c r="I36" s="118">
        <v>12</v>
      </c>
      <c r="J36" s="118">
        <v>8</v>
      </c>
      <c r="K36" s="118">
        <v>10</v>
      </c>
      <c r="L36" s="118">
        <f>SUM(I36:K36)</f>
        <v>30</v>
      </c>
      <c r="M36" s="118">
        <v>12</v>
      </c>
      <c r="N36" s="118">
        <v>8</v>
      </c>
      <c r="O36" s="118">
        <v>10</v>
      </c>
      <c r="P36" s="118">
        <f>SUM(M36:O36)</f>
        <v>30</v>
      </c>
      <c r="Q36" s="118">
        <v>12</v>
      </c>
      <c r="R36" s="118">
        <v>8</v>
      </c>
      <c r="S36" s="118">
        <v>10</v>
      </c>
      <c r="T36" s="118">
        <f>SUM(Q36:S36)</f>
        <v>30</v>
      </c>
      <c r="U36" s="118">
        <v>12</v>
      </c>
      <c r="V36" s="118">
        <v>8</v>
      </c>
      <c r="W36" s="118">
        <v>10</v>
      </c>
      <c r="X36" s="118">
        <f>SUM(U36:W36)</f>
        <v>30</v>
      </c>
      <c r="Y36" s="118">
        <v>12</v>
      </c>
      <c r="Z36" s="118">
        <v>8</v>
      </c>
      <c r="AA36" s="118">
        <v>10</v>
      </c>
      <c r="AB36" s="118">
        <f>SUM(Y36:AA36)</f>
        <v>30</v>
      </c>
      <c r="AC36" s="118">
        <v>12</v>
      </c>
      <c r="AD36" s="118">
        <v>8</v>
      </c>
      <c r="AE36" s="118">
        <v>10</v>
      </c>
      <c r="AF36" s="118">
        <f>SUM(AC36:AE36)</f>
        <v>30</v>
      </c>
      <c r="AG36" s="118">
        <v>12</v>
      </c>
      <c r="AH36" s="118">
        <v>8</v>
      </c>
      <c r="AI36" s="118">
        <v>10</v>
      </c>
      <c r="AJ36" s="118">
        <f>SUM(AG36:AI36)</f>
        <v>30</v>
      </c>
      <c r="AK36" s="118">
        <v>12</v>
      </c>
      <c r="AL36" s="118">
        <v>8</v>
      </c>
      <c r="AM36" s="118">
        <v>10</v>
      </c>
      <c r="AN36" s="118">
        <f>SUM(AK36:AM36)</f>
        <v>30</v>
      </c>
      <c r="AO36" s="118">
        <v>12</v>
      </c>
      <c r="AP36" s="118">
        <v>8</v>
      </c>
      <c r="AQ36" s="118">
        <v>10</v>
      </c>
      <c r="AR36" s="118">
        <f>SUM(AO36:AQ36)</f>
        <v>30</v>
      </c>
      <c r="AS36" s="118">
        <v>12</v>
      </c>
      <c r="AT36" s="118">
        <v>8</v>
      </c>
      <c r="AU36" s="118">
        <v>10</v>
      </c>
      <c r="AV36" s="118">
        <f>SUM(AS36:AU36)</f>
        <v>30</v>
      </c>
      <c r="AW36" s="118">
        <v>12</v>
      </c>
      <c r="AX36" s="118">
        <v>8</v>
      </c>
      <c r="AY36" s="118">
        <v>10</v>
      </c>
      <c r="AZ36" s="118">
        <f>SUM(AW36:AY36)</f>
        <v>30</v>
      </c>
      <c r="BA36" s="223"/>
      <c r="BB36" s="225"/>
      <c r="BC36" s="225"/>
    </row>
    <row r="37" spans="1:55" ht="32.4" customHeight="1">
      <c r="A37" s="220"/>
      <c r="B37" s="220"/>
      <c r="C37" s="114" t="s">
        <v>230</v>
      </c>
      <c r="D37" s="119" t="s">
        <v>333</v>
      </c>
      <c r="E37" s="220" t="s">
        <v>79</v>
      </c>
      <c r="F37" s="220"/>
      <c r="G37" s="220"/>
      <c r="H37" s="220"/>
      <c r="I37" s="220" t="s">
        <v>80</v>
      </c>
      <c r="J37" s="220"/>
      <c r="K37" s="220"/>
      <c r="L37" s="220"/>
      <c r="M37" s="220" t="s">
        <v>81</v>
      </c>
      <c r="N37" s="220"/>
      <c r="O37" s="220"/>
      <c r="P37" s="220"/>
      <c r="Q37" s="220" t="s">
        <v>82</v>
      </c>
      <c r="R37" s="220"/>
      <c r="S37" s="220"/>
      <c r="T37" s="220"/>
      <c r="U37" s="220" t="s">
        <v>83</v>
      </c>
      <c r="V37" s="220"/>
      <c r="W37" s="220"/>
      <c r="X37" s="220"/>
      <c r="Y37" s="220" t="s">
        <v>84</v>
      </c>
      <c r="Z37" s="220"/>
      <c r="AA37" s="220"/>
      <c r="AB37" s="220"/>
      <c r="AC37" s="220" t="s">
        <v>85</v>
      </c>
      <c r="AD37" s="220"/>
      <c r="AE37" s="220"/>
      <c r="AF37" s="220"/>
      <c r="AG37" s="220" t="s">
        <v>86</v>
      </c>
      <c r="AH37" s="220"/>
      <c r="AI37" s="220"/>
      <c r="AJ37" s="220"/>
      <c r="AK37" s="220" t="s">
        <v>87</v>
      </c>
      <c r="AL37" s="220"/>
      <c r="AM37" s="220"/>
      <c r="AN37" s="220"/>
      <c r="AO37" s="220" t="s">
        <v>88</v>
      </c>
      <c r="AP37" s="220"/>
      <c r="AQ37" s="220"/>
      <c r="AR37" s="220"/>
      <c r="AS37" s="220" t="s">
        <v>89</v>
      </c>
      <c r="AT37" s="220"/>
      <c r="AU37" s="220"/>
      <c r="AV37" s="220"/>
      <c r="AW37" s="220" t="s">
        <v>90</v>
      </c>
      <c r="AX37" s="220"/>
      <c r="AY37" s="220"/>
      <c r="AZ37" s="220"/>
      <c r="BA37" s="223"/>
      <c r="BB37" s="225"/>
      <c r="BC37" s="225"/>
    </row>
    <row r="38" spans="1:55" ht="32.4" customHeight="1">
      <c r="A38" s="220"/>
      <c r="B38" s="220"/>
      <c r="C38" s="114" t="s">
        <v>232</v>
      </c>
      <c r="D38" s="120" t="s">
        <v>296</v>
      </c>
      <c r="E38" s="114" t="s">
        <v>73</v>
      </c>
      <c r="F38" s="114" t="s">
        <v>74</v>
      </c>
      <c r="G38" s="114" t="s">
        <v>75</v>
      </c>
      <c r="H38" s="114" t="s">
        <v>76</v>
      </c>
      <c r="I38" s="114" t="s">
        <v>73</v>
      </c>
      <c r="J38" s="114" t="s">
        <v>74</v>
      </c>
      <c r="K38" s="114" t="s">
        <v>75</v>
      </c>
      <c r="L38" s="114" t="s">
        <v>76</v>
      </c>
      <c r="M38" s="114" t="s">
        <v>73</v>
      </c>
      <c r="N38" s="114" t="s">
        <v>74</v>
      </c>
      <c r="O38" s="114" t="s">
        <v>75</v>
      </c>
      <c r="P38" s="114" t="s">
        <v>76</v>
      </c>
      <c r="Q38" s="114" t="s">
        <v>73</v>
      </c>
      <c r="R38" s="114" t="s">
        <v>74</v>
      </c>
      <c r="S38" s="114" t="s">
        <v>75</v>
      </c>
      <c r="T38" s="114" t="s">
        <v>76</v>
      </c>
      <c r="U38" s="114" t="s">
        <v>73</v>
      </c>
      <c r="V38" s="114" t="s">
        <v>74</v>
      </c>
      <c r="W38" s="114" t="s">
        <v>75</v>
      </c>
      <c r="X38" s="114" t="s">
        <v>76</v>
      </c>
      <c r="Y38" s="114" t="s">
        <v>73</v>
      </c>
      <c r="Z38" s="114" t="s">
        <v>74</v>
      </c>
      <c r="AA38" s="114" t="s">
        <v>75</v>
      </c>
      <c r="AB38" s="114" t="s">
        <v>76</v>
      </c>
      <c r="AC38" s="114" t="s">
        <v>73</v>
      </c>
      <c r="AD38" s="114" t="s">
        <v>74</v>
      </c>
      <c r="AE38" s="114" t="s">
        <v>75</v>
      </c>
      <c r="AF38" s="114" t="s">
        <v>76</v>
      </c>
      <c r="AG38" s="114" t="s">
        <v>73</v>
      </c>
      <c r="AH38" s="114" t="s">
        <v>74</v>
      </c>
      <c r="AI38" s="114" t="s">
        <v>75</v>
      </c>
      <c r="AJ38" s="114" t="s">
        <v>76</v>
      </c>
      <c r="AK38" s="114" t="s">
        <v>73</v>
      </c>
      <c r="AL38" s="114" t="s">
        <v>74</v>
      </c>
      <c r="AM38" s="114" t="s">
        <v>75</v>
      </c>
      <c r="AN38" s="114" t="s">
        <v>76</v>
      </c>
      <c r="AO38" s="114" t="s">
        <v>73</v>
      </c>
      <c r="AP38" s="114" t="s">
        <v>74</v>
      </c>
      <c r="AQ38" s="114" t="s">
        <v>75</v>
      </c>
      <c r="AR38" s="114" t="s">
        <v>76</v>
      </c>
      <c r="AS38" s="114" t="s">
        <v>73</v>
      </c>
      <c r="AT38" s="114" t="s">
        <v>74</v>
      </c>
      <c r="AU38" s="114" t="s">
        <v>75</v>
      </c>
      <c r="AV38" s="114" t="s">
        <v>76</v>
      </c>
      <c r="AW38" s="114" t="s">
        <v>73</v>
      </c>
      <c r="AX38" s="114" t="s">
        <v>74</v>
      </c>
      <c r="AY38" s="114" t="s">
        <v>75</v>
      </c>
      <c r="AZ38" s="114" t="s">
        <v>76</v>
      </c>
      <c r="BA38" s="223"/>
      <c r="BB38" s="225"/>
      <c r="BC38" s="225"/>
    </row>
    <row r="39" spans="1:55" ht="32.4" customHeight="1">
      <c r="A39" s="220"/>
      <c r="B39" s="220"/>
      <c r="C39" s="114" t="s">
        <v>91</v>
      </c>
      <c r="D39" s="120" t="s">
        <v>239</v>
      </c>
      <c r="E39" s="108">
        <f>0.01*E36/2</f>
        <v>0.06</v>
      </c>
      <c r="F39" s="108">
        <f>0.015*F36/2</f>
        <v>0.06</v>
      </c>
      <c r="G39" s="108">
        <f>0.02*G36/2</f>
        <v>0.1</v>
      </c>
      <c r="H39" s="108">
        <f>E39+F39+G39</f>
        <v>0.22</v>
      </c>
      <c r="I39" s="108">
        <f>0.01*I36/2</f>
        <v>0.06</v>
      </c>
      <c r="J39" s="108">
        <f>0.015*J36/2</f>
        <v>0.06</v>
      </c>
      <c r="K39" s="108">
        <f>0.02*K36/2</f>
        <v>0.1</v>
      </c>
      <c r="L39" s="108">
        <f>I39+J39+K39</f>
        <v>0.22</v>
      </c>
      <c r="M39" s="108">
        <f>0.01*M36/2</f>
        <v>0.06</v>
      </c>
      <c r="N39" s="108">
        <f>0.015*N36/2</f>
        <v>0.06</v>
      </c>
      <c r="O39" s="108">
        <f>0.02*O36/2</f>
        <v>0.1</v>
      </c>
      <c r="P39" s="108">
        <f>M39+N39+O39</f>
        <v>0.22</v>
      </c>
      <c r="Q39" s="108">
        <f>0.01*Q36/2</f>
        <v>0.06</v>
      </c>
      <c r="R39" s="108">
        <f>0.015*R36/2</f>
        <v>0.06</v>
      </c>
      <c r="S39" s="108">
        <f>0.02*S36/2</f>
        <v>0.1</v>
      </c>
      <c r="T39" s="108">
        <f>Q39+R39+S39</f>
        <v>0.22</v>
      </c>
      <c r="U39" s="108">
        <f>0.01*U36/2</f>
        <v>0.06</v>
      </c>
      <c r="V39" s="108">
        <f>0.015*V36/2</f>
        <v>0.06</v>
      </c>
      <c r="W39" s="108">
        <f>0.02*W36/2</f>
        <v>0.1</v>
      </c>
      <c r="X39" s="108">
        <f>U39+V39+W39</f>
        <v>0.22</v>
      </c>
      <c r="Y39" s="108">
        <f>0.01*Y36/2</f>
        <v>0.06</v>
      </c>
      <c r="Z39" s="108">
        <f>0.015*Z36/2</f>
        <v>0.06</v>
      </c>
      <c r="AA39" s="108">
        <f>0.02*AA36/2</f>
        <v>0.1</v>
      </c>
      <c r="AB39" s="108">
        <f>Y39+Z39+AA39</f>
        <v>0.22</v>
      </c>
      <c r="AC39" s="108">
        <f>0.01*AC36/2</f>
        <v>0.06</v>
      </c>
      <c r="AD39" s="108">
        <f>0.015*AD36/2</f>
        <v>0.06</v>
      </c>
      <c r="AE39" s="108">
        <f>0.02*AE36/2</f>
        <v>0.1</v>
      </c>
      <c r="AF39" s="108">
        <f>AC39+AD39+AE39</f>
        <v>0.22</v>
      </c>
      <c r="AG39" s="108">
        <f>0.01*AG36/2</f>
        <v>0.06</v>
      </c>
      <c r="AH39" s="108">
        <f>0.015*AH36/2</f>
        <v>0.06</v>
      </c>
      <c r="AI39" s="108">
        <f>0.02*AI36/2</f>
        <v>0.1</v>
      </c>
      <c r="AJ39" s="108">
        <f>AG39+AH39+AI39</f>
        <v>0.22</v>
      </c>
      <c r="AK39" s="108">
        <f>0.01*AK36/2</f>
        <v>0.06</v>
      </c>
      <c r="AL39" s="108">
        <f>0.015*AL36/2</f>
        <v>0.06</v>
      </c>
      <c r="AM39" s="108">
        <f>0.02*AM36/2</f>
        <v>0.1</v>
      </c>
      <c r="AN39" s="108">
        <f>AK39+AL39+AM39</f>
        <v>0.22</v>
      </c>
      <c r="AO39" s="108">
        <f>0.01*AO36/2</f>
        <v>0.06</v>
      </c>
      <c r="AP39" s="108">
        <f>0.015*AP36/2</f>
        <v>0.06</v>
      </c>
      <c r="AQ39" s="108">
        <f>0.02*AQ36/2</f>
        <v>0.1</v>
      </c>
      <c r="AR39" s="108">
        <f>AO39+AP39+AQ39</f>
        <v>0.22</v>
      </c>
      <c r="AS39" s="108">
        <f>0.01*AS36/2</f>
        <v>0.06</v>
      </c>
      <c r="AT39" s="108">
        <f>0.015*AT36/2</f>
        <v>0.06</v>
      </c>
      <c r="AU39" s="108">
        <f>0.02*AU36/2</f>
        <v>0.1</v>
      </c>
      <c r="AV39" s="108">
        <f>AS39+AT39+AU39</f>
        <v>0.22</v>
      </c>
      <c r="AW39" s="108">
        <f>0.01*AW36/2</f>
        <v>0.06</v>
      </c>
      <c r="AX39" s="108">
        <f>0.015*AX36/2</f>
        <v>0.06</v>
      </c>
      <c r="AY39" s="108">
        <f>0.02*AY36/2</f>
        <v>0.1</v>
      </c>
      <c r="AZ39" s="108">
        <f>AW39+AX39+AY39</f>
        <v>0.22</v>
      </c>
      <c r="BA39" s="224"/>
      <c r="BB39" s="225"/>
      <c r="BC39" s="225"/>
    </row>
    <row r="40" spans="1:55" ht="32.4" customHeight="1">
      <c r="A40" s="135" t="s">
        <v>4</v>
      </c>
      <c r="B40" s="135" t="s">
        <v>5</v>
      </c>
      <c r="C40" s="135" t="s">
        <v>30</v>
      </c>
      <c r="D40" s="135" t="s">
        <v>253</v>
      </c>
      <c r="E40" s="240" t="s">
        <v>50</v>
      </c>
      <c r="F40" s="240"/>
      <c r="G40" s="240"/>
      <c r="H40" s="240"/>
      <c r="I40" s="240" t="s">
        <v>51</v>
      </c>
      <c r="J40" s="240"/>
      <c r="K40" s="240"/>
      <c r="L40" s="240"/>
      <c r="M40" s="240" t="s">
        <v>52</v>
      </c>
      <c r="N40" s="240"/>
      <c r="O40" s="240"/>
      <c r="P40" s="240"/>
      <c r="Q40" s="240" t="s">
        <v>53</v>
      </c>
      <c r="R40" s="240"/>
      <c r="S40" s="240"/>
      <c r="T40" s="240"/>
      <c r="U40" s="240" t="s">
        <v>54</v>
      </c>
      <c r="V40" s="240"/>
      <c r="W40" s="240"/>
      <c r="X40" s="240"/>
      <c r="Y40" s="240" t="s">
        <v>55</v>
      </c>
      <c r="Z40" s="240"/>
      <c r="AA40" s="240"/>
      <c r="AB40" s="240"/>
      <c r="AC40" s="240" t="s">
        <v>56</v>
      </c>
      <c r="AD40" s="240"/>
      <c r="AE40" s="240"/>
      <c r="AF40" s="240"/>
      <c r="AG40" s="237" t="s">
        <v>57</v>
      </c>
      <c r="AH40" s="237"/>
      <c r="AI40" s="237"/>
      <c r="AJ40" s="237"/>
      <c r="AK40" s="240" t="s">
        <v>58</v>
      </c>
      <c r="AL40" s="240"/>
      <c r="AM40" s="240"/>
      <c r="AN40" s="240"/>
      <c r="AO40" s="240" t="s">
        <v>59</v>
      </c>
      <c r="AP40" s="240"/>
      <c r="AQ40" s="240"/>
      <c r="AR40" s="240"/>
      <c r="AS40" s="240" t="s">
        <v>60</v>
      </c>
      <c r="AT40" s="240"/>
      <c r="AU40" s="240"/>
      <c r="AV40" s="240"/>
      <c r="AW40" s="240" t="s">
        <v>61</v>
      </c>
      <c r="AX40" s="240"/>
      <c r="AY40" s="240"/>
      <c r="AZ40" s="240"/>
      <c r="BA40" s="135" t="s">
        <v>62</v>
      </c>
      <c r="BB40" s="135" t="s">
        <v>40</v>
      </c>
      <c r="BC40" s="135" t="s">
        <v>41</v>
      </c>
    </row>
    <row r="41" spans="1:55" ht="32.4" customHeight="1">
      <c r="A41" s="241" t="s">
        <v>355</v>
      </c>
      <c r="B41" s="241"/>
      <c r="C41" s="135" t="s">
        <v>31</v>
      </c>
      <c r="D41" s="136" t="s">
        <v>254</v>
      </c>
      <c r="E41" s="135" t="s">
        <v>73</v>
      </c>
      <c r="F41" s="135" t="s">
        <v>74</v>
      </c>
      <c r="G41" s="135" t="s">
        <v>75</v>
      </c>
      <c r="H41" s="135" t="s">
        <v>76</v>
      </c>
      <c r="I41" s="135" t="s">
        <v>73</v>
      </c>
      <c r="J41" s="135" t="s">
        <v>74</v>
      </c>
      <c r="K41" s="135" t="s">
        <v>75</v>
      </c>
      <c r="L41" s="135" t="s">
        <v>76</v>
      </c>
      <c r="M41" s="135" t="s">
        <v>73</v>
      </c>
      <c r="N41" s="135" t="s">
        <v>74</v>
      </c>
      <c r="O41" s="135" t="s">
        <v>75</v>
      </c>
      <c r="P41" s="135" t="s">
        <v>76</v>
      </c>
      <c r="Q41" s="135" t="s">
        <v>73</v>
      </c>
      <c r="R41" s="135" t="s">
        <v>74</v>
      </c>
      <c r="S41" s="135" t="s">
        <v>75</v>
      </c>
      <c r="T41" s="135" t="s">
        <v>76</v>
      </c>
      <c r="U41" s="135" t="s">
        <v>73</v>
      </c>
      <c r="V41" s="135" t="s">
        <v>74</v>
      </c>
      <c r="W41" s="135" t="s">
        <v>75</v>
      </c>
      <c r="X41" s="135" t="s">
        <v>76</v>
      </c>
      <c r="Y41" s="135" t="s">
        <v>73</v>
      </c>
      <c r="Z41" s="135" t="s">
        <v>74</v>
      </c>
      <c r="AA41" s="135" t="s">
        <v>75</v>
      </c>
      <c r="AB41" s="135" t="s">
        <v>76</v>
      </c>
      <c r="AC41" s="135" t="s">
        <v>73</v>
      </c>
      <c r="AD41" s="135" t="s">
        <v>74</v>
      </c>
      <c r="AE41" s="135" t="s">
        <v>75</v>
      </c>
      <c r="AF41" s="135" t="s">
        <v>76</v>
      </c>
      <c r="AG41" s="135" t="s">
        <v>73</v>
      </c>
      <c r="AH41" s="135" t="s">
        <v>74</v>
      </c>
      <c r="AI41" s="135" t="s">
        <v>75</v>
      </c>
      <c r="AJ41" s="135" t="s">
        <v>76</v>
      </c>
      <c r="AK41" s="135" t="s">
        <v>73</v>
      </c>
      <c r="AL41" s="135" t="s">
        <v>74</v>
      </c>
      <c r="AM41" s="135" t="s">
        <v>75</v>
      </c>
      <c r="AN41" s="135" t="s">
        <v>76</v>
      </c>
      <c r="AO41" s="135" t="s">
        <v>73</v>
      </c>
      <c r="AP41" s="135" t="s">
        <v>74</v>
      </c>
      <c r="AQ41" s="135" t="s">
        <v>75</v>
      </c>
      <c r="AR41" s="135" t="s">
        <v>76</v>
      </c>
      <c r="AS41" s="135" t="s">
        <v>73</v>
      </c>
      <c r="AT41" s="135" t="s">
        <v>74</v>
      </c>
      <c r="AU41" s="135" t="s">
        <v>75</v>
      </c>
      <c r="AV41" s="135" t="s">
        <v>76</v>
      </c>
      <c r="AW41" s="135" t="s">
        <v>73</v>
      </c>
      <c r="AX41" s="135" t="s">
        <v>74</v>
      </c>
      <c r="AY41" s="135" t="s">
        <v>75</v>
      </c>
      <c r="AZ41" s="135" t="s">
        <v>76</v>
      </c>
      <c r="BA41" s="222">
        <f>H42+L42+P42+T42+X42+AB42+AF42+AJ42+AN42+AR42+AV42+AZ42</f>
        <v>688</v>
      </c>
      <c r="BB41" s="225">
        <f>BC41*2</f>
        <v>8.8000000000000025</v>
      </c>
      <c r="BC41" s="225">
        <f>H45+L45+P45+T45+X45+AB45+AF45+AJ45+AN45+AR45+AV45+AZ45</f>
        <v>4.4000000000000012</v>
      </c>
    </row>
    <row r="42" spans="1:55" ht="32.4" customHeight="1">
      <c r="A42" s="242"/>
      <c r="B42" s="242"/>
      <c r="C42" s="137" t="s">
        <v>77</v>
      </c>
      <c r="D42" s="138" t="s">
        <v>255</v>
      </c>
      <c r="E42" s="139">
        <v>36</v>
      </c>
      <c r="F42" s="139">
        <v>12</v>
      </c>
      <c r="G42" s="139">
        <v>10</v>
      </c>
      <c r="H42" s="139">
        <f>SUM(E42:G42)</f>
        <v>58</v>
      </c>
      <c r="I42" s="139">
        <v>36</v>
      </c>
      <c r="J42" s="139">
        <v>12</v>
      </c>
      <c r="K42" s="139">
        <v>10</v>
      </c>
      <c r="L42" s="139">
        <f>SUM(I42:K42)</f>
        <v>58</v>
      </c>
      <c r="M42" s="139">
        <v>36</v>
      </c>
      <c r="N42" s="139">
        <v>12</v>
      </c>
      <c r="O42" s="139">
        <v>10</v>
      </c>
      <c r="P42" s="139">
        <f>SUM(M42:O42)</f>
        <v>58</v>
      </c>
      <c r="Q42" s="139">
        <v>36</v>
      </c>
      <c r="R42" s="139">
        <v>12</v>
      </c>
      <c r="S42" s="139">
        <v>10</v>
      </c>
      <c r="T42" s="139">
        <f>SUM(Q42:S42)</f>
        <v>58</v>
      </c>
      <c r="U42" s="139">
        <v>35</v>
      </c>
      <c r="V42" s="139">
        <v>12</v>
      </c>
      <c r="W42" s="139">
        <v>10</v>
      </c>
      <c r="X42" s="139">
        <f>SUM(U42:W42)</f>
        <v>57</v>
      </c>
      <c r="Y42" s="139">
        <v>35</v>
      </c>
      <c r="Z42" s="139">
        <v>12</v>
      </c>
      <c r="AA42" s="139">
        <v>10</v>
      </c>
      <c r="AB42" s="139">
        <f>SUM(Y42:AA42)</f>
        <v>57</v>
      </c>
      <c r="AC42" s="139">
        <v>35</v>
      </c>
      <c r="AD42" s="139">
        <v>12</v>
      </c>
      <c r="AE42" s="139">
        <v>10</v>
      </c>
      <c r="AF42" s="139">
        <f>SUM(AC42:AE42)</f>
        <v>57</v>
      </c>
      <c r="AG42" s="139">
        <v>35</v>
      </c>
      <c r="AH42" s="139">
        <v>12</v>
      </c>
      <c r="AI42" s="139">
        <v>10</v>
      </c>
      <c r="AJ42" s="139">
        <f>SUM(AG42:AI42)</f>
        <v>57</v>
      </c>
      <c r="AK42" s="139">
        <v>35</v>
      </c>
      <c r="AL42" s="139">
        <v>12</v>
      </c>
      <c r="AM42" s="139">
        <v>10</v>
      </c>
      <c r="AN42" s="139">
        <f>SUM(AK42:AM42)</f>
        <v>57</v>
      </c>
      <c r="AO42" s="139">
        <v>35</v>
      </c>
      <c r="AP42" s="139">
        <v>12</v>
      </c>
      <c r="AQ42" s="139">
        <v>10</v>
      </c>
      <c r="AR42" s="139">
        <f>SUM(AO42:AQ42)</f>
        <v>57</v>
      </c>
      <c r="AS42" s="139">
        <v>35</v>
      </c>
      <c r="AT42" s="139">
        <v>12</v>
      </c>
      <c r="AU42" s="139">
        <v>10</v>
      </c>
      <c r="AV42" s="139">
        <f>SUM(AS42:AU42)</f>
        <v>57</v>
      </c>
      <c r="AW42" s="139">
        <v>35</v>
      </c>
      <c r="AX42" s="139">
        <v>12</v>
      </c>
      <c r="AY42" s="139">
        <v>10</v>
      </c>
      <c r="AZ42" s="139">
        <f>SUM(AW42:AY42)</f>
        <v>57</v>
      </c>
      <c r="BA42" s="223"/>
      <c r="BB42" s="225"/>
      <c r="BC42" s="225"/>
    </row>
    <row r="43" spans="1:55" ht="32.4" customHeight="1">
      <c r="A43" s="242"/>
      <c r="B43" s="242"/>
      <c r="C43" s="135" t="s">
        <v>230</v>
      </c>
      <c r="D43" s="126" t="s">
        <v>256</v>
      </c>
      <c r="E43" s="244" t="s">
        <v>79</v>
      </c>
      <c r="F43" s="245"/>
      <c r="G43" s="245"/>
      <c r="H43" s="246"/>
      <c r="I43" s="244" t="s">
        <v>80</v>
      </c>
      <c r="J43" s="245"/>
      <c r="K43" s="245"/>
      <c r="L43" s="246"/>
      <c r="M43" s="244" t="s">
        <v>81</v>
      </c>
      <c r="N43" s="245"/>
      <c r="O43" s="245"/>
      <c r="P43" s="246"/>
      <c r="Q43" s="244" t="s">
        <v>82</v>
      </c>
      <c r="R43" s="245"/>
      <c r="S43" s="245"/>
      <c r="T43" s="246"/>
      <c r="U43" s="244" t="s">
        <v>83</v>
      </c>
      <c r="V43" s="245"/>
      <c r="W43" s="245"/>
      <c r="X43" s="246"/>
      <c r="Y43" s="244" t="s">
        <v>84</v>
      </c>
      <c r="Z43" s="245"/>
      <c r="AA43" s="245"/>
      <c r="AB43" s="246"/>
      <c r="AC43" s="244" t="s">
        <v>85</v>
      </c>
      <c r="AD43" s="245"/>
      <c r="AE43" s="245"/>
      <c r="AF43" s="246"/>
      <c r="AG43" s="244" t="s">
        <v>86</v>
      </c>
      <c r="AH43" s="245"/>
      <c r="AI43" s="245"/>
      <c r="AJ43" s="246"/>
      <c r="AK43" s="244" t="s">
        <v>87</v>
      </c>
      <c r="AL43" s="245"/>
      <c r="AM43" s="245"/>
      <c r="AN43" s="246"/>
      <c r="AO43" s="244" t="s">
        <v>88</v>
      </c>
      <c r="AP43" s="245"/>
      <c r="AQ43" s="245"/>
      <c r="AR43" s="246"/>
      <c r="AS43" s="244" t="s">
        <v>89</v>
      </c>
      <c r="AT43" s="245"/>
      <c r="AU43" s="245"/>
      <c r="AV43" s="246"/>
      <c r="AW43" s="244" t="s">
        <v>90</v>
      </c>
      <c r="AX43" s="245"/>
      <c r="AY43" s="245"/>
      <c r="AZ43" s="246"/>
      <c r="BA43" s="223"/>
      <c r="BB43" s="225"/>
      <c r="BC43" s="225"/>
    </row>
    <row r="44" spans="1:55" ht="32.4" customHeight="1">
      <c r="A44" s="242"/>
      <c r="B44" s="242"/>
      <c r="C44" s="135" t="s">
        <v>232</v>
      </c>
      <c r="D44" s="140" t="s">
        <v>257</v>
      </c>
      <c r="E44" s="135" t="s">
        <v>73</v>
      </c>
      <c r="F44" s="135" t="s">
        <v>74</v>
      </c>
      <c r="G44" s="135" t="s">
        <v>75</v>
      </c>
      <c r="H44" s="135" t="s">
        <v>76</v>
      </c>
      <c r="I44" s="135" t="s">
        <v>73</v>
      </c>
      <c r="J44" s="135" t="s">
        <v>74</v>
      </c>
      <c r="K44" s="135" t="s">
        <v>75</v>
      </c>
      <c r="L44" s="135" t="s">
        <v>76</v>
      </c>
      <c r="M44" s="135" t="s">
        <v>73</v>
      </c>
      <c r="N44" s="135" t="s">
        <v>74</v>
      </c>
      <c r="O44" s="135" t="s">
        <v>75</v>
      </c>
      <c r="P44" s="135" t="s">
        <v>76</v>
      </c>
      <c r="Q44" s="135" t="s">
        <v>73</v>
      </c>
      <c r="R44" s="135" t="s">
        <v>74</v>
      </c>
      <c r="S44" s="135" t="s">
        <v>75</v>
      </c>
      <c r="T44" s="135" t="s">
        <v>76</v>
      </c>
      <c r="U44" s="135" t="s">
        <v>73</v>
      </c>
      <c r="V44" s="135" t="s">
        <v>74</v>
      </c>
      <c r="W44" s="135" t="s">
        <v>75</v>
      </c>
      <c r="X44" s="135" t="s">
        <v>76</v>
      </c>
      <c r="Y44" s="135" t="s">
        <v>73</v>
      </c>
      <c r="Z44" s="135" t="s">
        <v>74</v>
      </c>
      <c r="AA44" s="135" t="s">
        <v>75</v>
      </c>
      <c r="AB44" s="135" t="s">
        <v>76</v>
      </c>
      <c r="AC44" s="135" t="s">
        <v>73</v>
      </c>
      <c r="AD44" s="135" t="s">
        <v>74</v>
      </c>
      <c r="AE44" s="135" t="s">
        <v>75</v>
      </c>
      <c r="AF44" s="135" t="s">
        <v>76</v>
      </c>
      <c r="AG44" s="135" t="s">
        <v>73</v>
      </c>
      <c r="AH44" s="135" t="s">
        <v>74</v>
      </c>
      <c r="AI44" s="135" t="s">
        <v>75</v>
      </c>
      <c r="AJ44" s="135" t="s">
        <v>76</v>
      </c>
      <c r="AK44" s="135" t="s">
        <v>73</v>
      </c>
      <c r="AL44" s="135" t="s">
        <v>74</v>
      </c>
      <c r="AM44" s="135" t="s">
        <v>75</v>
      </c>
      <c r="AN44" s="135" t="s">
        <v>76</v>
      </c>
      <c r="AO44" s="135" t="s">
        <v>73</v>
      </c>
      <c r="AP44" s="135" t="s">
        <v>74</v>
      </c>
      <c r="AQ44" s="135" t="s">
        <v>75</v>
      </c>
      <c r="AR44" s="135" t="s">
        <v>76</v>
      </c>
      <c r="AS44" s="135" t="s">
        <v>73</v>
      </c>
      <c r="AT44" s="135" t="s">
        <v>74</v>
      </c>
      <c r="AU44" s="135" t="s">
        <v>75</v>
      </c>
      <c r="AV44" s="135" t="s">
        <v>76</v>
      </c>
      <c r="AW44" s="135" t="s">
        <v>73</v>
      </c>
      <c r="AX44" s="135" t="s">
        <v>74</v>
      </c>
      <c r="AY44" s="135" t="s">
        <v>75</v>
      </c>
      <c r="AZ44" s="135" t="s">
        <v>76</v>
      </c>
      <c r="BA44" s="223"/>
      <c r="BB44" s="225"/>
      <c r="BC44" s="225"/>
    </row>
    <row r="45" spans="1:55" ht="32.4" customHeight="1">
      <c r="A45" s="243"/>
      <c r="B45" s="243"/>
      <c r="C45" s="135" t="s">
        <v>91</v>
      </c>
      <c r="D45" s="140" t="s">
        <v>258</v>
      </c>
      <c r="E45" s="109">
        <f>0.01*E42/2</f>
        <v>0.18</v>
      </c>
      <c r="F45" s="109">
        <f>0.015*F42/2</f>
        <v>0.09</v>
      </c>
      <c r="G45" s="109">
        <f>0.02*G42/2</f>
        <v>0.1</v>
      </c>
      <c r="H45" s="109">
        <f>E45+F45+G45</f>
        <v>0.37</v>
      </c>
      <c r="I45" s="109">
        <f>0.01*I42/2</f>
        <v>0.18</v>
      </c>
      <c r="J45" s="109">
        <f>0.015*J42/2</f>
        <v>0.09</v>
      </c>
      <c r="K45" s="109">
        <f>0.02*K42/2</f>
        <v>0.1</v>
      </c>
      <c r="L45" s="109">
        <f>I45+J45+K45</f>
        <v>0.37</v>
      </c>
      <c r="M45" s="109">
        <f>0.01*M42/2</f>
        <v>0.18</v>
      </c>
      <c r="N45" s="109">
        <f>0.015*N42/2</f>
        <v>0.09</v>
      </c>
      <c r="O45" s="109">
        <f>0.02*O42/2</f>
        <v>0.1</v>
      </c>
      <c r="P45" s="109">
        <f>M45+N45+O45</f>
        <v>0.37</v>
      </c>
      <c r="Q45" s="109">
        <f>0.01*Q42/2</f>
        <v>0.18</v>
      </c>
      <c r="R45" s="109">
        <f>0.015*R42/2</f>
        <v>0.09</v>
      </c>
      <c r="S45" s="109">
        <f>0.02*S42/2</f>
        <v>0.1</v>
      </c>
      <c r="T45" s="109">
        <f>Q45+R45+S45</f>
        <v>0.37</v>
      </c>
      <c r="U45" s="109">
        <f>0.01*U42/2</f>
        <v>0.17500000000000002</v>
      </c>
      <c r="V45" s="109">
        <f>0.015*V42/2</f>
        <v>0.09</v>
      </c>
      <c r="W45" s="109">
        <f>0.02*W42/2</f>
        <v>0.1</v>
      </c>
      <c r="X45" s="109">
        <f>U45+V45+W45</f>
        <v>0.36499999999999999</v>
      </c>
      <c r="Y45" s="109">
        <f>0.01*Y42/2</f>
        <v>0.17500000000000002</v>
      </c>
      <c r="Z45" s="109">
        <f>0.015*Z42/2</f>
        <v>0.09</v>
      </c>
      <c r="AA45" s="109">
        <f>0.02*AA42/2</f>
        <v>0.1</v>
      </c>
      <c r="AB45" s="109">
        <f>Y45+Z45+AA45</f>
        <v>0.36499999999999999</v>
      </c>
      <c r="AC45" s="109">
        <f>0.01*AC42/2</f>
        <v>0.17500000000000002</v>
      </c>
      <c r="AD45" s="109">
        <f>0.015*AD42/2</f>
        <v>0.09</v>
      </c>
      <c r="AE45" s="109">
        <f>0.02*AE42/2</f>
        <v>0.1</v>
      </c>
      <c r="AF45" s="109">
        <f>AC45+AD45+AE45</f>
        <v>0.36499999999999999</v>
      </c>
      <c r="AG45" s="109">
        <f>0.01*AG42/2</f>
        <v>0.17500000000000002</v>
      </c>
      <c r="AH45" s="109">
        <f>0.015*AH42/2</f>
        <v>0.09</v>
      </c>
      <c r="AI45" s="109">
        <f>0.02*AI42/2</f>
        <v>0.1</v>
      </c>
      <c r="AJ45" s="109">
        <f>AG45+AH45+AI45</f>
        <v>0.36499999999999999</v>
      </c>
      <c r="AK45" s="109">
        <f>0.01*AK42/2</f>
        <v>0.17500000000000002</v>
      </c>
      <c r="AL45" s="109">
        <f>0.015*AL42/2</f>
        <v>0.09</v>
      </c>
      <c r="AM45" s="109">
        <f>0.02*AM42/2</f>
        <v>0.1</v>
      </c>
      <c r="AN45" s="109">
        <f>AK45+AL45+AM45</f>
        <v>0.36499999999999999</v>
      </c>
      <c r="AO45" s="109">
        <f>0.01*AO42/2</f>
        <v>0.17500000000000002</v>
      </c>
      <c r="AP45" s="109">
        <f>0.015*AP42/2</f>
        <v>0.09</v>
      </c>
      <c r="AQ45" s="109">
        <f>0.02*AQ42/2</f>
        <v>0.1</v>
      </c>
      <c r="AR45" s="109">
        <f>AO45+AP45+AQ45</f>
        <v>0.36499999999999999</v>
      </c>
      <c r="AS45" s="109">
        <f>0.01*AS42/2</f>
        <v>0.17500000000000002</v>
      </c>
      <c r="AT45" s="109">
        <f>0.015*AT42/2</f>
        <v>0.09</v>
      </c>
      <c r="AU45" s="109">
        <f>0.02*AU42/2</f>
        <v>0.1</v>
      </c>
      <c r="AV45" s="109">
        <f>AS45+AT45+AU45</f>
        <v>0.36499999999999999</v>
      </c>
      <c r="AW45" s="109">
        <f>0.01*AW42/2</f>
        <v>0.17500000000000002</v>
      </c>
      <c r="AX45" s="109">
        <f>0.015*AX42/2</f>
        <v>0.09</v>
      </c>
      <c r="AY45" s="109">
        <f>0.02*AY42/2</f>
        <v>0.1</v>
      </c>
      <c r="AZ45" s="109">
        <f>AW45+AX45+AY45</f>
        <v>0.36499999999999999</v>
      </c>
      <c r="BA45" s="224"/>
      <c r="BB45" s="225"/>
      <c r="BC45" s="225"/>
    </row>
    <row r="46" spans="1:55" ht="32.4" customHeight="1">
      <c r="A46" s="141" t="s">
        <v>4</v>
      </c>
      <c r="B46" s="141" t="s">
        <v>5</v>
      </c>
      <c r="C46" s="141" t="s">
        <v>30</v>
      </c>
      <c r="D46" s="141" t="s">
        <v>259</v>
      </c>
      <c r="E46" s="247" t="s">
        <v>50</v>
      </c>
      <c r="F46" s="247"/>
      <c r="G46" s="247"/>
      <c r="H46" s="247"/>
      <c r="I46" s="247" t="s">
        <v>51</v>
      </c>
      <c r="J46" s="247"/>
      <c r="K46" s="247"/>
      <c r="L46" s="247"/>
      <c r="M46" s="247" t="s">
        <v>52</v>
      </c>
      <c r="N46" s="247"/>
      <c r="O46" s="247"/>
      <c r="P46" s="247"/>
      <c r="Q46" s="247" t="s">
        <v>53</v>
      </c>
      <c r="R46" s="247"/>
      <c r="S46" s="247"/>
      <c r="T46" s="247"/>
      <c r="U46" s="247" t="s">
        <v>54</v>
      </c>
      <c r="V46" s="247"/>
      <c r="W46" s="247"/>
      <c r="X46" s="247"/>
      <c r="Y46" s="247" t="s">
        <v>55</v>
      </c>
      <c r="Z46" s="247"/>
      <c r="AA46" s="247"/>
      <c r="AB46" s="247"/>
      <c r="AC46" s="247" t="s">
        <v>56</v>
      </c>
      <c r="AD46" s="247"/>
      <c r="AE46" s="247"/>
      <c r="AF46" s="247"/>
      <c r="AG46" s="248" t="s">
        <v>57</v>
      </c>
      <c r="AH46" s="248"/>
      <c r="AI46" s="248"/>
      <c r="AJ46" s="248"/>
      <c r="AK46" s="247" t="s">
        <v>58</v>
      </c>
      <c r="AL46" s="247"/>
      <c r="AM46" s="247"/>
      <c r="AN46" s="247"/>
      <c r="AO46" s="247" t="s">
        <v>59</v>
      </c>
      <c r="AP46" s="247"/>
      <c r="AQ46" s="247"/>
      <c r="AR46" s="247"/>
      <c r="AS46" s="247" t="s">
        <v>60</v>
      </c>
      <c r="AT46" s="247"/>
      <c r="AU46" s="247"/>
      <c r="AV46" s="247"/>
      <c r="AW46" s="247" t="s">
        <v>61</v>
      </c>
      <c r="AX46" s="247"/>
      <c r="AY46" s="247"/>
      <c r="AZ46" s="247"/>
      <c r="BA46" s="142" t="s">
        <v>62</v>
      </c>
      <c r="BB46" s="141" t="s">
        <v>40</v>
      </c>
      <c r="BC46" s="141" t="s">
        <v>41</v>
      </c>
    </row>
    <row r="47" spans="1:55" ht="32.4" customHeight="1">
      <c r="A47" s="249" t="s">
        <v>356</v>
      </c>
      <c r="B47" s="249"/>
      <c r="C47" s="141" t="s">
        <v>31</v>
      </c>
      <c r="D47" s="143" t="s">
        <v>260</v>
      </c>
      <c r="E47" s="142" t="s">
        <v>73</v>
      </c>
      <c r="F47" s="142" t="s">
        <v>74</v>
      </c>
      <c r="G47" s="142" t="s">
        <v>75</v>
      </c>
      <c r="H47" s="142" t="s">
        <v>76</v>
      </c>
      <c r="I47" s="142" t="s">
        <v>73</v>
      </c>
      <c r="J47" s="142" t="s">
        <v>74</v>
      </c>
      <c r="K47" s="142" t="s">
        <v>75</v>
      </c>
      <c r="L47" s="142" t="s">
        <v>76</v>
      </c>
      <c r="M47" s="142" t="s">
        <v>73</v>
      </c>
      <c r="N47" s="142" t="s">
        <v>74</v>
      </c>
      <c r="O47" s="142" t="s">
        <v>75</v>
      </c>
      <c r="P47" s="142" t="s">
        <v>76</v>
      </c>
      <c r="Q47" s="142" t="s">
        <v>73</v>
      </c>
      <c r="R47" s="142" t="s">
        <v>74</v>
      </c>
      <c r="S47" s="142" t="s">
        <v>75</v>
      </c>
      <c r="T47" s="142" t="s">
        <v>76</v>
      </c>
      <c r="U47" s="142" t="s">
        <v>73</v>
      </c>
      <c r="V47" s="142" t="s">
        <v>74</v>
      </c>
      <c r="W47" s="142" t="s">
        <v>75</v>
      </c>
      <c r="X47" s="142" t="s">
        <v>76</v>
      </c>
      <c r="Y47" s="142" t="s">
        <v>73</v>
      </c>
      <c r="Z47" s="142" t="s">
        <v>74</v>
      </c>
      <c r="AA47" s="142" t="s">
        <v>75</v>
      </c>
      <c r="AB47" s="142" t="s">
        <v>76</v>
      </c>
      <c r="AC47" s="142" t="s">
        <v>73</v>
      </c>
      <c r="AD47" s="142" t="s">
        <v>74</v>
      </c>
      <c r="AE47" s="142" t="s">
        <v>75</v>
      </c>
      <c r="AF47" s="142" t="s">
        <v>76</v>
      </c>
      <c r="AG47" s="142" t="s">
        <v>73</v>
      </c>
      <c r="AH47" s="142" t="s">
        <v>74</v>
      </c>
      <c r="AI47" s="142" t="s">
        <v>75</v>
      </c>
      <c r="AJ47" s="142" t="s">
        <v>76</v>
      </c>
      <c r="AK47" s="142" t="s">
        <v>73</v>
      </c>
      <c r="AL47" s="142" t="s">
        <v>74</v>
      </c>
      <c r="AM47" s="142" t="s">
        <v>75</v>
      </c>
      <c r="AN47" s="142" t="s">
        <v>76</v>
      </c>
      <c r="AO47" s="142" t="s">
        <v>73</v>
      </c>
      <c r="AP47" s="142" t="s">
        <v>74</v>
      </c>
      <c r="AQ47" s="142" t="s">
        <v>75</v>
      </c>
      <c r="AR47" s="142" t="s">
        <v>76</v>
      </c>
      <c r="AS47" s="142" t="s">
        <v>73</v>
      </c>
      <c r="AT47" s="142" t="s">
        <v>74</v>
      </c>
      <c r="AU47" s="142" t="s">
        <v>75</v>
      </c>
      <c r="AV47" s="142" t="s">
        <v>76</v>
      </c>
      <c r="AW47" s="142" t="s">
        <v>73</v>
      </c>
      <c r="AX47" s="142" t="s">
        <v>74</v>
      </c>
      <c r="AY47" s="142" t="s">
        <v>75</v>
      </c>
      <c r="AZ47" s="142" t="s">
        <v>76</v>
      </c>
      <c r="BA47" s="222">
        <f>H48+L48+P48+T48+X48+AB48+AF48+AJ48+AN48+AR48+AV48+AZ48</f>
        <v>627</v>
      </c>
      <c r="BB47" s="225">
        <f>BC47*2</f>
        <v>8.7750000000000021</v>
      </c>
      <c r="BC47" s="225">
        <f>H51+L51+P51+T51+X51+AB51+AF51+AJ51+AN51+AR51+AV51+AZ51</f>
        <v>4.3875000000000011</v>
      </c>
    </row>
    <row r="48" spans="1:55" ht="32.4" customHeight="1">
      <c r="A48" s="249"/>
      <c r="B48" s="249"/>
      <c r="C48" s="144" t="s">
        <v>77</v>
      </c>
      <c r="D48" s="145" t="s">
        <v>261</v>
      </c>
      <c r="E48" s="146">
        <v>31</v>
      </c>
      <c r="F48" s="146">
        <v>7</v>
      </c>
      <c r="G48" s="146">
        <v>17</v>
      </c>
      <c r="H48" s="146">
        <f>SUM(E48:G48)</f>
        <v>55</v>
      </c>
      <c r="I48" s="146">
        <v>30</v>
      </c>
      <c r="J48" s="146">
        <v>7</v>
      </c>
      <c r="K48" s="146">
        <v>17</v>
      </c>
      <c r="L48" s="146">
        <f>SUM(I48:K48)</f>
        <v>54</v>
      </c>
      <c r="M48" s="146">
        <v>30</v>
      </c>
      <c r="N48" s="146">
        <v>7</v>
      </c>
      <c r="O48" s="146">
        <v>17</v>
      </c>
      <c r="P48" s="146">
        <f>SUM(M48:O48)</f>
        <v>54</v>
      </c>
      <c r="Q48" s="146">
        <v>30</v>
      </c>
      <c r="R48" s="146">
        <v>7</v>
      </c>
      <c r="S48" s="146">
        <v>17</v>
      </c>
      <c r="T48" s="146">
        <f>SUM(Q48:S48)</f>
        <v>54</v>
      </c>
      <c r="U48" s="146">
        <v>29</v>
      </c>
      <c r="V48" s="146">
        <v>8</v>
      </c>
      <c r="W48" s="146">
        <v>17</v>
      </c>
      <c r="X48" s="146">
        <f>SUM(U48:W48)</f>
        <v>54</v>
      </c>
      <c r="Y48" s="146">
        <v>23</v>
      </c>
      <c r="Z48" s="146">
        <v>8</v>
      </c>
      <c r="AA48" s="146">
        <v>17</v>
      </c>
      <c r="AB48" s="146">
        <f>SUM(Y48:AA48)</f>
        <v>48</v>
      </c>
      <c r="AC48" s="146">
        <v>27</v>
      </c>
      <c r="AD48" s="146">
        <v>8</v>
      </c>
      <c r="AE48" s="146">
        <v>17</v>
      </c>
      <c r="AF48" s="146">
        <f>SUM(AC48:AE48)</f>
        <v>52</v>
      </c>
      <c r="AG48" s="146">
        <v>27</v>
      </c>
      <c r="AH48" s="146">
        <v>8</v>
      </c>
      <c r="AI48" s="146">
        <v>18</v>
      </c>
      <c r="AJ48" s="146">
        <f>SUM(AG48:AI48)</f>
        <v>53</v>
      </c>
      <c r="AK48" s="146">
        <v>26</v>
      </c>
      <c r="AL48" s="146">
        <v>8</v>
      </c>
      <c r="AM48" s="146">
        <v>18</v>
      </c>
      <c r="AN48" s="146">
        <f>SUM(AK48:AM48)</f>
        <v>52</v>
      </c>
      <c r="AO48" s="146">
        <v>26</v>
      </c>
      <c r="AP48" s="146">
        <v>9</v>
      </c>
      <c r="AQ48" s="146">
        <v>17</v>
      </c>
      <c r="AR48" s="146">
        <f>SUM(AO48:AQ48)</f>
        <v>52</v>
      </c>
      <c r="AS48" s="146">
        <v>26</v>
      </c>
      <c r="AT48" s="146">
        <v>9</v>
      </c>
      <c r="AU48" s="146">
        <v>16</v>
      </c>
      <c r="AV48" s="146">
        <f>SUM(AS48:AU48)</f>
        <v>51</v>
      </c>
      <c r="AW48" s="146">
        <v>24</v>
      </c>
      <c r="AX48" s="146">
        <v>9</v>
      </c>
      <c r="AY48" s="146">
        <v>15</v>
      </c>
      <c r="AZ48" s="146">
        <f>SUM(AW48:AY48)</f>
        <v>48</v>
      </c>
      <c r="BA48" s="223"/>
      <c r="BB48" s="225"/>
      <c r="BC48" s="225"/>
    </row>
    <row r="49" spans="1:55" ht="32.4" customHeight="1">
      <c r="A49" s="249"/>
      <c r="B49" s="249"/>
      <c r="C49" s="141" t="s">
        <v>230</v>
      </c>
      <c r="D49" s="147" t="s">
        <v>262</v>
      </c>
      <c r="E49" s="247" t="s">
        <v>79</v>
      </c>
      <c r="F49" s="247"/>
      <c r="G49" s="247"/>
      <c r="H49" s="247"/>
      <c r="I49" s="247" t="s">
        <v>80</v>
      </c>
      <c r="J49" s="247"/>
      <c r="K49" s="247"/>
      <c r="L49" s="247"/>
      <c r="M49" s="247" t="s">
        <v>81</v>
      </c>
      <c r="N49" s="247"/>
      <c r="O49" s="247"/>
      <c r="P49" s="247"/>
      <c r="Q49" s="247" t="s">
        <v>82</v>
      </c>
      <c r="R49" s="247"/>
      <c r="S49" s="247"/>
      <c r="T49" s="247"/>
      <c r="U49" s="247" t="s">
        <v>83</v>
      </c>
      <c r="V49" s="247"/>
      <c r="W49" s="247"/>
      <c r="X49" s="247"/>
      <c r="Y49" s="247" t="s">
        <v>84</v>
      </c>
      <c r="Z49" s="247"/>
      <c r="AA49" s="247"/>
      <c r="AB49" s="247"/>
      <c r="AC49" s="247" t="s">
        <v>85</v>
      </c>
      <c r="AD49" s="247"/>
      <c r="AE49" s="247"/>
      <c r="AF49" s="247"/>
      <c r="AG49" s="247" t="s">
        <v>86</v>
      </c>
      <c r="AH49" s="247"/>
      <c r="AI49" s="247"/>
      <c r="AJ49" s="247"/>
      <c r="AK49" s="247" t="s">
        <v>87</v>
      </c>
      <c r="AL49" s="247"/>
      <c r="AM49" s="247"/>
      <c r="AN49" s="247"/>
      <c r="AO49" s="247" t="s">
        <v>88</v>
      </c>
      <c r="AP49" s="247"/>
      <c r="AQ49" s="247"/>
      <c r="AR49" s="247"/>
      <c r="AS49" s="247" t="s">
        <v>89</v>
      </c>
      <c r="AT49" s="247"/>
      <c r="AU49" s="247"/>
      <c r="AV49" s="247"/>
      <c r="AW49" s="247" t="s">
        <v>90</v>
      </c>
      <c r="AX49" s="247"/>
      <c r="AY49" s="247"/>
      <c r="AZ49" s="247"/>
      <c r="BA49" s="223"/>
      <c r="BB49" s="225"/>
      <c r="BC49" s="225"/>
    </row>
    <row r="50" spans="1:55" ht="32.4" customHeight="1">
      <c r="A50" s="249"/>
      <c r="B50" s="249"/>
      <c r="C50" s="141" t="s">
        <v>232</v>
      </c>
      <c r="D50" s="148" t="s">
        <v>263</v>
      </c>
      <c r="E50" s="142" t="s">
        <v>73</v>
      </c>
      <c r="F50" s="142" t="s">
        <v>74</v>
      </c>
      <c r="G50" s="142" t="s">
        <v>75</v>
      </c>
      <c r="H50" s="142" t="s">
        <v>76</v>
      </c>
      <c r="I50" s="142" t="s">
        <v>73</v>
      </c>
      <c r="J50" s="142" t="s">
        <v>74</v>
      </c>
      <c r="K50" s="142" t="s">
        <v>75</v>
      </c>
      <c r="L50" s="142" t="s">
        <v>76</v>
      </c>
      <c r="M50" s="142" t="s">
        <v>73</v>
      </c>
      <c r="N50" s="142" t="s">
        <v>74</v>
      </c>
      <c r="O50" s="142" t="s">
        <v>75</v>
      </c>
      <c r="P50" s="142" t="s">
        <v>76</v>
      </c>
      <c r="Q50" s="142" t="s">
        <v>73</v>
      </c>
      <c r="R50" s="142" t="s">
        <v>74</v>
      </c>
      <c r="S50" s="142" t="s">
        <v>75</v>
      </c>
      <c r="T50" s="142" t="s">
        <v>76</v>
      </c>
      <c r="U50" s="142" t="s">
        <v>73</v>
      </c>
      <c r="V50" s="142" t="s">
        <v>74</v>
      </c>
      <c r="W50" s="142" t="s">
        <v>75</v>
      </c>
      <c r="X50" s="142" t="s">
        <v>76</v>
      </c>
      <c r="Y50" s="142" t="s">
        <v>73</v>
      </c>
      <c r="Z50" s="142" t="s">
        <v>74</v>
      </c>
      <c r="AA50" s="142" t="s">
        <v>75</v>
      </c>
      <c r="AB50" s="142" t="s">
        <v>76</v>
      </c>
      <c r="AC50" s="142" t="s">
        <v>73</v>
      </c>
      <c r="AD50" s="142" t="s">
        <v>74</v>
      </c>
      <c r="AE50" s="142" t="s">
        <v>75</v>
      </c>
      <c r="AF50" s="142" t="s">
        <v>76</v>
      </c>
      <c r="AG50" s="142" t="s">
        <v>73</v>
      </c>
      <c r="AH50" s="142" t="s">
        <v>74</v>
      </c>
      <c r="AI50" s="142" t="s">
        <v>75</v>
      </c>
      <c r="AJ50" s="142" t="s">
        <v>76</v>
      </c>
      <c r="AK50" s="142" t="s">
        <v>73</v>
      </c>
      <c r="AL50" s="142" t="s">
        <v>74</v>
      </c>
      <c r="AM50" s="142" t="s">
        <v>75</v>
      </c>
      <c r="AN50" s="142" t="s">
        <v>76</v>
      </c>
      <c r="AO50" s="142" t="s">
        <v>73</v>
      </c>
      <c r="AP50" s="142" t="s">
        <v>74</v>
      </c>
      <c r="AQ50" s="142" t="s">
        <v>75</v>
      </c>
      <c r="AR50" s="142" t="s">
        <v>76</v>
      </c>
      <c r="AS50" s="142" t="s">
        <v>73</v>
      </c>
      <c r="AT50" s="142" t="s">
        <v>74</v>
      </c>
      <c r="AU50" s="142" t="s">
        <v>75</v>
      </c>
      <c r="AV50" s="142" t="s">
        <v>76</v>
      </c>
      <c r="AW50" s="142" t="s">
        <v>73</v>
      </c>
      <c r="AX50" s="142" t="s">
        <v>74</v>
      </c>
      <c r="AY50" s="142" t="s">
        <v>75</v>
      </c>
      <c r="AZ50" s="142" t="s">
        <v>76</v>
      </c>
      <c r="BA50" s="223"/>
      <c r="BB50" s="225"/>
      <c r="BC50" s="225"/>
    </row>
    <row r="51" spans="1:55" ht="32.4" customHeight="1">
      <c r="A51" s="249"/>
      <c r="B51" s="249"/>
      <c r="C51" s="141" t="s">
        <v>91</v>
      </c>
      <c r="D51" s="148" t="s">
        <v>264</v>
      </c>
      <c r="E51" s="109">
        <f>0.01*E48/2</f>
        <v>0.155</v>
      </c>
      <c r="F51" s="109">
        <f>0.015*F48/2</f>
        <v>5.2499999999999998E-2</v>
      </c>
      <c r="G51" s="109">
        <f>0.02*G48/2</f>
        <v>0.17</v>
      </c>
      <c r="H51" s="109">
        <f>E51+F51+G51</f>
        <v>0.3775</v>
      </c>
      <c r="I51" s="109">
        <f>0.01*I48/2</f>
        <v>0.15</v>
      </c>
      <c r="J51" s="109">
        <f>0.015*J48/2</f>
        <v>5.2499999999999998E-2</v>
      </c>
      <c r="K51" s="109">
        <f>0.02*K48/2</f>
        <v>0.17</v>
      </c>
      <c r="L51" s="109">
        <f>I51+J51+K51</f>
        <v>0.3725</v>
      </c>
      <c r="M51" s="109">
        <f>0.01*M48/2</f>
        <v>0.15</v>
      </c>
      <c r="N51" s="109">
        <f>0.015*N48/2</f>
        <v>5.2499999999999998E-2</v>
      </c>
      <c r="O51" s="109">
        <f>0.02*O48/2</f>
        <v>0.17</v>
      </c>
      <c r="P51" s="109">
        <f>M51+N51+O51</f>
        <v>0.3725</v>
      </c>
      <c r="Q51" s="109">
        <f>0.01*Q48/2</f>
        <v>0.15</v>
      </c>
      <c r="R51" s="109">
        <f>0.015*R48/2</f>
        <v>5.2499999999999998E-2</v>
      </c>
      <c r="S51" s="109">
        <f>0.02*S48/2</f>
        <v>0.17</v>
      </c>
      <c r="T51" s="109">
        <f>Q51+R51+S51</f>
        <v>0.3725</v>
      </c>
      <c r="U51" s="109">
        <f>0.01*U48/2</f>
        <v>0.14499999999999999</v>
      </c>
      <c r="V51" s="109">
        <f>0.015*V48/2</f>
        <v>0.06</v>
      </c>
      <c r="W51" s="109">
        <f>0.02*W48/2</f>
        <v>0.17</v>
      </c>
      <c r="X51" s="109">
        <f>U51+V51+W51</f>
        <v>0.375</v>
      </c>
      <c r="Y51" s="109">
        <f>0.01*Y48/2</f>
        <v>0.115</v>
      </c>
      <c r="Z51" s="109">
        <f>0.015*Z48/2</f>
        <v>0.06</v>
      </c>
      <c r="AA51" s="109">
        <f>0.02*AA48/2</f>
        <v>0.17</v>
      </c>
      <c r="AB51" s="109">
        <f>Y51+Z51+AA51</f>
        <v>0.34499999999999997</v>
      </c>
      <c r="AC51" s="109">
        <f>0.01*AC48/2</f>
        <v>0.13500000000000001</v>
      </c>
      <c r="AD51" s="109">
        <f>0.015*AD48/2</f>
        <v>0.06</v>
      </c>
      <c r="AE51" s="109">
        <f>0.02*AE48/2</f>
        <v>0.17</v>
      </c>
      <c r="AF51" s="109">
        <f>AC51+AD51+AE51</f>
        <v>0.36499999999999999</v>
      </c>
      <c r="AG51" s="109">
        <f>0.01*AG48/2</f>
        <v>0.13500000000000001</v>
      </c>
      <c r="AH51" s="109">
        <f>0.015*AH48/2</f>
        <v>0.06</v>
      </c>
      <c r="AI51" s="109">
        <f>0.02*AI48/2</f>
        <v>0.18</v>
      </c>
      <c r="AJ51" s="109">
        <f>AG51+AH51+AI51</f>
        <v>0.375</v>
      </c>
      <c r="AK51" s="109">
        <f>0.01*AK48/2</f>
        <v>0.13</v>
      </c>
      <c r="AL51" s="109">
        <f>0.015*AL48/2</f>
        <v>0.06</v>
      </c>
      <c r="AM51" s="109">
        <f>0.02*AM48/2</f>
        <v>0.18</v>
      </c>
      <c r="AN51" s="109">
        <f>AK51+AL51+AM51</f>
        <v>0.37</v>
      </c>
      <c r="AO51" s="109">
        <f>0.01*AO48/2</f>
        <v>0.13</v>
      </c>
      <c r="AP51" s="109">
        <f>0.015*AP48/2</f>
        <v>6.7500000000000004E-2</v>
      </c>
      <c r="AQ51" s="109">
        <f>0.02*AQ48/2</f>
        <v>0.17</v>
      </c>
      <c r="AR51" s="109">
        <f>AO51+AP51+AQ51</f>
        <v>0.36750000000000005</v>
      </c>
      <c r="AS51" s="109">
        <f>0.01*AS48/2</f>
        <v>0.13</v>
      </c>
      <c r="AT51" s="109">
        <f>0.015*AT48/2</f>
        <v>6.7500000000000004E-2</v>
      </c>
      <c r="AU51" s="109">
        <f>0.02*AU48/2</f>
        <v>0.16</v>
      </c>
      <c r="AV51" s="109">
        <f>AS51+AT51+AU51</f>
        <v>0.35750000000000004</v>
      </c>
      <c r="AW51" s="109">
        <f>0.01*AW48/2</f>
        <v>0.12</v>
      </c>
      <c r="AX51" s="109">
        <f>0.015*AX48/2</f>
        <v>6.7500000000000004E-2</v>
      </c>
      <c r="AY51" s="109">
        <f>0.02*AY48/2</f>
        <v>0.15</v>
      </c>
      <c r="AZ51" s="109">
        <f>AW51+AX51+AY51</f>
        <v>0.33750000000000002</v>
      </c>
      <c r="BA51" s="224"/>
      <c r="BB51" s="225"/>
      <c r="BC51" s="225"/>
    </row>
    <row r="52" spans="1:55" ht="32.4" customHeight="1">
      <c r="A52" s="135" t="s">
        <v>4</v>
      </c>
      <c r="B52" s="135" t="s">
        <v>5</v>
      </c>
      <c r="C52" s="135" t="s">
        <v>30</v>
      </c>
      <c r="D52" s="135" t="s">
        <v>265</v>
      </c>
      <c r="E52" s="240" t="s">
        <v>50</v>
      </c>
      <c r="F52" s="240"/>
      <c r="G52" s="240"/>
      <c r="H52" s="240"/>
      <c r="I52" s="240" t="s">
        <v>51</v>
      </c>
      <c r="J52" s="240"/>
      <c r="K52" s="240"/>
      <c r="L52" s="240"/>
      <c r="M52" s="240" t="s">
        <v>52</v>
      </c>
      <c r="N52" s="240"/>
      <c r="O52" s="240"/>
      <c r="P52" s="240"/>
      <c r="Q52" s="240" t="s">
        <v>53</v>
      </c>
      <c r="R52" s="240"/>
      <c r="S52" s="240"/>
      <c r="T52" s="240"/>
      <c r="U52" s="240" t="s">
        <v>54</v>
      </c>
      <c r="V52" s="240"/>
      <c r="W52" s="240"/>
      <c r="X52" s="240"/>
      <c r="Y52" s="240" t="s">
        <v>55</v>
      </c>
      <c r="Z52" s="240"/>
      <c r="AA52" s="240"/>
      <c r="AB52" s="240"/>
      <c r="AC52" s="240" t="s">
        <v>56</v>
      </c>
      <c r="AD52" s="240"/>
      <c r="AE52" s="240"/>
      <c r="AF52" s="240"/>
      <c r="AG52" s="237" t="s">
        <v>57</v>
      </c>
      <c r="AH52" s="237"/>
      <c r="AI52" s="237"/>
      <c r="AJ52" s="237"/>
      <c r="AK52" s="240" t="s">
        <v>58</v>
      </c>
      <c r="AL52" s="240"/>
      <c r="AM52" s="240"/>
      <c r="AN52" s="240"/>
      <c r="AO52" s="240" t="s">
        <v>59</v>
      </c>
      <c r="AP52" s="240"/>
      <c r="AQ52" s="240"/>
      <c r="AR52" s="240"/>
      <c r="AS52" s="240" t="s">
        <v>60</v>
      </c>
      <c r="AT52" s="240"/>
      <c r="AU52" s="240"/>
      <c r="AV52" s="240"/>
      <c r="AW52" s="240" t="s">
        <v>61</v>
      </c>
      <c r="AX52" s="240"/>
      <c r="AY52" s="240"/>
      <c r="AZ52" s="240"/>
      <c r="BA52" s="135" t="s">
        <v>62</v>
      </c>
      <c r="BB52" s="135" t="s">
        <v>40</v>
      </c>
      <c r="BC52" s="135" t="s">
        <v>41</v>
      </c>
    </row>
    <row r="53" spans="1:55" ht="32.4" customHeight="1">
      <c r="A53" s="240" t="s">
        <v>357</v>
      </c>
      <c r="B53" s="240"/>
      <c r="C53" s="135" t="s">
        <v>31</v>
      </c>
      <c r="D53" s="136" t="s">
        <v>266</v>
      </c>
      <c r="E53" s="135" t="s">
        <v>73</v>
      </c>
      <c r="F53" s="135" t="s">
        <v>74</v>
      </c>
      <c r="G53" s="135" t="s">
        <v>75</v>
      </c>
      <c r="H53" s="135" t="s">
        <v>76</v>
      </c>
      <c r="I53" s="135" t="s">
        <v>73</v>
      </c>
      <c r="J53" s="135" t="s">
        <v>74</v>
      </c>
      <c r="K53" s="135" t="s">
        <v>75</v>
      </c>
      <c r="L53" s="135" t="s">
        <v>76</v>
      </c>
      <c r="M53" s="135" t="s">
        <v>73</v>
      </c>
      <c r="N53" s="135" t="s">
        <v>74</v>
      </c>
      <c r="O53" s="135" t="s">
        <v>75</v>
      </c>
      <c r="P53" s="135" t="s">
        <v>76</v>
      </c>
      <c r="Q53" s="135" t="s">
        <v>73</v>
      </c>
      <c r="R53" s="135" t="s">
        <v>74</v>
      </c>
      <c r="S53" s="135" t="s">
        <v>75</v>
      </c>
      <c r="T53" s="135" t="s">
        <v>76</v>
      </c>
      <c r="U53" s="135" t="s">
        <v>73</v>
      </c>
      <c r="V53" s="135" t="s">
        <v>74</v>
      </c>
      <c r="W53" s="135" t="s">
        <v>75</v>
      </c>
      <c r="X53" s="135" t="s">
        <v>76</v>
      </c>
      <c r="Y53" s="135" t="s">
        <v>73</v>
      </c>
      <c r="Z53" s="135" t="s">
        <v>74</v>
      </c>
      <c r="AA53" s="135" t="s">
        <v>75</v>
      </c>
      <c r="AB53" s="135" t="s">
        <v>76</v>
      </c>
      <c r="AC53" s="135" t="s">
        <v>73</v>
      </c>
      <c r="AD53" s="135" t="s">
        <v>74</v>
      </c>
      <c r="AE53" s="135" t="s">
        <v>75</v>
      </c>
      <c r="AF53" s="135" t="s">
        <v>76</v>
      </c>
      <c r="AG53" s="135" t="s">
        <v>73</v>
      </c>
      <c r="AH53" s="135" t="s">
        <v>74</v>
      </c>
      <c r="AI53" s="135" t="s">
        <v>75</v>
      </c>
      <c r="AJ53" s="135" t="s">
        <v>76</v>
      </c>
      <c r="AK53" s="135" t="s">
        <v>73</v>
      </c>
      <c r="AL53" s="135" t="s">
        <v>74</v>
      </c>
      <c r="AM53" s="135" t="s">
        <v>75</v>
      </c>
      <c r="AN53" s="135" t="s">
        <v>76</v>
      </c>
      <c r="AO53" s="135" t="s">
        <v>73</v>
      </c>
      <c r="AP53" s="135" t="s">
        <v>74</v>
      </c>
      <c r="AQ53" s="135" t="s">
        <v>75</v>
      </c>
      <c r="AR53" s="135" t="s">
        <v>76</v>
      </c>
      <c r="AS53" s="135" t="s">
        <v>73</v>
      </c>
      <c r="AT53" s="135" t="s">
        <v>74</v>
      </c>
      <c r="AU53" s="135" t="s">
        <v>75</v>
      </c>
      <c r="AV53" s="135" t="s">
        <v>76</v>
      </c>
      <c r="AW53" s="135" t="s">
        <v>73</v>
      </c>
      <c r="AX53" s="135" t="s">
        <v>74</v>
      </c>
      <c r="AY53" s="135" t="s">
        <v>75</v>
      </c>
      <c r="AZ53" s="135" t="s">
        <v>76</v>
      </c>
      <c r="BA53" s="222">
        <f>H54+L54+P54+T54+X54+AB54+AF54+AJ54+AN54+AR54+AV54+AZ54</f>
        <v>607</v>
      </c>
      <c r="BB53" s="225">
        <f>BC53*2</f>
        <v>9.0399999999999991</v>
      </c>
      <c r="BC53" s="225">
        <f>H57+L57+P57+T57+X57+AB57+AF57+AJ57+AN57+AR57+AV57+AZ57</f>
        <v>4.5199999999999996</v>
      </c>
    </row>
    <row r="54" spans="1:55" ht="32.4" customHeight="1">
      <c r="A54" s="240"/>
      <c r="B54" s="240"/>
      <c r="C54" s="137" t="s">
        <v>77</v>
      </c>
      <c r="D54" s="124" t="s">
        <v>267</v>
      </c>
      <c r="E54" s="139">
        <v>12</v>
      </c>
      <c r="F54" s="139">
        <v>4</v>
      </c>
      <c r="G54" s="139">
        <v>12</v>
      </c>
      <c r="H54" s="139">
        <f>SUM(E54:G54)</f>
        <v>28</v>
      </c>
      <c r="I54" s="139">
        <v>22</v>
      </c>
      <c r="J54" s="139">
        <v>4</v>
      </c>
      <c r="K54" s="139">
        <v>25</v>
      </c>
      <c r="L54" s="139">
        <f>SUM(I54:K54)</f>
        <v>51</v>
      </c>
      <c r="M54" s="139">
        <v>23</v>
      </c>
      <c r="N54" s="139">
        <v>4</v>
      </c>
      <c r="O54" s="139">
        <v>22</v>
      </c>
      <c r="P54" s="139">
        <f>SUM(M54:O54)</f>
        <v>49</v>
      </c>
      <c r="Q54" s="139">
        <v>26</v>
      </c>
      <c r="R54" s="139">
        <v>4</v>
      </c>
      <c r="S54" s="139">
        <v>22</v>
      </c>
      <c r="T54" s="139">
        <f>SUM(Q54:S54)</f>
        <v>52</v>
      </c>
      <c r="U54" s="139">
        <v>21</v>
      </c>
      <c r="V54" s="139">
        <v>4</v>
      </c>
      <c r="W54" s="139">
        <v>26</v>
      </c>
      <c r="X54" s="139">
        <f>SUM(U54:W54)</f>
        <v>51</v>
      </c>
      <c r="Y54" s="139">
        <v>26</v>
      </c>
      <c r="Z54" s="139">
        <v>4</v>
      </c>
      <c r="AA54" s="139">
        <v>24</v>
      </c>
      <c r="AB54" s="139">
        <f>SUM(Y54:AA54)</f>
        <v>54</v>
      </c>
      <c r="AC54" s="139">
        <v>26</v>
      </c>
      <c r="AD54" s="139">
        <v>4</v>
      </c>
      <c r="AE54" s="139">
        <v>24</v>
      </c>
      <c r="AF54" s="139">
        <f>SUM(AC54:AE54)</f>
        <v>54</v>
      </c>
      <c r="AG54" s="139">
        <v>26</v>
      </c>
      <c r="AH54" s="139">
        <v>4</v>
      </c>
      <c r="AI54" s="139">
        <v>24</v>
      </c>
      <c r="AJ54" s="139">
        <f>SUM(AG54:AI54)</f>
        <v>54</v>
      </c>
      <c r="AK54" s="139">
        <v>27</v>
      </c>
      <c r="AL54" s="139">
        <v>4</v>
      </c>
      <c r="AM54" s="139">
        <v>22</v>
      </c>
      <c r="AN54" s="139">
        <f>SUM(AK54:AM54)</f>
        <v>53</v>
      </c>
      <c r="AO54" s="139">
        <v>26</v>
      </c>
      <c r="AP54" s="139">
        <v>4</v>
      </c>
      <c r="AQ54" s="139">
        <v>24</v>
      </c>
      <c r="AR54" s="139">
        <f>SUM(AO54:AQ54)</f>
        <v>54</v>
      </c>
      <c r="AS54" s="139">
        <v>26</v>
      </c>
      <c r="AT54" s="139">
        <v>4</v>
      </c>
      <c r="AU54" s="139">
        <v>24</v>
      </c>
      <c r="AV54" s="139">
        <f>SUM(AS54:AU54)</f>
        <v>54</v>
      </c>
      <c r="AW54" s="139">
        <v>25</v>
      </c>
      <c r="AX54" s="139">
        <v>4</v>
      </c>
      <c r="AY54" s="139">
        <v>24</v>
      </c>
      <c r="AZ54" s="139">
        <f>SUM(AW54:AY54)</f>
        <v>53</v>
      </c>
      <c r="BA54" s="223"/>
      <c r="BB54" s="225"/>
      <c r="BC54" s="225"/>
    </row>
    <row r="55" spans="1:55" ht="32.4" customHeight="1">
      <c r="A55" s="240"/>
      <c r="B55" s="240"/>
      <c r="C55" s="135" t="s">
        <v>230</v>
      </c>
      <c r="D55" s="126" t="s">
        <v>268</v>
      </c>
      <c r="E55" s="240" t="s">
        <v>79</v>
      </c>
      <c r="F55" s="240"/>
      <c r="G55" s="240"/>
      <c r="H55" s="240"/>
      <c r="I55" s="240" t="s">
        <v>80</v>
      </c>
      <c r="J55" s="240"/>
      <c r="K55" s="240"/>
      <c r="L55" s="240"/>
      <c r="M55" s="240" t="s">
        <v>81</v>
      </c>
      <c r="N55" s="240"/>
      <c r="O55" s="240"/>
      <c r="P55" s="240"/>
      <c r="Q55" s="240" t="s">
        <v>82</v>
      </c>
      <c r="R55" s="240"/>
      <c r="S55" s="240"/>
      <c r="T55" s="240"/>
      <c r="U55" s="240" t="s">
        <v>83</v>
      </c>
      <c r="V55" s="240"/>
      <c r="W55" s="240"/>
      <c r="X55" s="240"/>
      <c r="Y55" s="240" t="s">
        <v>84</v>
      </c>
      <c r="Z55" s="240"/>
      <c r="AA55" s="240"/>
      <c r="AB55" s="240"/>
      <c r="AC55" s="240" t="s">
        <v>85</v>
      </c>
      <c r="AD55" s="240"/>
      <c r="AE55" s="240"/>
      <c r="AF55" s="240"/>
      <c r="AG55" s="240" t="s">
        <v>86</v>
      </c>
      <c r="AH55" s="240"/>
      <c r="AI55" s="240"/>
      <c r="AJ55" s="240"/>
      <c r="AK55" s="240" t="s">
        <v>87</v>
      </c>
      <c r="AL55" s="240"/>
      <c r="AM55" s="240"/>
      <c r="AN55" s="240"/>
      <c r="AO55" s="240" t="s">
        <v>88</v>
      </c>
      <c r="AP55" s="240"/>
      <c r="AQ55" s="240"/>
      <c r="AR55" s="240"/>
      <c r="AS55" s="240" t="s">
        <v>89</v>
      </c>
      <c r="AT55" s="240"/>
      <c r="AU55" s="240"/>
      <c r="AV55" s="240"/>
      <c r="AW55" s="240" t="s">
        <v>90</v>
      </c>
      <c r="AX55" s="240"/>
      <c r="AY55" s="240"/>
      <c r="AZ55" s="240"/>
      <c r="BA55" s="223"/>
      <c r="BB55" s="225"/>
      <c r="BC55" s="225"/>
    </row>
    <row r="56" spans="1:55" ht="32.4" customHeight="1">
      <c r="A56" s="240"/>
      <c r="B56" s="240"/>
      <c r="C56" s="135" t="s">
        <v>232</v>
      </c>
      <c r="D56" s="140" t="s">
        <v>269</v>
      </c>
      <c r="E56" s="135" t="s">
        <v>73</v>
      </c>
      <c r="F56" s="135" t="s">
        <v>74</v>
      </c>
      <c r="G56" s="135" t="s">
        <v>75</v>
      </c>
      <c r="H56" s="135" t="s">
        <v>76</v>
      </c>
      <c r="I56" s="135" t="s">
        <v>73</v>
      </c>
      <c r="J56" s="135" t="s">
        <v>74</v>
      </c>
      <c r="K56" s="135" t="s">
        <v>75</v>
      </c>
      <c r="L56" s="135" t="s">
        <v>76</v>
      </c>
      <c r="M56" s="135" t="s">
        <v>73</v>
      </c>
      <c r="N56" s="135" t="s">
        <v>74</v>
      </c>
      <c r="O56" s="135" t="s">
        <v>75</v>
      </c>
      <c r="P56" s="135" t="s">
        <v>76</v>
      </c>
      <c r="Q56" s="135" t="s">
        <v>73</v>
      </c>
      <c r="R56" s="135" t="s">
        <v>74</v>
      </c>
      <c r="S56" s="135" t="s">
        <v>75</v>
      </c>
      <c r="T56" s="135" t="s">
        <v>76</v>
      </c>
      <c r="U56" s="135" t="s">
        <v>73</v>
      </c>
      <c r="V56" s="135" t="s">
        <v>74</v>
      </c>
      <c r="W56" s="135" t="s">
        <v>75</v>
      </c>
      <c r="X56" s="135" t="s">
        <v>76</v>
      </c>
      <c r="Y56" s="135" t="s">
        <v>73</v>
      </c>
      <c r="Z56" s="135" t="s">
        <v>74</v>
      </c>
      <c r="AA56" s="135" t="s">
        <v>75</v>
      </c>
      <c r="AB56" s="135" t="s">
        <v>76</v>
      </c>
      <c r="AC56" s="135" t="s">
        <v>73</v>
      </c>
      <c r="AD56" s="135" t="s">
        <v>74</v>
      </c>
      <c r="AE56" s="135" t="s">
        <v>75</v>
      </c>
      <c r="AF56" s="135" t="s">
        <v>76</v>
      </c>
      <c r="AG56" s="135" t="s">
        <v>73</v>
      </c>
      <c r="AH56" s="135" t="s">
        <v>74</v>
      </c>
      <c r="AI56" s="135" t="s">
        <v>75</v>
      </c>
      <c r="AJ56" s="135" t="s">
        <v>76</v>
      </c>
      <c r="AK56" s="135" t="s">
        <v>73</v>
      </c>
      <c r="AL56" s="135" t="s">
        <v>74</v>
      </c>
      <c r="AM56" s="135" t="s">
        <v>75</v>
      </c>
      <c r="AN56" s="135" t="s">
        <v>76</v>
      </c>
      <c r="AO56" s="135" t="s">
        <v>73</v>
      </c>
      <c r="AP56" s="135" t="s">
        <v>74</v>
      </c>
      <c r="AQ56" s="135" t="s">
        <v>75</v>
      </c>
      <c r="AR56" s="135" t="s">
        <v>76</v>
      </c>
      <c r="AS56" s="135" t="s">
        <v>73</v>
      </c>
      <c r="AT56" s="135" t="s">
        <v>74</v>
      </c>
      <c r="AU56" s="135" t="s">
        <v>75</v>
      </c>
      <c r="AV56" s="135" t="s">
        <v>76</v>
      </c>
      <c r="AW56" s="135" t="s">
        <v>73</v>
      </c>
      <c r="AX56" s="135" t="s">
        <v>74</v>
      </c>
      <c r="AY56" s="135" t="s">
        <v>75</v>
      </c>
      <c r="AZ56" s="135" t="s">
        <v>76</v>
      </c>
      <c r="BA56" s="223"/>
      <c r="BB56" s="225"/>
      <c r="BC56" s="225"/>
    </row>
    <row r="57" spans="1:55" ht="32.4" customHeight="1">
      <c r="A57" s="240"/>
      <c r="B57" s="240"/>
      <c r="C57" s="135" t="s">
        <v>91</v>
      </c>
      <c r="D57" s="149">
        <v>143</v>
      </c>
      <c r="E57" s="109">
        <f>0.01*E54/2</f>
        <v>0.06</v>
      </c>
      <c r="F57" s="109">
        <f>0.015*F54/2</f>
        <v>0.03</v>
      </c>
      <c r="G57" s="109">
        <f>0.02*G54/2</f>
        <v>0.12</v>
      </c>
      <c r="H57" s="109">
        <f>E57+F57+G57</f>
        <v>0.21</v>
      </c>
      <c r="I57" s="109">
        <f>0.01*I54/2</f>
        <v>0.11</v>
      </c>
      <c r="J57" s="109">
        <f>0.015*J54/2</f>
        <v>0.03</v>
      </c>
      <c r="K57" s="109">
        <f>0.02*K54/2</f>
        <v>0.25</v>
      </c>
      <c r="L57" s="109">
        <f>I57+J57+K57</f>
        <v>0.39</v>
      </c>
      <c r="M57" s="109">
        <f>0.01*M54/2</f>
        <v>0.115</v>
      </c>
      <c r="N57" s="109">
        <f>0.015*N54/2</f>
        <v>0.03</v>
      </c>
      <c r="O57" s="109">
        <f>0.02*O54/2</f>
        <v>0.22</v>
      </c>
      <c r="P57" s="109">
        <f>M57+N57+O57</f>
        <v>0.36499999999999999</v>
      </c>
      <c r="Q57" s="109">
        <f>0.01*Q54/2</f>
        <v>0.13</v>
      </c>
      <c r="R57" s="109">
        <f>0.015*R54/2</f>
        <v>0.03</v>
      </c>
      <c r="S57" s="109">
        <f>0.02*S54/2</f>
        <v>0.22</v>
      </c>
      <c r="T57" s="109">
        <f>Q57+R57+S57</f>
        <v>0.38</v>
      </c>
      <c r="U57" s="109">
        <f>0.01*U54/2</f>
        <v>0.105</v>
      </c>
      <c r="V57" s="109">
        <f>0.015*V54/2</f>
        <v>0.03</v>
      </c>
      <c r="W57" s="109">
        <f>0.02*W54/2</f>
        <v>0.26</v>
      </c>
      <c r="X57" s="109">
        <f>U57+V57+W57</f>
        <v>0.39500000000000002</v>
      </c>
      <c r="Y57" s="109">
        <f>0.01*Y54/2</f>
        <v>0.13</v>
      </c>
      <c r="Z57" s="109">
        <f>0.015*Z54/2</f>
        <v>0.03</v>
      </c>
      <c r="AA57" s="109">
        <f>0.02*AA54/2</f>
        <v>0.24</v>
      </c>
      <c r="AB57" s="109">
        <f>Y57+Z57+AA57</f>
        <v>0.4</v>
      </c>
      <c r="AC57" s="109">
        <f>0.01*AC54/2</f>
        <v>0.13</v>
      </c>
      <c r="AD57" s="109">
        <f>0.015*AD54/2</f>
        <v>0.03</v>
      </c>
      <c r="AE57" s="109">
        <f>0.02*AE54/2</f>
        <v>0.24</v>
      </c>
      <c r="AF57" s="109">
        <f>AC57+AD57+AE57</f>
        <v>0.4</v>
      </c>
      <c r="AG57" s="109">
        <f>0.01*AG54/2</f>
        <v>0.13</v>
      </c>
      <c r="AH57" s="109">
        <f>0.015*AH54/2</f>
        <v>0.03</v>
      </c>
      <c r="AI57" s="109">
        <f>0.02*AI54/2</f>
        <v>0.24</v>
      </c>
      <c r="AJ57" s="109">
        <f>AG57+AH57+AI57</f>
        <v>0.4</v>
      </c>
      <c r="AK57" s="109">
        <f>0.01*AK54/2</f>
        <v>0.13500000000000001</v>
      </c>
      <c r="AL57" s="109">
        <f>0.015*AL54/2</f>
        <v>0.03</v>
      </c>
      <c r="AM57" s="109">
        <f>0.02*AM54/2</f>
        <v>0.22</v>
      </c>
      <c r="AN57" s="109">
        <f>AK57+AL57+AM57</f>
        <v>0.38500000000000001</v>
      </c>
      <c r="AO57" s="109">
        <f>0.01*AO54/2</f>
        <v>0.13</v>
      </c>
      <c r="AP57" s="109">
        <f>0.015*AP54/2</f>
        <v>0.03</v>
      </c>
      <c r="AQ57" s="109">
        <f>0.02*AQ54/2</f>
        <v>0.24</v>
      </c>
      <c r="AR57" s="109">
        <f>AO57+AP57+AQ57</f>
        <v>0.4</v>
      </c>
      <c r="AS57" s="109">
        <f>0.01*AS54/2</f>
        <v>0.13</v>
      </c>
      <c r="AT57" s="109">
        <f>0.015*AT54/2</f>
        <v>0.03</v>
      </c>
      <c r="AU57" s="109">
        <f>0.02*AU54/2</f>
        <v>0.24</v>
      </c>
      <c r="AV57" s="109">
        <f>AS57+AT57+AU57</f>
        <v>0.4</v>
      </c>
      <c r="AW57" s="109">
        <f>0.01*AW54/2</f>
        <v>0.125</v>
      </c>
      <c r="AX57" s="109">
        <f>0.015*AX54/2</f>
        <v>0.03</v>
      </c>
      <c r="AY57" s="109">
        <f>0.02*AY54/2</f>
        <v>0.24</v>
      </c>
      <c r="AZ57" s="109">
        <f>AW57+AX57+AY57</f>
        <v>0.39500000000000002</v>
      </c>
      <c r="BA57" s="224"/>
      <c r="BB57" s="225"/>
      <c r="BC57" s="225"/>
    </row>
    <row r="58" spans="1:55" s="110" customFormat="1" ht="32.4" customHeight="1">
      <c r="A58" s="150" t="s">
        <v>4</v>
      </c>
      <c r="B58" s="150" t="s">
        <v>5</v>
      </c>
      <c r="C58" s="150" t="s">
        <v>30</v>
      </c>
      <c r="D58" s="151" t="s">
        <v>213</v>
      </c>
      <c r="E58" s="250" t="s">
        <v>50</v>
      </c>
      <c r="F58" s="250"/>
      <c r="G58" s="250"/>
      <c r="H58" s="250"/>
      <c r="I58" s="250" t="s">
        <v>51</v>
      </c>
      <c r="J58" s="250"/>
      <c r="K58" s="250"/>
      <c r="L58" s="250"/>
      <c r="M58" s="250" t="s">
        <v>52</v>
      </c>
      <c r="N58" s="250"/>
      <c r="O58" s="250"/>
      <c r="P58" s="250"/>
      <c r="Q58" s="250" t="s">
        <v>53</v>
      </c>
      <c r="R58" s="250"/>
      <c r="S58" s="250"/>
      <c r="T58" s="250"/>
      <c r="U58" s="250" t="s">
        <v>54</v>
      </c>
      <c r="V58" s="250"/>
      <c r="W58" s="250"/>
      <c r="X58" s="250"/>
      <c r="Y58" s="250" t="s">
        <v>55</v>
      </c>
      <c r="Z58" s="250"/>
      <c r="AA58" s="250"/>
      <c r="AB58" s="250"/>
      <c r="AC58" s="250" t="s">
        <v>56</v>
      </c>
      <c r="AD58" s="250"/>
      <c r="AE58" s="250"/>
      <c r="AF58" s="250"/>
      <c r="AG58" s="251" t="s">
        <v>57</v>
      </c>
      <c r="AH58" s="251"/>
      <c r="AI58" s="251"/>
      <c r="AJ58" s="251"/>
      <c r="AK58" s="250" t="s">
        <v>58</v>
      </c>
      <c r="AL58" s="250"/>
      <c r="AM58" s="250"/>
      <c r="AN58" s="250"/>
      <c r="AO58" s="250" t="s">
        <v>59</v>
      </c>
      <c r="AP58" s="250"/>
      <c r="AQ58" s="250"/>
      <c r="AR58" s="250"/>
      <c r="AS58" s="250" t="s">
        <v>60</v>
      </c>
      <c r="AT58" s="250"/>
      <c r="AU58" s="250"/>
      <c r="AV58" s="250"/>
      <c r="AW58" s="250" t="s">
        <v>61</v>
      </c>
      <c r="AX58" s="250"/>
      <c r="AY58" s="250"/>
      <c r="AZ58" s="250"/>
      <c r="BA58" s="150" t="s">
        <v>62</v>
      </c>
      <c r="BB58" s="150" t="s">
        <v>40</v>
      </c>
      <c r="BC58" s="150" t="s">
        <v>41</v>
      </c>
    </row>
    <row r="59" spans="1:55" s="110" customFormat="1" ht="32.4" customHeight="1">
      <c r="A59" s="250" t="s">
        <v>358</v>
      </c>
      <c r="B59" s="250" t="s">
        <v>188</v>
      </c>
      <c r="C59" s="150" t="s">
        <v>31</v>
      </c>
      <c r="D59" s="151" t="s">
        <v>271</v>
      </c>
      <c r="E59" s="150" t="s">
        <v>73</v>
      </c>
      <c r="F59" s="150" t="s">
        <v>74</v>
      </c>
      <c r="G59" s="150" t="s">
        <v>75</v>
      </c>
      <c r="H59" s="150" t="s">
        <v>76</v>
      </c>
      <c r="I59" s="150" t="s">
        <v>73</v>
      </c>
      <c r="J59" s="150" t="s">
        <v>74</v>
      </c>
      <c r="K59" s="150" t="s">
        <v>75</v>
      </c>
      <c r="L59" s="150" t="s">
        <v>76</v>
      </c>
      <c r="M59" s="150" t="s">
        <v>73</v>
      </c>
      <c r="N59" s="150" t="s">
        <v>74</v>
      </c>
      <c r="O59" s="150" t="s">
        <v>75</v>
      </c>
      <c r="P59" s="150" t="s">
        <v>76</v>
      </c>
      <c r="Q59" s="150" t="s">
        <v>73</v>
      </c>
      <c r="R59" s="150" t="s">
        <v>74</v>
      </c>
      <c r="S59" s="150" t="s">
        <v>75</v>
      </c>
      <c r="T59" s="150" t="s">
        <v>76</v>
      </c>
      <c r="U59" s="150" t="s">
        <v>73</v>
      </c>
      <c r="V59" s="150" t="s">
        <v>74</v>
      </c>
      <c r="W59" s="150" t="s">
        <v>75</v>
      </c>
      <c r="X59" s="150" t="s">
        <v>76</v>
      </c>
      <c r="Y59" s="150" t="s">
        <v>73</v>
      </c>
      <c r="Z59" s="150" t="s">
        <v>74</v>
      </c>
      <c r="AA59" s="150" t="s">
        <v>75</v>
      </c>
      <c r="AB59" s="150" t="s">
        <v>76</v>
      </c>
      <c r="AC59" s="150" t="s">
        <v>73</v>
      </c>
      <c r="AD59" s="150" t="s">
        <v>74</v>
      </c>
      <c r="AE59" s="150" t="s">
        <v>75</v>
      </c>
      <c r="AF59" s="150" t="s">
        <v>76</v>
      </c>
      <c r="AG59" s="150" t="s">
        <v>73</v>
      </c>
      <c r="AH59" s="150" t="s">
        <v>74</v>
      </c>
      <c r="AI59" s="150" t="s">
        <v>75</v>
      </c>
      <c r="AJ59" s="150" t="s">
        <v>76</v>
      </c>
      <c r="AK59" s="150" t="s">
        <v>73</v>
      </c>
      <c r="AL59" s="150" t="s">
        <v>74</v>
      </c>
      <c r="AM59" s="150" t="s">
        <v>75</v>
      </c>
      <c r="AN59" s="150" t="s">
        <v>76</v>
      </c>
      <c r="AO59" s="150" t="s">
        <v>73</v>
      </c>
      <c r="AP59" s="150" t="s">
        <v>74</v>
      </c>
      <c r="AQ59" s="150" t="s">
        <v>75</v>
      </c>
      <c r="AR59" s="150" t="s">
        <v>76</v>
      </c>
      <c r="AS59" s="150" t="s">
        <v>73</v>
      </c>
      <c r="AT59" s="150" t="s">
        <v>74</v>
      </c>
      <c r="AU59" s="150" t="s">
        <v>75</v>
      </c>
      <c r="AV59" s="150" t="s">
        <v>76</v>
      </c>
      <c r="AW59" s="150" t="s">
        <v>73</v>
      </c>
      <c r="AX59" s="150" t="s">
        <v>74</v>
      </c>
      <c r="AY59" s="150" t="s">
        <v>75</v>
      </c>
      <c r="AZ59" s="150" t="s">
        <v>76</v>
      </c>
      <c r="BA59" s="222">
        <f>H60+L60+P60+T60+X60+AB60+AF60+AJ60+AN60+AR60+AV60+AZ60</f>
        <v>287</v>
      </c>
      <c r="BB59" s="225">
        <f>BC59*2</f>
        <v>4.5049999999999999</v>
      </c>
      <c r="BC59" s="225">
        <f>H63+L63+P63+T63+X63+AB63+AF63+AJ63+AN63+AR63+AV63+AZ63</f>
        <v>2.2524999999999999</v>
      </c>
    </row>
    <row r="60" spans="1:55" s="110" customFormat="1" ht="32.4" customHeight="1">
      <c r="A60" s="250"/>
      <c r="B60" s="250"/>
      <c r="C60" s="152" t="s">
        <v>77</v>
      </c>
      <c r="D60" s="153">
        <v>13844918930</v>
      </c>
      <c r="E60" s="154">
        <v>5</v>
      </c>
      <c r="F60" s="154">
        <v>10</v>
      </c>
      <c r="G60" s="154">
        <v>8</v>
      </c>
      <c r="H60" s="154">
        <v>23</v>
      </c>
      <c r="I60" s="154">
        <v>5</v>
      </c>
      <c r="J60" s="154">
        <v>10</v>
      </c>
      <c r="K60" s="154">
        <v>8</v>
      </c>
      <c r="L60" s="154">
        <f>SUM(I60:K60)</f>
        <v>23</v>
      </c>
      <c r="M60" s="154">
        <v>5</v>
      </c>
      <c r="N60" s="154">
        <v>10</v>
      </c>
      <c r="O60" s="154">
        <v>8</v>
      </c>
      <c r="P60" s="154">
        <f>SUM(M60:O60)</f>
        <v>23</v>
      </c>
      <c r="Q60" s="154">
        <v>5</v>
      </c>
      <c r="R60" s="154">
        <v>10</v>
      </c>
      <c r="S60" s="154">
        <v>8</v>
      </c>
      <c r="T60" s="154">
        <f>SUM(Q60:S60)</f>
        <v>23</v>
      </c>
      <c r="U60" s="154">
        <v>5</v>
      </c>
      <c r="V60" s="154">
        <v>10</v>
      </c>
      <c r="W60" s="154">
        <v>8</v>
      </c>
      <c r="X60" s="154">
        <f>SUM(U60:W60)</f>
        <v>23</v>
      </c>
      <c r="Y60" s="154">
        <v>5</v>
      </c>
      <c r="Z60" s="154">
        <v>11</v>
      </c>
      <c r="AA60" s="154">
        <v>10</v>
      </c>
      <c r="AB60" s="154">
        <f>SUM(Y60:AA60)</f>
        <v>26</v>
      </c>
      <c r="AC60" s="154">
        <v>5</v>
      </c>
      <c r="AD60" s="154">
        <v>11</v>
      </c>
      <c r="AE60" s="154">
        <v>10</v>
      </c>
      <c r="AF60" s="154">
        <f>SUM(AC60:AE60)</f>
        <v>26</v>
      </c>
      <c r="AG60" s="154">
        <v>5</v>
      </c>
      <c r="AH60" s="154">
        <v>11</v>
      </c>
      <c r="AI60" s="154">
        <v>8</v>
      </c>
      <c r="AJ60" s="154">
        <f>SUM(AG60:AI60)</f>
        <v>24</v>
      </c>
      <c r="AK60" s="154">
        <v>5</v>
      </c>
      <c r="AL60" s="154">
        <v>11</v>
      </c>
      <c r="AM60" s="154">
        <v>8</v>
      </c>
      <c r="AN60" s="154">
        <f>SUM(AK60:AM60)</f>
        <v>24</v>
      </c>
      <c r="AO60" s="154">
        <v>5</v>
      </c>
      <c r="AP60" s="154">
        <v>11</v>
      </c>
      <c r="AQ60" s="154">
        <v>8</v>
      </c>
      <c r="AR60" s="154">
        <f>SUM(AO60:AQ60)</f>
        <v>24</v>
      </c>
      <c r="AS60" s="154">
        <v>5</v>
      </c>
      <c r="AT60" s="154">
        <v>11</v>
      </c>
      <c r="AU60" s="154">
        <v>8</v>
      </c>
      <c r="AV60" s="154">
        <f>SUM(AS60:AU60)</f>
        <v>24</v>
      </c>
      <c r="AW60" s="154">
        <v>5</v>
      </c>
      <c r="AX60" s="154">
        <v>11</v>
      </c>
      <c r="AY60" s="154">
        <v>8</v>
      </c>
      <c r="AZ60" s="154">
        <f>SUM(AW60:AY60)</f>
        <v>24</v>
      </c>
      <c r="BA60" s="223"/>
      <c r="BB60" s="225"/>
      <c r="BC60" s="225"/>
    </row>
    <row r="61" spans="1:55" s="110" customFormat="1" ht="32.4" customHeight="1">
      <c r="A61" s="250"/>
      <c r="B61" s="250"/>
      <c r="C61" s="150" t="s">
        <v>230</v>
      </c>
      <c r="D61" s="155" t="s">
        <v>334</v>
      </c>
      <c r="E61" s="250" t="s">
        <v>79</v>
      </c>
      <c r="F61" s="250"/>
      <c r="G61" s="250"/>
      <c r="H61" s="250"/>
      <c r="I61" s="250" t="s">
        <v>80</v>
      </c>
      <c r="J61" s="250"/>
      <c r="K61" s="250"/>
      <c r="L61" s="250"/>
      <c r="M61" s="250" t="s">
        <v>81</v>
      </c>
      <c r="N61" s="250"/>
      <c r="O61" s="250"/>
      <c r="P61" s="250"/>
      <c r="Q61" s="250" t="s">
        <v>82</v>
      </c>
      <c r="R61" s="250"/>
      <c r="S61" s="250"/>
      <c r="T61" s="250"/>
      <c r="U61" s="250" t="s">
        <v>83</v>
      </c>
      <c r="V61" s="250"/>
      <c r="W61" s="250"/>
      <c r="X61" s="250"/>
      <c r="Y61" s="250" t="s">
        <v>84</v>
      </c>
      <c r="Z61" s="250"/>
      <c r="AA61" s="250"/>
      <c r="AB61" s="250"/>
      <c r="AC61" s="250" t="s">
        <v>85</v>
      </c>
      <c r="AD61" s="250"/>
      <c r="AE61" s="250"/>
      <c r="AF61" s="250"/>
      <c r="AG61" s="250" t="s">
        <v>86</v>
      </c>
      <c r="AH61" s="250"/>
      <c r="AI61" s="250"/>
      <c r="AJ61" s="250"/>
      <c r="AK61" s="250" t="s">
        <v>87</v>
      </c>
      <c r="AL61" s="250"/>
      <c r="AM61" s="250"/>
      <c r="AN61" s="250"/>
      <c r="AO61" s="250" t="s">
        <v>88</v>
      </c>
      <c r="AP61" s="250"/>
      <c r="AQ61" s="250"/>
      <c r="AR61" s="250"/>
      <c r="AS61" s="250" t="s">
        <v>89</v>
      </c>
      <c r="AT61" s="250"/>
      <c r="AU61" s="250"/>
      <c r="AV61" s="250"/>
      <c r="AW61" s="250" t="s">
        <v>90</v>
      </c>
      <c r="AX61" s="250"/>
      <c r="AY61" s="250"/>
      <c r="AZ61" s="250"/>
      <c r="BA61" s="223"/>
      <c r="BB61" s="225"/>
      <c r="BC61" s="225"/>
    </row>
    <row r="62" spans="1:55" s="110" customFormat="1" ht="32.4" customHeight="1">
      <c r="A62" s="250"/>
      <c r="B62" s="250"/>
      <c r="C62" s="150" t="s">
        <v>232</v>
      </c>
      <c r="D62" s="156" t="s">
        <v>335</v>
      </c>
      <c r="E62" s="150" t="s">
        <v>73</v>
      </c>
      <c r="F62" s="150" t="s">
        <v>74</v>
      </c>
      <c r="G62" s="150" t="s">
        <v>75</v>
      </c>
      <c r="H62" s="150" t="s">
        <v>76</v>
      </c>
      <c r="I62" s="150" t="s">
        <v>73</v>
      </c>
      <c r="J62" s="150" t="s">
        <v>74</v>
      </c>
      <c r="K62" s="150" t="s">
        <v>75</v>
      </c>
      <c r="L62" s="150" t="s">
        <v>76</v>
      </c>
      <c r="M62" s="150" t="s">
        <v>73</v>
      </c>
      <c r="N62" s="150" t="s">
        <v>74</v>
      </c>
      <c r="O62" s="150" t="s">
        <v>75</v>
      </c>
      <c r="P62" s="150" t="s">
        <v>76</v>
      </c>
      <c r="Q62" s="150" t="s">
        <v>73</v>
      </c>
      <c r="R62" s="150" t="s">
        <v>74</v>
      </c>
      <c r="S62" s="150" t="s">
        <v>75</v>
      </c>
      <c r="T62" s="150" t="s">
        <v>76</v>
      </c>
      <c r="U62" s="150" t="s">
        <v>73</v>
      </c>
      <c r="V62" s="150" t="s">
        <v>74</v>
      </c>
      <c r="W62" s="150" t="s">
        <v>75</v>
      </c>
      <c r="X62" s="150" t="s">
        <v>76</v>
      </c>
      <c r="Y62" s="150" t="s">
        <v>73</v>
      </c>
      <c r="Z62" s="150" t="s">
        <v>74</v>
      </c>
      <c r="AA62" s="150" t="s">
        <v>75</v>
      </c>
      <c r="AB62" s="150" t="s">
        <v>76</v>
      </c>
      <c r="AC62" s="150" t="s">
        <v>73</v>
      </c>
      <c r="AD62" s="150" t="s">
        <v>74</v>
      </c>
      <c r="AE62" s="150" t="s">
        <v>75</v>
      </c>
      <c r="AF62" s="150" t="s">
        <v>76</v>
      </c>
      <c r="AG62" s="150" t="s">
        <v>73</v>
      </c>
      <c r="AH62" s="150" t="s">
        <v>74</v>
      </c>
      <c r="AI62" s="150" t="s">
        <v>75</v>
      </c>
      <c r="AJ62" s="150" t="s">
        <v>76</v>
      </c>
      <c r="AK62" s="150" t="s">
        <v>73</v>
      </c>
      <c r="AL62" s="150" t="s">
        <v>74</v>
      </c>
      <c r="AM62" s="150" t="s">
        <v>75</v>
      </c>
      <c r="AN62" s="150" t="s">
        <v>76</v>
      </c>
      <c r="AO62" s="150" t="s">
        <v>73</v>
      </c>
      <c r="AP62" s="150" t="s">
        <v>74</v>
      </c>
      <c r="AQ62" s="150" t="s">
        <v>75</v>
      </c>
      <c r="AR62" s="150" t="s">
        <v>76</v>
      </c>
      <c r="AS62" s="150" t="s">
        <v>73</v>
      </c>
      <c r="AT62" s="150" t="s">
        <v>74</v>
      </c>
      <c r="AU62" s="150" t="s">
        <v>75</v>
      </c>
      <c r="AV62" s="150" t="s">
        <v>76</v>
      </c>
      <c r="AW62" s="150" t="s">
        <v>73</v>
      </c>
      <c r="AX62" s="150" t="s">
        <v>74</v>
      </c>
      <c r="AY62" s="150" t="s">
        <v>75</v>
      </c>
      <c r="AZ62" s="150" t="s">
        <v>76</v>
      </c>
      <c r="BA62" s="223"/>
      <c r="BB62" s="225"/>
      <c r="BC62" s="225"/>
    </row>
    <row r="63" spans="1:55" s="110" customFormat="1" ht="32.4" customHeight="1">
      <c r="A63" s="250"/>
      <c r="B63" s="250"/>
      <c r="C63" s="150" t="s">
        <v>91</v>
      </c>
      <c r="D63" s="203">
        <v>30</v>
      </c>
      <c r="E63" s="108">
        <f>0.01*E60/2</f>
        <v>2.5000000000000001E-2</v>
      </c>
      <c r="F63" s="108">
        <f>0.015*F60/2</f>
        <v>7.4999999999999997E-2</v>
      </c>
      <c r="G63" s="108">
        <f>0.02*G60/2</f>
        <v>0.08</v>
      </c>
      <c r="H63" s="108">
        <f>E63+F63+G63</f>
        <v>0.18</v>
      </c>
      <c r="I63" s="108">
        <f>0.01*I60/2</f>
        <v>2.5000000000000001E-2</v>
      </c>
      <c r="J63" s="108">
        <f>0.015*J60/2</f>
        <v>7.4999999999999997E-2</v>
      </c>
      <c r="K63" s="108">
        <f>0.02*K60/2</f>
        <v>0.08</v>
      </c>
      <c r="L63" s="108">
        <f>I63+J63+K63</f>
        <v>0.18</v>
      </c>
      <c r="M63" s="108">
        <f>0.01*M60/2</f>
        <v>2.5000000000000001E-2</v>
      </c>
      <c r="N63" s="108">
        <f>0.015*N60/2</f>
        <v>7.4999999999999997E-2</v>
      </c>
      <c r="O63" s="108">
        <f>0.02*O60/2</f>
        <v>0.08</v>
      </c>
      <c r="P63" s="108">
        <f>M63+N63+O63</f>
        <v>0.18</v>
      </c>
      <c r="Q63" s="108">
        <f>0.01*Q60/2</f>
        <v>2.5000000000000001E-2</v>
      </c>
      <c r="R63" s="108">
        <f>0.015*R60/2</f>
        <v>7.4999999999999997E-2</v>
      </c>
      <c r="S63" s="108">
        <f>0.02*S60/2</f>
        <v>0.08</v>
      </c>
      <c r="T63" s="108">
        <f>Q63+R63+S63</f>
        <v>0.18</v>
      </c>
      <c r="U63" s="108">
        <f>0.01*U60/2</f>
        <v>2.5000000000000001E-2</v>
      </c>
      <c r="V63" s="108">
        <f>0.015*V60/2</f>
        <v>7.4999999999999997E-2</v>
      </c>
      <c r="W63" s="108">
        <f>0.02*W60/2</f>
        <v>0.08</v>
      </c>
      <c r="X63" s="108">
        <f>U63+V63+W63</f>
        <v>0.18</v>
      </c>
      <c r="Y63" s="108">
        <f>0.01*Y60/2</f>
        <v>2.5000000000000001E-2</v>
      </c>
      <c r="Z63" s="108">
        <f>0.015*Z60/2</f>
        <v>8.249999999999999E-2</v>
      </c>
      <c r="AA63" s="108">
        <f>0.02*AA60/2</f>
        <v>0.1</v>
      </c>
      <c r="AB63" s="108">
        <f>Y63+Z63+AA63</f>
        <v>0.20749999999999999</v>
      </c>
      <c r="AC63" s="108">
        <f>0.01*AC60/2</f>
        <v>2.5000000000000001E-2</v>
      </c>
      <c r="AD63" s="108">
        <f>0.015*AD60/2</f>
        <v>8.249999999999999E-2</v>
      </c>
      <c r="AE63" s="108">
        <f>0.02*AE60/2</f>
        <v>0.1</v>
      </c>
      <c r="AF63" s="108">
        <f>AC63+AD63+AE63</f>
        <v>0.20749999999999999</v>
      </c>
      <c r="AG63" s="108">
        <f>0.01*AG60/2</f>
        <v>2.5000000000000001E-2</v>
      </c>
      <c r="AH63" s="108">
        <f>0.015*AH60/2</f>
        <v>8.249999999999999E-2</v>
      </c>
      <c r="AI63" s="108">
        <f>0.02*AI60/2</f>
        <v>0.08</v>
      </c>
      <c r="AJ63" s="108">
        <f>AG63+AH63+AI63</f>
        <v>0.1875</v>
      </c>
      <c r="AK63" s="108">
        <f>0.01*AK60/2</f>
        <v>2.5000000000000001E-2</v>
      </c>
      <c r="AL63" s="108">
        <f>0.015*AL60/2</f>
        <v>8.249999999999999E-2</v>
      </c>
      <c r="AM63" s="108">
        <f>0.02*AM60/2</f>
        <v>0.08</v>
      </c>
      <c r="AN63" s="108">
        <f>AK63+AL63+AM63</f>
        <v>0.1875</v>
      </c>
      <c r="AO63" s="108">
        <f>0.01*AO60/2</f>
        <v>2.5000000000000001E-2</v>
      </c>
      <c r="AP63" s="108">
        <f>0.015*AP60/2</f>
        <v>8.249999999999999E-2</v>
      </c>
      <c r="AQ63" s="108">
        <f>0.02*AQ60/2</f>
        <v>0.08</v>
      </c>
      <c r="AR63" s="108">
        <f>AO63+AP63+AQ63</f>
        <v>0.1875</v>
      </c>
      <c r="AS63" s="108">
        <f>0.01*AS60/2</f>
        <v>2.5000000000000001E-2</v>
      </c>
      <c r="AT63" s="108">
        <f>0.015*AT60/2</f>
        <v>8.249999999999999E-2</v>
      </c>
      <c r="AU63" s="108">
        <f>0.02*AU60/2</f>
        <v>0.08</v>
      </c>
      <c r="AV63" s="108">
        <f>AS63+AT63+AU63</f>
        <v>0.1875</v>
      </c>
      <c r="AW63" s="108">
        <f>0.01*AW60/2</f>
        <v>2.5000000000000001E-2</v>
      </c>
      <c r="AX63" s="108">
        <f>0.015*AX60/2</f>
        <v>8.249999999999999E-2</v>
      </c>
      <c r="AY63" s="108">
        <f>0.02*AY60/2</f>
        <v>0.08</v>
      </c>
      <c r="AZ63" s="108">
        <f>AW63+AX63+AY63</f>
        <v>0.1875</v>
      </c>
      <c r="BA63" s="224"/>
      <c r="BB63" s="225"/>
      <c r="BC63" s="225"/>
    </row>
    <row r="64" spans="1:55" s="110" customFormat="1" ht="32.4" customHeight="1">
      <c r="A64" s="150" t="s">
        <v>4</v>
      </c>
      <c r="B64" s="150" t="s">
        <v>5</v>
      </c>
      <c r="C64" s="150" t="s">
        <v>30</v>
      </c>
      <c r="D64" s="150" t="s">
        <v>272</v>
      </c>
      <c r="E64" s="250" t="s">
        <v>50</v>
      </c>
      <c r="F64" s="250"/>
      <c r="G64" s="250"/>
      <c r="H64" s="250"/>
      <c r="I64" s="250" t="s">
        <v>51</v>
      </c>
      <c r="J64" s="250"/>
      <c r="K64" s="250"/>
      <c r="L64" s="250"/>
      <c r="M64" s="250" t="s">
        <v>52</v>
      </c>
      <c r="N64" s="250"/>
      <c r="O64" s="250"/>
      <c r="P64" s="250"/>
      <c r="Q64" s="250" t="s">
        <v>53</v>
      </c>
      <c r="R64" s="250"/>
      <c r="S64" s="250"/>
      <c r="T64" s="250"/>
      <c r="U64" s="250" t="s">
        <v>54</v>
      </c>
      <c r="V64" s="250"/>
      <c r="W64" s="250"/>
      <c r="X64" s="250"/>
      <c r="Y64" s="250" t="s">
        <v>55</v>
      </c>
      <c r="Z64" s="250"/>
      <c r="AA64" s="250"/>
      <c r="AB64" s="250"/>
      <c r="AC64" s="250" t="s">
        <v>56</v>
      </c>
      <c r="AD64" s="250"/>
      <c r="AE64" s="250"/>
      <c r="AF64" s="250"/>
      <c r="AG64" s="251" t="s">
        <v>57</v>
      </c>
      <c r="AH64" s="251"/>
      <c r="AI64" s="251"/>
      <c r="AJ64" s="251"/>
      <c r="AK64" s="250" t="s">
        <v>58</v>
      </c>
      <c r="AL64" s="250"/>
      <c r="AM64" s="250"/>
      <c r="AN64" s="250"/>
      <c r="AO64" s="250" t="s">
        <v>59</v>
      </c>
      <c r="AP64" s="250"/>
      <c r="AQ64" s="250"/>
      <c r="AR64" s="250"/>
      <c r="AS64" s="250" t="s">
        <v>60</v>
      </c>
      <c r="AT64" s="250"/>
      <c r="AU64" s="250"/>
      <c r="AV64" s="250"/>
      <c r="AW64" s="250" t="s">
        <v>61</v>
      </c>
      <c r="AX64" s="250"/>
      <c r="AY64" s="250"/>
      <c r="AZ64" s="250"/>
      <c r="BA64" s="150" t="s">
        <v>62</v>
      </c>
      <c r="BB64" s="150" t="s">
        <v>40</v>
      </c>
      <c r="BC64" s="150" t="s">
        <v>41</v>
      </c>
    </row>
    <row r="65" spans="1:55" s="110" customFormat="1" ht="32.4" customHeight="1">
      <c r="A65" s="250" t="s">
        <v>369</v>
      </c>
      <c r="B65" s="250" t="s">
        <v>20</v>
      </c>
      <c r="C65" s="150" t="s">
        <v>31</v>
      </c>
      <c r="D65" s="157" t="s">
        <v>190</v>
      </c>
      <c r="E65" s="150" t="s">
        <v>73</v>
      </c>
      <c r="F65" s="150" t="s">
        <v>74</v>
      </c>
      <c r="G65" s="150" t="s">
        <v>75</v>
      </c>
      <c r="H65" s="150" t="s">
        <v>76</v>
      </c>
      <c r="I65" s="150" t="s">
        <v>73</v>
      </c>
      <c r="J65" s="150" t="s">
        <v>74</v>
      </c>
      <c r="K65" s="150" t="s">
        <v>75</v>
      </c>
      <c r="L65" s="150" t="s">
        <v>76</v>
      </c>
      <c r="M65" s="150" t="s">
        <v>73</v>
      </c>
      <c r="N65" s="150" t="s">
        <v>74</v>
      </c>
      <c r="O65" s="150" t="s">
        <v>75</v>
      </c>
      <c r="P65" s="150" t="s">
        <v>76</v>
      </c>
      <c r="Q65" s="150" t="s">
        <v>73</v>
      </c>
      <c r="R65" s="150" t="s">
        <v>74</v>
      </c>
      <c r="S65" s="150" t="s">
        <v>75</v>
      </c>
      <c r="T65" s="150" t="s">
        <v>76</v>
      </c>
      <c r="U65" s="150" t="s">
        <v>73</v>
      </c>
      <c r="V65" s="150" t="s">
        <v>74</v>
      </c>
      <c r="W65" s="150" t="s">
        <v>75</v>
      </c>
      <c r="X65" s="150" t="s">
        <v>76</v>
      </c>
      <c r="Y65" s="150" t="s">
        <v>73</v>
      </c>
      <c r="Z65" s="150" t="s">
        <v>74</v>
      </c>
      <c r="AA65" s="150" t="s">
        <v>75</v>
      </c>
      <c r="AB65" s="150" t="s">
        <v>76</v>
      </c>
      <c r="AC65" s="150" t="s">
        <v>73</v>
      </c>
      <c r="AD65" s="150" t="s">
        <v>74</v>
      </c>
      <c r="AE65" s="150" t="s">
        <v>75</v>
      </c>
      <c r="AF65" s="150" t="s">
        <v>76</v>
      </c>
      <c r="AG65" s="150" t="s">
        <v>73</v>
      </c>
      <c r="AH65" s="150" t="s">
        <v>74</v>
      </c>
      <c r="AI65" s="150" t="s">
        <v>75</v>
      </c>
      <c r="AJ65" s="150" t="s">
        <v>76</v>
      </c>
      <c r="AK65" s="150" t="s">
        <v>73</v>
      </c>
      <c r="AL65" s="150" t="s">
        <v>74</v>
      </c>
      <c r="AM65" s="150" t="s">
        <v>75</v>
      </c>
      <c r="AN65" s="150" t="s">
        <v>76</v>
      </c>
      <c r="AO65" s="150" t="s">
        <v>73</v>
      </c>
      <c r="AP65" s="150" t="s">
        <v>74</v>
      </c>
      <c r="AQ65" s="150" t="s">
        <v>75</v>
      </c>
      <c r="AR65" s="150" t="s">
        <v>76</v>
      </c>
      <c r="AS65" s="150" t="s">
        <v>73</v>
      </c>
      <c r="AT65" s="150" t="s">
        <v>74</v>
      </c>
      <c r="AU65" s="150" t="s">
        <v>75</v>
      </c>
      <c r="AV65" s="150" t="s">
        <v>76</v>
      </c>
      <c r="AW65" s="150" t="s">
        <v>73</v>
      </c>
      <c r="AX65" s="150" t="s">
        <v>74</v>
      </c>
      <c r="AY65" s="150" t="s">
        <v>75</v>
      </c>
      <c r="AZ65" s="150" t="s">
        <v>76</v>
      </c>
      <c r="BA65" s="222">
        <f>H66+L66+P66+T66+X66+AB66+AF66+AJ66+AN66+AR66+AV66+AZ66</f>
        <v>2535</v>
      </c>
      <c r="BB65" s="216">
        <f>BC65*2</f>
        <v>35.64</v>
      </c>
      <c r="BC65" s="216">
        <f>H69+L69+P69+T69+X69+AB69+AF69+AJ69+AN69+AR69+AV69+AZ69</f>
        <v>17.82</v>
      </c>
    </row>
    <row r="66" spans="1:55" s="110" customFormat="1" ht="32.4" customHeight="1">
      <c r="A66" s="250"/>
      <c r="B66" s="250"/>
      <c r="C66" s="152" t="s">
        <v>77</v>
      </c>
      <c r="D66" s="153" t="s">
        <v>273</v>
      </c>
      <c r="E66" s="154">
        <v>75</v>
      </c>
      <c r="F66" s="154">
        <v>7</v>
      </c>
      <c r="G66" s="154">
        <v>6</v>
      </c>
      <c r="H66" s="154">
        <f>SUM(E66:G66)</f>
        <v>88</v>
      </c>
      <c r="I66" s="154">
        <v>91</v>
      </c>
      <c r="J66" s="154">
        <v>13</v>
      </c>
      <c r="K66" s="154">
        <v>30</v>
      </c>
      <c r="L66" s="154">
        <f>SUM(I66:K66)</f>
        <v>134</v>
      </c>
      <c r="M66" s="154">
        <v>113</v>
      </c>
      <c r="N66" s="154">
        <v>20</v>
      </c>
      <c r="O66" s="154">
        <v>63</v>
      </c>
      <c r="P66" s="154">
        <f>SUM(M66:O66)</f>
        <v>196</v>
      </c>
      <c r="Q66" s="154">
        <v>112</v>
      </c>
      <c r="R66" s="154">
        <v>25</v>
      </c>
      <c r="S66" s="154">
        <v>77</v>
      </c>
      <c r="T66" s="154">
        <f>SUM(Q66:S66)</f>
        <v>214</v>
      </c>
      <c r="U66" s="154">
        <v>124</v>
      </c>
      <c r="V66" s="154">
        <v>26</v>
      </c>
      <c r="W66" s="154">
        <v>85</v>
      </c>
      <c r="X66" s="154">
        <f>SUM(U66:W66)</f>
        <v>235</v>
      </c>
      <c r="Y66" s="154">
        <v>123</v>
      </c>
      <c r="Z66" s="154">
        <v>28</v>
      </c>
      <c r="AA66" s="154">
        <v>85</v>
      </c>
      <c r="AB66" s="154">
        <f>SUM(Y66:AA66)</f>
        <v>236</v>
      </c>
      <c r="AC66" s="154">
        <v>114</v>
      </c>
      <c r="AD66" s="154">
        <v>27</v>
      </c>
      <c r="AE66" s="154">
        <v>81</v>
      </c>
      <c r="AF66" s="154">
        <f>SUM(AC66:AE66)</f>
        <v>222</v>
      </c>
      <c r="AG66" s="154">
        <v>110</v>
      </c>
      <c r="AH66" s="154">
        <v>30</v>
      </c>
      <c r="AI66" s="154">
        <v>85</v>
      </c>
      <c r="AJ66" s="154">
        <f>SUM(AG66:AI66)</f>
        <v>225</v>
      </c>
      <c r="AK66" s="154">
        <v>109</v>
      </c>
      <c r="AL66" s="154">
        <v>33</v>
      </c>
      <c r="AM66" s="154">
        <v>89</v>
      </c>
      <c r="AN66" s="154">
        <f>SUM(AK66:AM66)</f>
        <v>231</v>
      </c>
      <c r="AO66" s="154">
        <v>130</v>
      </c>
      <c r="AP66" s="154">
        <v>35</v>
      </c>
      <c r="AQ66" s="154">
        <v>89</v>
      </c>
      <c r="AR66" s="154">
        <f>SUM(AO66:AQ66)</f>
        <v>254</v>
      </c>
      <c r="AS66" s="154">
        <v>123</v>
      </c>
      <c r="AT66" s="154">
        <v>34</v>
      </c>
      <c r="AU66" s="154">
        <v>93</v>
      </c>
      <c r="AV66" s="154">
        <f>SUM(AS66:AU66)</f>
        <v>250</v>
      </c>
      <c r="AW66" s="154">
        <v>126</v>
      </c>
      <c r="AX66" s="154">
        <v>34</v>
      </c>
      <c r="AY66" s="154">
        <v>90</v>
      </c>
      <c r="AZ66" s="154">
        <f>SUM(AW66:AY66)</f>
        <v>250</v>
      </c>
      <c r="BA66" s="223"/>
      <c r="BB66" s="216"/>
      <c r="BC66" s="216"/>
    </row>
    <row r="67" spans="1:55" s="110" customFormat="1" ht="32.4" customHeight="1">
      <c r="A67" s="250"/>
      <c r="B67" s="250"/>
      <c r="C67" s="150" t="s">
        <v>230</v>
      </c>
      <c r="D67" s="155" t="s">
        <v>274</v>
      </c>
      <c r="E67" s="250" t="s">
        <v>79</v>
      </c>
      <c r="F67" s="250"/>
      <c r="G67" s="250"/>
      <c r="H67" s="250"/>
      <c r="I67" s="250" t="s">
        <v>80</v>
      </c>
      <c r="J67" s="250"/>
      <c r="K67" s="250"/>
      <c r="L67" s="250"/>
      <c r="M67" s="250" t="s">
        <v>81</v>
      </c>
      <c r="N67" s="250"/>
      <c r="O67" s="250"/>
      <c r="P67" s="250"/>
      <c r="Q67" s="250" t="s">
        <v>82</v>
      </c>
      <c r="R67" s="250"/>
      <c r="S67" s="250"/>
      <c r="T67" s="250"/>
      <c r="U67" s="250" t="s">
        <v>83</v>
      </c>
      <c r="V67" s="250"/>
      <c r="W67" s="250"/>
      <c r="X67" s="250"/>
      <c r="Y67" s="250" t="s">
        <v>84</v>
      </c>
      <c r="Z67" s="250"/>
      <c r="AA67" s="250"/>
      <c r="AB67" s="250"/>
      <c r="AC67" s="250" t="s">
        <v>85</v>
      </c>
      <c r="AD67" s="250"/>
      <c r="AE67" s="250"/>
      <c r="AF67" s="250"/>
      <c r="AG67" s="250" t="s">
        <v>86</v>
      </c>
      <c r="AH67" s="250"/>
      <c r="AI67" s="250"/>
      <c r="AJ67" s="250"/>
      <c r="AK67" s="250" t="s">
        <v>87</v>
      </c>
      <c r="AL67" s="250"/>
      <c r="AM67" s="250"/>
      <c r="AN67" s="250"/>
      <c r="AO67" s="250" t="s">
        <v>88</v>
      </c>
      <c r="AP67" s="250"/>
      <c r="AQ67" s="250"/>
      <c r="AR67" s="250"/>
      <c r="AS67" s="250" t="s">
        <v>89</v>
      </c>
      <c r="AT67" s="250"/>
      <c r="AU67" s="250"/>
      <c r="AV67" s="250"/>
      <c r="AW67" s="250" t="s">
        <v>90</v>
      </c>
      <c r="AX67" s="250"/>
      <c r="AY67" s="250"/>
      <c r="AZ67" s="250"/>
      <c r="BA67" s="223"/>
      <c r="BB67" s="216"/>
      <c r="BC67" s="216"/>
    </row>
    <row r="68" spans="1:55" s="110" customFormat="1" ht="32.4" customHeight="1">
      <c r="A68" s="250"/>
      <c r="B68" s="250"/>
      <c r="C68" s="150" t="s">
        <v>232</v>
      </c>
      <c r="D68" s="156">
        <v>20000</v>
      </c>
      <c r="E68" s="150" t="s">
        <v>73</v>
      </c>
      <c r="F68" s="150" t="s">
        <v>74</v>
      </c>
      <c r="G68" s="150" t="s">
        <v>75</v>
      </c>
      <c r="H68" s="150" t="s">
        <v>76</v>
      </c>
      <c r="I68" s="150" t="s">
        <v>73</v>
      </c>
      <c r="J68" s="150" t="s">
        <v>74</v>
      </c>
      <c r="K68" s="150" t="s">
        <v>75</v>
      </c>
      <c r="L68" s="150" t="s">
        <v>76</v>
      </c>
      <c r="M68" s="150" t="s">
        <v>73</v>
      </c>
      <c r="N68" s="150" t="s">
        <v>74</v>
      </c>
      <c r="O68" s="150" t="s">
        <v>75</v>
      </c>
      <c r="P68" s="150" t="s">
        <v>76</v>
      </c>
      <c r="Q68" s="150" t="s">
        <v>73</v>
      </c>
      <c r="R68" s="150" t="s">
        <v>74</v>
      </c>
      <c r="S68" s="150" t="s">
        <v>75</v>
      </c>
      <c r="T68" s="150" t="s">
        <v>76</v>
      </c>
      <c r="U68" s="150" t="s">
        <v>73</v>
      </c>
      <c r="V68" s="150" t="s">
        <v>74</v>
      </c>
      <c r="W68" s="150" t="s">
        <v>75</v>
      </c>
      <c r="X68" s="150" t="s">
        <v>76</v>
      </c>
      <c r="Y68" s="150" t="s">
        <v>73</v>
      </c>
      <c r="Z68" s="150" t="s">
        <v>74</v>
      </c>
      <c r="AA68" s="150" t="s">
        <v>75</v>
      </c>
      <c r="AB68" s="150" t="s">
        <v>76</v>
      </c>
      <c r="AC68" s="150" t="s">
        <v>73</v>
      </c>
      <c r="AD68" s="150" t="s">
        <v>74</v>
      </c>
      <c r="AE68" s="150" t="s">
        <v>75</v>
      </c>
      <c r="AF68" s="150" t="s">
        <v>76</v>
      </c>
      <c r="AG68" s="150" t="s">
        <v>73</v>
      </c>
      <c r="AH68" s="150" t="s">
        <v>74</v>
      </c>
      <c r="AI68" s="150" t="s">
        <v>75</v>
      </c>
      <c r="AJ68" s="150" t="s">
        <v>76</v>
      </c>
      <c r="AK68" s="150" t="s">
        <v>73</v>
      </c>
      <c r="AL68" s="150" t="s">
        <v>74</v>
      </c>
      <c r="AM68" s="150" t="s">
        <v>75</v>
      </c>
      <c r="AN68" s="150" t="s">
        <v>76</v>
      </c>
      <c r="AO68" s="150" t="s">
        <v>73</v>
      </c>
      <c r="AP68" s="150" t="s">
        <v>74</v>
      </c>
      <c r="AQ68" s="150" t="s">
        <v>75</v>
      </c>
      <c r="AR68" s="150" t="s">
        <v>76</v>
      </c>
      <c r="AS68" s="150" t="s">
        <v>73</v>
      </c>
      <c r="AT68" s="150" t="s">
        <v>74</v>
      </c>
      <c r="AU68" s="150" t="s">
        <v>75</v>
      </c>
      <c r="AV68" s="150" t="s">
        <v>76</v>
      </c>
      <c r="AW68" s="150" t="s">
        <v>73</v>
      </c>
      <c r="AX68" s="150" t="s">
        <v>74</v>
      </c>
      <c r="AY68" s="150" t="s">
        <v>75</v>
      </c>
      <c r="AZ68" s="150" t="s">
        <v>76</v>
      </c>
      <c r="BA68" s="223"/>
      <c r="BB68" s="216"/>
      <c r="BC68" s="216"/>
    </row>
    <row r="69" spans="1:55" s="110" customFormat="1" ht="32.4" customHeight="1">
      <c r="A69" s="250"/>
      <c r="B69" s="250"/>
      <c r="C69" s="150" t="s">
        <v>91</v>
      </c>
      <c r="D69" s="156" t="s">
        <v>275</v>
      </c>
      <c r="E69" s="109">
        <f>0.01*E66/2</f>
        <v>0.375</v>
      </c>
      <c r="F69" s="109">
        <f>0.015*F66/2</f>
        <v>5.2499999999999998E-2</v>
      </c>
      <c r="G69" s="109">
        <f>0.02*G66/2</f>
        <v>0.06</v>
      </c>
      <c r="H69" s="109">
        <f>E69+F69+G69</f>
        <v>0.48749999999999999</v>
      </c>
      <c r="I69" s="109">
        <f>0.01*I66/2</f>
        <v>0.45500000000000002</v>
      </c>
      <c r="J69" s="109">
        <f>0.015*J66/2</f>
        <v>9.7500000000000003E-2</v>
      </c>
      <c r="K69" s="109">
        <f>0.02*K66/2</f>
        <v>0.3</v>
      </c>
      <c r="L69" s="109">
        <f>I69+J69+K69</f>
        <v>0.85250000000000004</v>
      </c>
      <c r="M69" s="109">
        <f>0.01*M66/2</f>
        <v>0.56500000000000006</v>
      </c>
      <c r="N69" s="109">
        <f>0.015*N66/2</f>
        <v>0.15</v>
      </c>
      <c r="O69" s="109">
        <f>0.02*O66/2</f>
        <v>0.63</v>
      </c>
      <c r="P69" s="109">
        <f>M69+N69+O69</f>
        <v>1.3450000000000002</v>
      </c>
      <c r="Q69" s="109">
        <f>0.01*Q66/2</f>
        <v>0.56000000000000005</v>
      </c>
      <c r="R69" s="109">
        <f>0.015*R66/2</f>
        <v>0.1875</v>
      </c>
      <c r="S69" s="109">
        <f>0.02*S66/2</f>
        <v>0.77</v>
      </c>
      <c r="T69" s="109">
        <f>Q69+R69+S69</f>
        <v>1.5175000000000001</v>
      </c>
      <c r="U69" s="109">
        <f>0.01*U66/2</f>
        <v>0.62</v>
      </c>
      <c r="V69" s="109">
        <f>0.015*V66/2</f>
        <v>0.19500000000000001</v>
      </c>
      <c r="W69" s="109">
        <f>0.02*W66/2</f>
        <v>0.85</v>
      </c>
      <c r="X69" s="109">
        <f>U69+V69+W69</f>
        <v>1.665</v>
      </c>
      <c r="Y69" s="109">
        <f>0.01*Y66/2</f>
        <v>0.61499999999999999</v>
      </c>
      <c r="Z69" s="109">
        <f>0.015*Z66/2</f>
        <v>0.21</v>
      </c>
      <c r="AA69" s="109">
        <f>0.02*AA66/2</f>
        <v>0.85</v>
      </c>
      <c r="AB69" s="109">
        <f>Y69+Z69+AA69</f>
        <v>1.6749999999999998</v>
      </c>
      <c r="AC69" s="109">
        <f>0.01*AC66/2</f>
        <v>0.57000000000000006</v>
      </c>
      <c r="AD69" s="109">
        <f>0.015*AD66/2</f>
        <v>0.20249999999999999</v>
      </c>
      <c r="AE69" s="109">
        <f>0.02*AE66/2</f>
        <v>0.81</v>
      </c>
      <c r="AF69" s="109">
        <f>AC69+AD69+AE69</f>
        <v>1.5825</v>
      </c>
      <c r="AG69" s="109">
        <f>0.01*AG66/2</f>
        <v>0.55000000000000004</v>
      </c>
      <c r="AH69" s="109">
        <f>0.015*AH66/2</f>
        <v>0.22499999999999998</v>
      </c>
      <c r="AI69" s="109">
        <f>0.02*AI66/2</f>
        <v>0.85</v>
      </c>
      <c r="AJ69" s="109">
        <f>AG69+AH69+AI69</f>
        <v>1.625</v>
      </c>
      <c r="AK69" s="109">
        <f>0.01*AK66/2</f>
        <v>0.54500000000000004</v>
      </c>
      <c r="AL69" s="109">
        <f>0.015*AL66/2</f>
        <v>0.2475</v>
      </c>
      <c r="AM69" s="109">
        <f>0.02*AM66/2</f>
        <v>0.89</v>
      </c>
      <c r="AN69" s="109">
        <f>AK69+AL69+AM69</f>
        <v>1.6825000000000001</v>
      </c>
      <c r="AO69" s="109">
        <f>0.01*AO66/2</f>
        <v>0.65</v>
      </c>
      <c r="AP69" s="109">
        <f>0.015*AP66/2</f>
        <v>0.26250000000000001</v>
      </c>
      <c r="AQ69" s="109">
        <f>0.02*AQ66/2</f>
        <v>0.89</v>
      </c>
      <c r="AR69" s="109">
        <f>AO69+AP69+AQ69</f>
        <v>1.8025000000000002</v>
      </c>
      <c r="AS69" s="109">
        <f>0.01*AS66/2</f>
        <v>0.61499999999999999</v>
      </c>
      <c r="AT69" s="109">
        <f>0.015*AT66/2</f>
        <v>0.255</v>
      </c>
      <c r="AU69" s="109">
        <f>0.02*AU66/2</f>
        <v>0.93</v>
      </c>
      <c r="AV69" s="109">
        <f>AS69+AT69+AU69</f>
        <v>1.8</v>
      </c>
      <c r="AW69" s="109">
        <f>0.01*AW66/2</f>
        <v>0.63</v>
      </c>
      <c r="AX69" s="109">
        <f>0.015*AX66/2</f>
        <v>0.255</v>
      </c>
      <c r="AY69" s="109">
        <f>0.02*AY66/2</f>
        <v>0.9</v>
      </c>
      <c r="AZ69" s="109">
        <f>AW69+AX69+AY69</f>
        <v>1.7850000000000001</v>
      </c>
      <c r="BA69" s="224"/>
      <c r="BB69" s="216"/>
      <c r="BC69" s="216"/>
    </row>
    <row r="70" spans="1:55" s="110" customFormat="1" ht="32.4" customHeight="1">
      <c r="A70" s="150" t="s">
        <v>4</v>
      </c>
      <c r="B70" s="150" t="s">
        <v>5</v>
      </c>
      <c r="C70" s="150" t="s">
        <v>30</v>
      </c>
      <c r="D70" s="158" t="s">
        <v>276</v>
      </c>
      <c r="E70" s="250" t="s">
        <v>50</v>
      </c>
      <c r="F70" s="250"/>
      <c r="G70" s="250"/>
      <c r="H70" s="250"/>
      <c r="I70" s="250" t="s">
        <v>51</v>
      </c>
      <c r="J70" s="250"/>
      <c r="K70" s="250"/>
      <c r="L70" s="250"/>
      <c r="M70" s="250" t="s">
        <v>52</v>
      </c>
      <c r="N70" s="250"/>
      <c r="O70" s="250"/>
      <c r="P70" s="250"/>
      <c r="Q70" s="250" t="s">
        <v>53</v>
      </c>
      <c r="R70" s="250"/>
      <c r="S70" s="250"/>
      <c r="T70" s="250"/>
      <c r="U70" s="250" t="s">
        <v>54</v>
      </c>
      <c r="V70" s="250"/>
      <c r="W70" s="250"/>
      <c r="X70" s="250"/>
      <c r="Y70" s="250" t="s">
        <v>55</v>
      </c>
      <c r="Z70" s="250"/>
      <c r="AA70" s="250"/>
      <c r="AB70" s="250"/>
      <c r="AC70" s="250" t="s">
        <v>56</v>
      </c>
      <c r="AD70" s="250"/>
      <c r="AE70" s="250"/>
      <c r="AF70" s="250"/>
      <c r="AG70" s="251" t="s">
        <v>57</v>
      </c>
      <c r="AH70" s="251"/>
      <c r="AI70" s="251"/>
      <c r="AJ70" s="251"/>
      <c r="AK70" s="250" t="s">
        <v>58</v>
      </c>
      <c r="AL70" s="250"/>
      <c r="AM70" s="250"/>
      <c r="AN70" s="250"/>
      <c r="AO70" s="250" t="s">
        <v>59</v>
      </c>
      <c r="AP70" s="250"/>
      <c r="AQ70" s="250"/>
      <c r="AR70" s="250"/>
      <c r="AS70" s="250" t="s">
        <v>60</v>
      </c>
      <c r="AT70" s="250"/>
      <c r="AU70" s="250"/>
      <c r="AV70" s="250"/>
      <c r="AW70" s="250" t="s">
        <v>61</v>
      </c>
      <c r="AX70" s="250"/>
      <c r="AY70" s="250"/>
      <c r="AZ70" s="250"/>
      <c r="BA70" s="150" t="s">
        <v>62</v>
      </c>
      <c r="BB70" s="150" t="s">
        <v>40</v>
      </c>
      <c r="BC70" s="150" t="s">
        <v>41</v>
      </c>
    </row>
    <row r="71" spans="1:55" s="110" customFormat="1" ht="32.4" customHeight="1">
      <c r="A71" s="250" t="s">
        <v>359</v>
      </c>
      <c r="B71" s="250" t="s">
        <v>20</v>
      </c>
      <c r="C71" s="150" t="s">
        <v>31</v>
      </c>
      <c r="D71" s="158" t="s">
        <v>277</v>
      </c>
      <c r="E71" s="150" t="s">
        <v>73</v>
      </c>
      <c r="F71" s="150" t="s">
        <v>74</v>
      </c>
      <c r="G71" s="150" t="s">
        <v>75</v>
      </c>
      <c r="H71" s="150" t="s">
        <v>76</v>
      </c>
      <c r="I71" s="150" t="s">
        <v>73</v>
      </c>
      <c r="J71" s="150" t="s">
        <v>74</v>
      </c>
      <c r="K71" s="150" t="s">
        <v>75</v>
      </c>
      <c r="L71" s="150" t="s">
        <v>76</v>
      </c>
      <c r="M71" s="150" t="s">
        <v>73</v>
      </c>
      <c r="N71" s="150" t="s">
        <v>74</v>
      </c>
      <c r="O71" s="150" t="s">
        <v>75</v>
      </c>
      <c r="P71" s="150" t="s">
        <v>76</v>
      </c>
      <c r="Q71" s="150" t="s">
        <v>73</v>
      </c>
      <c r="R71" s="150" t="s">
        <v>74</v>
      </c>
      <c r="S71" s="150" t="s">
        <v>75</v>
      </c>
      <c r="T71" s="150" t="s">
        <v>76</v>
      </c>
      <c r="U71" s="150" t="s">
        <v>73</v>
      </c>
      <c r="V71" s="150" t="s">
        <v>74</v>
      </c>
      <c r="W71" s="150" t="s">
        <v>75</v>
      </c>
      <c r="X71" s="150" t="s">
        <v>76</v>
      </c>
      <c r="Y71" s="150" t="s">
        <v>73</v>
      </c>
      <c r="Z71" s="150" t="s">
        <v>74</v>
      </c>
      <c r="AA71" s="150" t="s">
        <v>75</v>
      </c>
      <c r="AB71" s="150" t="s">
        <v>76</v>
      </c>
      <c r="AC71" s="150" t="s">
        <v>73</v>
      </c>
      <c r="AD71" s="150" t="s">
        <v>74</v>
      </c>
      <c r="AE71" s="150" t="s">
        <v>75</v>
      </c>
      <c r="AF71" s="150" t="s">
        <v>76</v>
      </c>
      <c r="AG71" s="150" t="s">
        <v>73</v>
      </c>
      <c r="AH71" s="150" t="s">
        <v>74</v>
      </c>
      <c r="AI71" s="150" t="s">
        <v>75</v>
      </c>
      <c r="AJ71" s="150" t="s">
        <v>76</v>
      </c>
      <c r="AK71" s="150" t="s">
        <v>73</v>
      </c>
      <c r="AL71" s="150" t="s">
        <v>74</v>
      </c>
      <c r="AM71" s="150" t="s">
        <v>75</v>
      </c>
      <c r="AN71" s="150" t="s">
        <v>76</v>
      </c>
      <c r="AO71" s="150" t="s">
        <v>73</v>
      </c>
      <c r="AP71" s="150" t="s">
        <v>74</v>
      </c>
      <c r="AQ71" s="150" t="s">
        <v>75</v>
      </c>
      <c r="AR71" s="150" t="s">
        <v>76</v>
      </c>
      <c r="AS71" s="150" t="s">
        <v>73</v>
      </c>
      <c r="AT71" s="150" t="s">
        <v>74</v>
      </c>
      <c r="AU71" s="150" t="s">
        <v>75</v>
      </c>
      <c r="AV71" s="150" t="s">
        <v>76</v>
      </c>
      <c r="AW71" s="150" t="s">
        <v>73</v>
      </c>
      <c r="AX71" s="150" t="s">
        <v>74</v>
      </c>
      <c r="AY71" s="150" t="s">
        <v>75</v>
      </c>
      <c r="AZ71" s="150" t="s">
        <v>76</v>
      </c>
      <c r="BA71" s="222">
        <f>H72+L72+P72+T72+X72+AB72+AF72+AJ72+AN72+AR72+AV72+AZ72</f>
        <v>889</v>
      </c>
      <c r="BB71" s="225">
        <f>BC71*2</f>
        <v>11.675000000000001</v>
      </c>
      <c r="BC71" s="225">
        <f>H75+L75+P75+T75+X75+AB75+AF75+AJ75+AN75+AR75+AV75+AZ75</f>
        <v>5.8375000000000004</v>
      </c>
    </row>
    <row r="72" spans="1:55" s="110" customFormat="1" ht="32.4" customHeight="1">
      <c r="A72" s="250"/>
      <c r="B72" s="250"/>
      <c r="C72" s="152" t="s">
        <v>77</v>
      </c>
      <c r="D72" s="153">
        <v>13159657038</v>
      </c>
      <c r="E72" s="154">
        <v>42</v>
      </c>
      <c r="F72" s="154">
        <v>24</v>
      </c>
      <c r="G72" s="154">
        <v>12</v>
      </c>
      <c r="H72" s="154">
        <f>SUM(E72:G72)</f>
        <v>78</v>
      </c>
      <c r="I72" s="154">
        <v>42</v>
      </c>
      <c r="J72" s="154">
        <v>24</v>
      </c>
      <c r="K72" s="154">
        <v>12</v>
      </c>
      <c r="L72" s="154">
        <f>SUM(I72:K72)</f>
        <v>78</v>
      </c>
      <c r="M72" s="154">
        <v>42</v>
      </c>
      <c r="N72" s="154">
        <v>24</v>
      </c>
      <c r="O72" s="154">
        <v>12</v>
      </c>
      <c r="P72" s="154">
        <f t="shared" ref="P72" si="2">SUM(M72:O72)</f>
        <v>78</v>
      </c>
      <c r="Q72" s="154">
        <v>42</v>
      </c>
      <c r="R72" s="154">
        <v>24</v>
      </c>
      <c r="S72" s="154">
        <v>12</v>
      </c>
      <c r="T72" s="154">
        <f t="shared" ref="T72" si="3">SUM(Q72:S72)</f>
        <v>78</v>
      </c>
      <c r="U72" s="154">
        <v>42</v>
      </c>
      <c r="V72" s="154">
        <v>24</v>
      </c>
      <c r="W72" s="154">
        <v>12</v>
      </c>
      <c r="X72" s="154">
        <f t="shared" ref="X72" si="4">SUM(U72:W72)</f>
        <v>78</v>
      </c>
      <c r="Y72" s="154">
        <v>42</v>
      </c>
      <c r="Z72" s="154">
        <v>24</v>
      </c>
      <c r="AA72" s="154">
        <v>11</v>
      </c>
      <c r="AB72" s="154">
        <f>SUM(Y72:AA72)</f>
        <v>77</v>
      </c>
      <c r="AC72" s="154">
        <v>39</v>
      </c>
      <c r="AD72" s="154">
        <v>23</v>
      </c>
      <c r="AE72" s="154">
        <v>12</v>
      </c>
      <c r="AF72" s="154">
        <f>SUM(AC72:AE72)</f>
        <v>74</v>
      </c>
      <c r="AG72" s="154">
        <v>39</v>
      </c>
      <c r="AH72" s="154">
        <v>23</v>
      </c>
      <c r="AI72" s="154">
        <v>11</v>
      </c>
      <c r="AJ72" s="154">
        <f>SUM(AG72:AI72)</f>
        <v>73</v>
      </c>
      <c r="AK72" s="154">
        <v>36</v>
      </c>
      <c r="AL72" s="154">
        <v>23</v>
      </c>
      <c r="AM72" s="154">
        <v>11</v>
      </c>
      <c r="AN72" s="154">
        <f>SUM(AK72:AM72)</f>
        <v>70</v>
      </c>
      <c r="AO72" s="154">
        <v>36</v>
      </c>
      <c r="AP72" s="154">
        <v>23</v>
      </c>
      <c r="AQ72" s="154">
        <v>11</v>
      </c>
      <c r="AR72" s="154">
        <f>SUM(AO72:AQ72)</f>
        <v>70</v>
      </c>
      <c r="AS72" s="154">
        <v>36</v>
      </c>
      <c r="AT72" s="154">
        <v>23</v>
      </c>
      <c r="AU72" s="154">
        <v>11</v>
      </c>
      <c r="AV72" s="154">
        <f>SUM(AS72:AU72)</f>
        <v>70</v>
      </c>
      <c r="AW72" s="154">
        <v>32</v>
      </c>
      <c r="AX72" s="154">
        <v>22</v>
      </c>
      <c r="AY72" s="154">
        <v>11</v>
      </c>
      <c r="AZ72" s="154">
        <f>SUM(AW72:AY72)</f>
        <v>65</v>
      </c>
      <c r="BA72" s="223"/>
      <c r="BB72" s="225"/>
      <c r="BC72" s="225"/>
    </row>
    <row r="73" spans="1:55" s="110" customFormat="1" ht="32.4" customHeight="1">
      <c r="A73" s="250"/>
      <c r="B73" s="250"/>
      <c r="C73" s="150" t="s">
        <v>230</v>
      </c>
      <c r="D73" s="155"/>
      <c r="E73" s="250" t="s">
        <v>79</v>
      </c>
      <c r="F73" s="250"/>
      <c r="G73" s="250"/>
      <c r="H73" s="250"/>
      <c r="I73" s="250" t="s">
        <v>80</v>
      </c>
      <c r="J73" s="250"/>
      <c r="K73" s="250"/>
      <c r="L73" s="250"/>
      <c r="M73" s="250" t="s">
        <v>81</v>
      </c>
      <c r="N73" s="250"/>
      <c r="O73" s="250"/>
      <c r="P73" s="250"/>
      <c r="Q73" s="250" t="s">
        <v>82</v>
      </c>
      <c r="R73" s="250"/>
      <c r="S73" s="250"/>
      <c r="T73" s="250"/>
      <c r="U73" s="250" t="s">
        <v>83</v>
      </c>
      <c r="V73" s="250"/>
      <c r="W73" s="250"/>
      <c r="X73" s="250"/>
      <c r="Y73" s="250" t="s">
        <v>84</v>
      </c>
      <c r="Z73" s="250"/>
      <c r="AA73" s="250"/>
      <c r="AB73" s="250"/>
      <c r="AC73" s="250" t="s">
        <v>85</v>
      </c>
      <c r="AD73" s="250"/>
      <c r="AE73" s="250"/>
      <c r="AF73" s="250"/>
      <c r="AG73" s="250" t="s">
        <v>86</v>
      </c>
      <c r="AH73" s="250"/>
      <c r="AI73" s="250"/>
      <c r="AJ73" s="250"/>
      <c r="AK73" s="250" t="s">
        <v>87</v>
      </c>
      <c r="AL73" s="250"/>
      <c r="AM73" s="250"/>
      <c r="AN73" s="250"/>
      <c r="AO73" s="250" t="s">
        <v>88</v>
      </c>
      <c r="AP73" s="250"/>
      <c r="AQ73" s="250"/>
      <c r="AR73" s="250"/>
      <c r="AS73" s="250" t="s">
        <v>89</v>
      </c>
      <c r="AT73" s="250"/>
      <c r="AU73" s="250"/>
      <c r="AV73" s="250"/>
      <c r="AW73" s="250" t="s">
        <v>90</v>
      </c>
      <c r="AX73" s="250"/>
      <c r="AY73" s="250"/>
      <c r="AZ73" s="250"/>
      <c r="BA73" s="223"/>
      <c r="BB73" s="225"/>
      <c r="BC73" s="225"/>
    </row>
    <row r="74" spans="1:55" s="110" customFormat="1" ht="32.4" customHeight="1">
      <c r="A74" s="250"/>
      <c r="B74" s="250"/>
      <c r="C74" s="150" t="s">
        <v>232</v>
      </c>
      <c r="D74" s="159">
        <v>2000</v>
      </c>
      <c r="E74" s="150" t="s">
        <v>73</v>
      </c>
      <c r="F74" s="150" t="s">
        <v>74</v>
      </c>
      <c r="G74" s="150" t="s">
        <v>75</v>
      </c>
      <c r="H74" s="150" t="s">
        <v>76</v>
      </c>
      <c r="I74" s="150" t="s">
        <v>73</v>
      </c>
      <c r="J74" s="150" t="s">
        <v>74</v>
      </c>
      <c r="K74" s="150" t="s">
        <v>75</v>
      </c>
      <c r="L74" s="150" t="s">
        <v>76</v>
      </c>
      <c r="M74" s="150" t="s">
        <v>73</v>
      </c>
      <c r="N74" s="150" t="s">
        <v>74</v>
      </c>
      <c r="O74" s="150" t="s">
        <v>75</v>
      </c>
      <c r="P74" s="150" t="s">
        <v>76</v>
      </c>
      <c r="Q74" s="150" t="s">
        <v>73</v>
      </c>
      <c r="R74" s="150" t="s">
        <v>74</v>
      </c>
      <c r="S74" s="150" t="s">
        <v>75</v>
      </c>
      <c r="T74" s="150" t="s">
        <v>76</v>
      </c>
      <c r="U74" s="150" t="s">
        <v>73</v>
      </c>
      <c r="V74" s="150" t="s">
        <v>74</v>
      </c>
      <c r="W74" s="150" t="s">
        <v>75</v>
      </c>
      <c r="X74" s="150" t="s">
        <v>76</v>
      </c>
      <c r="Y74" s="150" t="s">
        <v>73</v>
      </c>
      <c r="Z74" s="150" t="s">
        <v>74</v>
      </c>
      <c r="AA74" s="150" t="s">
        <v>75</v>
      </c>
      <c r="AB74" s="150" t="s">
        <v>76</v>
      </c>
      <c r="AC74" s="150" t="s">
        <v>73</v>
      </c>
      <c r="AD74" s="150" t="s">
        <v>74</v>
      </c>
      <c r="AE74" s="150" t="s">
        <v>75</v>
      </c>
      <c r="AF74" s="150" t="s">
        <v>76</v>
      </c>
      <c r="AG74" s="150" t="s">
        <v>73</v>
      </c>
      <c r="AH74" s="150" t="s">
        <v>74</v>
      </c>
      <c r="AI74" s="150" t="s">
        <v>75</v>
      </c>
      <c r="AJ74" s="150" t="s">
        <v>76</v>
      </c>
      <c r="AK74" s="150" t="s">
        <v>73</v>
      </c>
      <c r="AL74" s="150" t="s">
        <v>74</v>
      </c>
      <c r="AM74" s="150" t="s">
        <v>75</v>
      </c>
      <c r="AN74" s="150" t="s">
        <v>76</v>
      </c>
      <c r="AO74" s="150" t="s">
        <v>73</v>
      </c>
      <c r="AP74" s="150" t="s">
        <v>74</v>
      </c>
      <c r="AQ74" s="150" t="s">
        <v>75</v>
      </c>
      <c r="AR74" s="150" t="s">
        <v>76</v>
      </c>
      <c r="AS74" s="150" t="s">
        <v>73</v>
      </c>
      <c r="AT74" s="150" t="s">
        <v>74</v>
      </c>
      <c r="AU74" s="150" t="s">
        <v>75</v>
      </c>
      <c r="AV74" s="150" t="s">
        <v>76</v>
      </c>
      <c r="AW74" s="150" t="s">
        <v>73</v>
      </c>
      <c r="AX74" s="150" t="s">
        <v>74</v>
      </c>
      <c r="AY74" s="150" t="s">
        <v>75</v>
      </c>
      <c r="AZ74" s="150" t="s">
        <v>76</v>
      </c>
      <c r="BA74" s="223"/>
      <c r="BB74" s="225"/>
      <c r="BC74" s="225"/>
    </row>
    <row r="75" spans="1:55" s="110" customFormat="1" ht="32.4" customHeight="1">
      <c r="A75" s="250"/>
      <c r="B75" s="250"/>
      <c r="C75" s="150" t="s">
        <v>91</v>
      </c>
      <c r="D75" s="159">
        <v>135</v>
      </c>
      <c r="E75" s="108">
        <f>0.01*E72/2</f>
        <v>0.21</v>
      </c>
      <c r="F75" s="108">
        <f>0.015*F72/2</f>
        <v>0.18</v>
      </c>
      <c r="G75" s="108">
        <f>0.02*G72/2</f>
        <v>0.12</v>
      </c>
      <c r="H75" s="108">
        <f>E75+F75+G75</f>
        <v>0.51</v>
      </c>
      <c r="I75" s="108">
        <f>0.01*I72/2</f>
        <v>0.21</v>
      </c>
      <c r="J75" s="108">
        <f>0.015*J72/2</f>
        <v>0.18</v>
      </c>
      <c r="K75" s="108">
        <f>0.02*K72/2</f>
        <v>0.12</v>
      </c>
      <c r="L75" s="108">
        <f>I75+J75+K75</f>
        <v>0.51</v>
      </c>
      <c r="M75" s="108">
        <f>0.01*M72/2</f>
        <v>0.21</v>
      </c>
      <c r="N75" s="108">
        <f>0.015*N72/2</f>
        <v>0.18</v>
      </c>
      <c r="O75" s="108">
        <f>0.02*O72/2</f>
        <v>0.12</v>
      </c>
      <c r="P75" s="108">
        <f>M75+N75+O75</f>
        <v>0.51</v>
      </c>
      <c r="Q75" s="108">
        <f>0.01*Q72/2</f>
        <v>0.21</v>
      </c>
      <c r="R75" s="108">
        <f>0.015*R72/2</f>
        <v>0.18</v>
      </c>
      <c r="S75" s="108">
        <f>0.02*S72/2</f>
        <v>0.12</v>
      </c>
      <c r="T75" s="108">
        <f>Q75+R75+S75</f>
        <v>0.51</v>
      </c>
      <c r="U75" s="108">
        <f>0.01*U72/2</f>
        <v>0.21</v>
      </c>
      <c r="V75" s="108">
        <f>0.015*V72/2</f>
        <v>0.18</v>
      </c>
      <c r="W75" s="108">
        <f>0.02*W72/2</f>
        <v>0.12</v>
      </c>
      <c r="X75" s="108">
        <f>U75+V75+W75</f>
        <v>0.51</v>
      </c>
      <c r="Y75" s="108">
        <f>0.01*Y72/2</f>
        <v>0.21</v>
      </c>
      <c r="Z75" s="108">
        <f>0.015*Z72/2</f>
        <v>0.18</v>
      </c>
      <c r="AA75" s="108">
        <f>0.02*AA72/2</f>
        <v>0.11</v>
      </c>
      <c r="AB75" s="108">
        <f>Y75+Z75+AA75</f>
        <v>0.5</v>
      </c>
      <c r="AC75" s="108">
        <f>0.01*AC72/2</f>
        <v>0.19500000000000001</v>
      </c>
      <c r="AD75" s="108">
        <f>0.015*AD72/2</f>
        <v>0.17249999999999999</v>
      </c>
      <c r="AE75" s="108">
        <f>0.02*AE72/2</f>
        <v>0.12</v>
      </c>
      <c r="AF75" s="108">
        <f>AC75+AD75+AE75</f>
        <v>0.48749999999999999</v>
      </c>
      <c r="AG75" s="108">
        <f>0.01*AG72/2</f>
        <v>0.19500000000000001</v>
      </c>
      <c r="AH75" s="108">
        <f>0.015*AH72/2</f>
        <v>0.17249999999999999</v>
      </c>
      <c r="AI75" s="108">
        <f>0.02*AI72/2</f>
        <v>0.11</v>
      </c>
      <c r="AJ75" s="108">
        <f>AG75+AH75+AI75</f>
        <v>0.47749999999999998</v>
      </c>
      <c r="AK75" s="108">
        <f>0.01*AK72/2</f>
        <v>0.18</v>
      </c>
      <c r="AL75" s="108">
        <f>0.015*AL72/2</f>
        <v>0.17249999999999999</v>
      </c>
      <c r="AM75" s="108">
        <f>0.02*AM72/2</f>
        <v>0.11</v>
      </c>
      <c r="AN75" s="108">
        <f>AK75+AL75+AM75</f>
        <v>0.46249999999999997</v>
      </c>
      <c r="AO75" s="108">
        <f>0.01*AO72/2</f>
        <v>0.18</v>
      </c>
      <c r="AP75" s="108">
        <f>0.015*AP72/2</f>
        <v>0.17249999999999999</v>
      </c>
      <c r="AQ75" s="108">
        <f>0.02*AQ72/2</f>
        <v>0.11</v>
      </c>
      <c r="AR75" s="108">
        <f>AO75+AP75+AQ75</f>
        <v>0.46249999999999997</v>
      </c>
      <c r="AS75" s="108">
        <f>0.01*AS72/2</f>
        <v>0.18</v>
      </c>
      <c r="AT75" s="108">
        <f>0.015*AT72/2</f>
        <v>0.17249999999999999</v>
      </c>
      <c r="AU75" s="108">
        <f>0.02*AU72/2</f>
        <v>0.11</v>
      </c>
      <c r="AV75" s="108">
        <f>AS75+AT75+AU75</f>
        <v>0.46249999999999997</v>
      </c>
      <c r="AW75" s="108">
        <f>0.01*AW72/2</f>
        <v>0.16</v>
      </c>
      <c r="AX75" s="108">
        <f>0.015*AX72/2</f>
        <v>0.16499999999999998</v>
      </c>
      <c r="AY75" s="108">
        <f>0.02*AY72/2</f>
        <v>0.11</v>
      </c>
      <c r="AZ75" s="108">
        <f>AW75+AX75+AY75</f>
        <v>0.43499999999999994</v>
      </c>
      <c r="BA75" s="224"/>
      <c r="BB75" s="225"/>
      <c r="BC75" s="225"/>
    </row>
    <row r="76" spans="1:55" s="110" customFormat="1" ht="32.4" customHeight="1">
      <c r="A76" s="150" t="s">
        <v>4</v>
      </c>
      <c r="B76" s="150" t="s">
        <v>5</v>
      </c>
      <c r="C76" s="150" t="s">
        <v>30</v>
      </c>
      <c r="D76" s="150" t="s">
        <v>278</v>
      </c>
      <c r="E76" s="250" t="s">
        <v>50</v>
      </c>
      <c r="F76" s="250"/>
      <c r="G76" s="250"/>
      <c r="H76" s="250"/>
      <c r="I76" s="250" t="s">
        <v>51</v>
      </c>
      <c r="J76" s="250"/>
      <c r="K76" s="250"/>
      <c r="L76" s="250"/>
      <c r="M76" s="250" t="s">
        <v>52</v>
      </c>
      <c r="N76" s="250"/>
      <c r="O76" s="250"/>
      <c r="P76" s="250"/>
      <c r="Q76" s="250" t="s">
        <v>53</v>
      </c>
      <c r="R76" s="250"/>
      <c r="S76" s="250"/>
      <c r="T76" s="250"/>
      <c r="U76" s="250" t="s">
        <v>54</v>
      </c>
      <c r="V76" s="250"/>
      <c r="W76" s="250"/>
      <c r="X76" s="250"/>
      <c r="Y76" s="250" t="s">
        <v>55</v>
      </c>
      <c r="Z76" s="250"/>
      <c r="AA76" s="250"/>
      <c r="AB76" s="250"/>
      <c r="AC76" s="250" t="s">
        <v>56</v>
      </c>
      <c r="AD76" s="250"/>
      <c r="AE76" s="250"/>
      <c r="AF76" s="250"/>
      <c r="AG76" s="251" t="s">
        <v>57</v>
      </c>
      <c r="AH76" s="251"/>
      <c r="AI76" s="251"/>
      <c r="AJ76" s="251"/>
      <c r="AK76" s="250" t="s">
        <v>58</v>
      </c>
      <c r="AL76" s="250"/>
      <c r="AM76" s="250"/>
      <c r="AN76" s="250"/>
      <c r="AO76" s="250" t="s">
        <v>59</v>
      </c>
      <c r="AP76" s="250"/>
      <c r="AQ76" s="250"/>
      <c r="AR76" s="250"/>
      <c r="AS76" s="250" t="s">
        <v>60</v>
      </c>
      <c r="AT76" s="250"/>
      <c r="AU76" s="250"/>
      <c r="AV76" s="250"/>
      <c r="AW76" s="250" t="s">
        <v>61</v>
      </c>
      <c r="AX76" s="250"/>
      <c r="AY76" s="250"/>
      <c r="AZ76" s="250"/>
      <c r="BA76" s="150" t="s">
        <v>62</v>
      </c>
      <c r="BB76" s="150" t="s">
        <v>40</v>
      </c>
      <c r="BC76" s="150" t="s">
        <v>41</v>
      </c>
    </row>
    <row r="77" spans="1:55" s="110" customFormat="1" ht="32.4" customHeight="1">
      <c r="A77" s="250" t="s">
        <v>370</v>
      </c>
      <c r="B77" s="250" t="s">
        <v>20</v>
      </c>
      <c r="C77" s="150" t="s">
        <v>31</v>
      </c>
      <c r="D77" s="157" t="s">
        <v>192</v>
      </c>
      <c r="E77" s="150" t="s">
        <v>73</v>
      </c>
      <c r="F77" s="150" t="s">
        <v>74</v>
      </c>
      <c r="G77" s="150" t="s">
        <v>75</v>
      </c>
      <c r="H77" s="150" t="s">
        <v>76</v>
      </c>
      <c r="I77" s="150" t="s">
        <v>73</v>
      </c>
      <c r="J77" s="150" t="s">
        <v>74</v>
      </c>
      <c r="K77" s="150" t="s">
        <v>75</v>
      </c>
      <c r="L77" s="150" t="s">
        <v>76</v>
      </c>
      <c r="M77" s="150" t="s">
        <v>73</v>
      </c>
      <c r="N77" s="150" t="s">
        <v>74</v>
      </c>
      <c r="O77" s="150" t="s">
        <v>75</v>
      </c>
      <c r="P77" s="150" t="s">
        <v>76</v>
      </c>
      <c r="Q77" s="150" t="s">
        <v>73</v>
      </c>
      <c r="R77" s="150" t="s">
        <v>74</v>
      </c>
      <c r="S77" s="150" t="s">
        <v>75</v>
      </c>
      <c r="T77" s="150" t="s">
        <v>76</v>
      </c>
      <c r="U77" s="150" t="s">
        <v>73</v>
      </c>
      <c r="V77" s="150" t="s">
        <v>74</v>
      </c>
      <c r="W77" s="150" t="s">
        <v>75</v>
      </c>
      <c r="X77" s="150" t="s">
        <v>76</v>
      </c>
      <c r="Y77" s="150" t="s">
        <v>73</v>
      </c>
      <c r="Z77" s="150" t="s">
        <v>74</v>
      </c>
      <c r="AA77" s="150" t="s">
        <v>75</v>
      </c>
      <c r="AB77" s="150" t="s">
        <v>76</v>
      </c>
      <c r="AC77" s="150" t="s">
        <v>73</v>
      </c>
      <c r="AD77" s="150" t="s">
        <v>74</v>
      </c>
      <c r="AE77" s="150" t="s">
        <v>75</v>
      </c>
      <c r="AF77" s="150" t="s">
        <v>76</v>
      </c>
      <c r="AG77" s="150" t="s">
        <v>73</v>
      </c>
      <c r="AH77" s="150" t="s">
        <v>74</v>
      </c>
      <c r="AI77" s="150" t="s">
        <v>75</v>
      </c>
      <c r="AJ77" s="150" t="s">
        <v>76</v>
      </c>
      <c r="AK77" s="150" t="s">
        <v>73</v>
      </c>
      <c r="AL77" s="150" t="s">
        <v>74</v>
      </c>
      <c r="AM77" s="150" t="s">
        <v>75</v>
      </c>
      <c r="AN77" s="150" t="s">
        <v>76</v>
      </c>
      <c r="AO77" s="150" t="s">
        <v>73</v>
      </c>
      <c r="AP77" s="150" t="s">
        <v>74</v>
      </c>
      <c r="AQ77" s="150" t="s">
        <v>75</v>
      </c>
      <c r="AR77" s="150" t="s">
        <v>76</v>
      </c>
      <c r="AS77" s="150" t="s">
        <v>73</v>
      </c>
      <c r="AT77" s="150" t="s">
        <v>74</v>
      </c>
      <c r="AU77" s="150" t="s">
        <v>75</v>
      </c>
      <c r="AV77" s="150" t="s">
        <v>76</v>
      </c>
      <c r="AW77" s="150" t="s">
        <v>73</v>
      </c>
      <c r="AX77" s="150" t="s">
        <v>74</v>
      </c>
      <c r="AY77" s="150" t="s">
        <v>75</v>
      </c>
      <c r="AZ77" s="150" t="s">
        <v>76</v>
      </c>
      <c r="BA77" s="222">
        <f>H78+L78+P78+T78+X78+AB78+AF78+AJ78+AN78+AR78+AV78+AZ78</f>
        <v>97</v>
      </c>
      <c r="BB77" s="225">
        <f>BC77*2</f>
        <v>1.0649999999999999</v>
      </c>
      <c r="BC77" s="225">
        <f>H81+L81+P81+T81+X81+AB81+AF81+AJ81+AN81+AR81+AV81+AZ81</f>
        <v>0.53249999999999997</v>
      </c>
    </row>
    <row r="78" spans="1:55" s="110" customFormat="1" ht="32.4" customHeight="1">
      <c r="A78" s="250"/>
      <c r="B78" s="250"/>
      <c r="C78" s="152" t="s">
        <v>77</v>
      </c>
      <c r="D78" s="153" t="s">
        <v>336</v>
      </c>
      <c r="E78" s="154">
        <v>0</v>
      </c>
      <c r="F78" s="154">
        <v>0</v>
      </c>
      <c r="G78" s="154">
        <v>0</v>
      </c>
      <c r="H78" s="154">
        <f>SUM(E78:G78)</f>
        <v>0</v>
      </c>
      <c r="I78" s="154">
        <v>0</v>
      </c>
      <c r="J78" s="154">
        <v>0</v>
      </c>
      <c r="K78" s="154">
        <v>0</v>
      </c>
      <c r="L78" s="154">
        <f>SUM(I78:K78)</f>
        <v>0</v>
      </c>
      <c r="M78" s="154">
        <v>0</v>
      </c>
      <c r="N78" s="154">
        <v>0</v>
      </c>
      <c r="O78" s="154">
        <v>0</v>
      </c>
      <c r="P78" s="154">
        <f>SUM(M78:O78)</f>
        <v>0</v>
      </c>
      <c r="Q78" s="154">
        <v>0</v>
      </c>
      <c r="R78" s="154">
        <v>0</v>
      </c>
      <c r="S78" s="154">
        <v>0</v>
      </c>
      <c r="T78" s="154">
        <f>SUM(Q78:S78)</f>
        <v>0</v>
      </c>
      <c r="U78" s="154">
        <v>2</v>
      </c>
      <c r="V78" s="154">
        <v>1</v>
      </c>
      <c r="W78" s="154">
        <v>0</v>
      </c>
      <c r="X78" s="154">
        <f>SUM(U78:W78)</f>
        <v>3</v>
      </c>
      <c r="Y78" s="154">
        <v>11</v>
      </c>
      <c r="Z78" s="154">
        <v>1</v>
      </c>
      <c r="AA78" s="154">
        <v>1</v>
      </c>
      <c r="AB78" s="154">
        <f>SUM(Y78:AA78)</f>
        <v>13</v>
      </c>
      <c r="AC78" s="154">
        <v>12</v>
      </c>
      <c r="AD78" s="154">
        <v>1</v>
      </c>
      <c r="AE78" s="154">
        <v>1</v>
      </c>
      <c r="AF78" s="154">
        <f>SUM(AC78:AE78)</f>
        <v>14</v>
      </c>
      <c r="AG78" s="154">
        <v>12</v>
      </c>
      <c r="AH78" s="154">
        <v>1</v>
      </c>
      <c r="AI78" s="154">
        <v>1</v>
      </c>
      <c r="AJ78" s="154">
        <f>SUM(AG78:AI78)</f>
        <v>14</v>
      </c>
      <c r="AK78" s="154">
        <v>10</v>
      </c>
      <c r="AL78" s="154">
        <v>1</v>
      </c>
      <c r="AM78" s="154">
        <v>1</v>
      </c>
      <c r="AN78" s="154">
        <f>SUM(AK78:AM78)</f>
        <v>12</v>
      </c>
      <c r="AO78" s="154">
        <v>10</v>
      </c>
      <c r="AP78" s="154">
        <v>0</v>
      </c>
      <c r="AQ78" s="154">
        <v>1</v>
      </c>
      <c r="AR78" s="154">
        <f>SUM(AO78:AQ78)</f>
        <v>11</v>
      </c>
      <c r="AS78" s="154">
        <v>14</v>
      </c>
      <c r="AT78" s="154">
        <v>0</v>
      </c>
      <c r="AU78" s="154">
        <v>1</v>
      </c>
      <c r="AV78" s="154">
        <f>SUM(AS78:AU78)</f>
        <v>15</v>
      </c>
      <c r="AW78" s="154">
        <v>14</v>
      </c>
      <c r="AX78" s="154">
        <v>0</v>
      </c>
      <c r="AY78" s="154">
        <v>1</v>
      </c>
      <c r="AZ78" s="154">
        <f>SUM(AW78:AY78)</f>
        <v>15</v>
      </c>
      <c r="BA78" s="223"/>
      <c r="BB78" s="225"/>
      <c r="BC78" s="225"/>
    </row>
    <row r="79" spans="1:55" s="110" customFormat="1" ht="32.4" customHeight="1">
      <c r="A79" s="250"/>
      <c r="B79" s="250"/>
      <c r="C79" s="150" t="s">
        <v>230</v>
      </c>
      <c r="D79" s="155" t="s">
        <v>337</v>
      </c>
      <c r="E79" s="250" t="s">
        <v>79</v>
      </c>
      <c r="F79" s="250"/>
      <c r="G79" s="250"/>
      <c r="H79" s="250"/>
      <c r="I79" s="250" t="s">
        <v>80</v>
      </c>
      <c r="J79" s="250"/>
      <c r="K79" s="250"/>
      <c r="L79" s="250"/>
      <c r="M79" s="250" t="s">
        <v>81</v>
      </c>
      <c r="N79" s="250"/>
      <c r="O79" s="250"/>
      <c r="P79" s="250"/>
      <c r="Q79" s="250" t="s">
        <v>82</v>
      </c>
      <c r="R79" s="250"/>
      <c r="S79" s="250"/>
      <c r="T79" s="250"/>
      <c r="U79" s="250" t="s">
        <v>83</v>
      </c>
      <c r="V79" s="250"/>
      <c r="W79" s="250"/>
      <c r="X79" s="250"/>
      <c r="Y79" s="250" t="s">
        <v>84</v>
      </c>
      <c r="Z79" s="250"/>
      <c r="AA79" s="250"/>
      <c r="AB79" s="250"/>
      <c r="AC79" s="250" t="s">
        <v>85</v>
      </c>
      <c r="AD79" s="250"/>
      <c r="AE79" s="250"/>
      <c r="AF79" s="250"/>
      <c r="AG79" s="250" t="s">
        <v>86</v>
      </c>
      <c r="AH79" s="250"/>
      <c r="AI79" s="250"/>
      <c r="AJ79" s="250"/>
      <c r="AK79" s="250" t="s">
        <v>87</v>
      </c>
      <c r="AL79" s="250"/>
      <c r="AM79" s="250"/>
      <c r="AN79" s="250"/>
      <c r="AO79" s="250" t="s">
        <v>88</v>
      </c>
      <c r="AP79" s="250"/>
      <c r="AQ79" s="250"/>
      <c r="AR79" s="250"/>
      <c r="AS79" s="250" t="s">
        <v>89</v>
      </c>
      <c r="AT79" s="250"/>
      <c r="AU79" s="250"/>
      <c r="AV79" s="250"/>
      <c r="AW79" s="250" t="s">
        <v>90</v>
      </c>
      <c r="AX79" s="250"/>
      <c r="AY79" s="250"/>
      <c r="AZ79" s="250"/>
      <c r="BA79" s="223"/>
      <c r="BB79" s="225"/>
      <c r="BC79" s="225"/>
    </row>
    <row r="80" spans="1:55" s="110" customFormat="1" ht="32.4" customHeight="1">
      <c r="A80" s="250"/>
      <c r="B80" s="250"/>
      <c r="C80" s="150" t="s">
        <v>232</v>
      </c>
      <c r="D80" s="156">
        <v>400</v>
      </c>
      <c r="E80" s="150" t="s">
        <v>73</v>
      </c>
      <c r="F80" s="150" t="s">
        <v>74</v>
      </c>
      <c r="G80" s="150" t="s">
        <v>75</v>
      </c>
      <c r="H80" s="150" t="s">
        <v>76</v>
      </c>
      <c r="I80" s="150" t="s">
        <v>73</v>
      </c>
      <c r="J80" s="150" t="s">
        <v>74</v>
      </c>
      <c r="K80" s="150" t="s">
        <v>75</v>
      </c>
      <c r="L80" s="150" t="s">
        <v>76</v>
      </c>
      <c r="M80" s="150" t="s">
        <v>73</v>
      </c>
      <c r="N80" s="150" t="s">
        <v>74</v>
      </c>
      <c r="O80" s="150" t="s">
        <v>75</v>
      </c>
      <c r="P80" s="150" t="s">
        <v>76</v>
      </c>
      <c r="Q80" s="150" t="s">
        <v>73</v>
      </c>
      <c r="R80" s="150" t="s">
        <v>74</v>
      </c>
      <c r="S80" s="150" t="s">
        <v>75</v>
      </c>
      <c r="T80" s="150" t="s">
        <v>76</v>
      </c>
      <c r="U80" s="150" t="s">
        <v>73</v>
      </c>
      <c r="V80" s="150" t="s">
        <v>74</v>
      </c>
      <c r="W80" s="150" t="s">
        <v>75</v>
      </c>
      <c r="X80" s="150" t="s">
        <v>76</v>
      </c>
      <c r="Y80" s="150" t="s">
        <v>73</v>
      </c>
      <c r="Z80" s="150" t="s">
        <v>74</v>
      </c>
      <c r="AA80" s="150" t="s">
        <v>75</v>
      </c>
      <c r="AB80" s="150" t="s">
        <v>76</v>
      </c>
      <c r="AC80" s="150" t="s">
        <v>73</v>
      </c>
      <c r="AD80" s="150" t="s">
        <v>74</v>
      </c>
      <c r="AE80" s="150" t="s">
        <v>75</v>
      </c>
      <c r="AF80" s="150" t="s">
        <v>76</v>
      </c>
      <c r="AG80" s="150" t="s">
        <v>73</v>
      </c>
      <c r="AH80" s="150" t="s">
        <v>74</v>
      </c>
      <c r="AI80" s="150" t="s">
        <v>75</v>
      </c>
      <c r="AJ80" s="150" t="s">
        <v>76</v>
      </c>
      <c r="AK80" s="150" t="s">
        <v>73</v>
      </c>
      <c r="AL80" s="150" t="s">
        <v>74</v>
      </c>
      <c r="AM80" s="150" t="s">
        <v>75</v>
      </c>
      <c r="AN80" s="150" t="s">
        <v>76</v>
      </c>
      <c r="AO80" s="150" t="s">
        <v>73</v>
      </c>
      <c r="AP80" s="150" t="s">
        <v>74</v>
      </c>
      <c r="AQ80" s="150" t="s">
        <v>75</v>
      </c>
      <c r="AR80" s="150" t="s">
        <v>76</v>
      </c>
      <c r="AS80" s="150" t="s">
        <v>73</v>
      </c>
      <c r="AT80" s="150" t="s">
        <v>74</v>
      </c>
      <c r="AU80" s="150" t="s">
        <v>75</v>
      </c>
      <c r="AV80" s="150" t="s">
        <v>76</v>
      </c>
      <c r="AW80" s="150" t="s">
        <v>73</v>
      </c>
      <c r="AX80" s="150" t="s">
        <v>74</v>
      </c>
      <c r="AY80" s="150" t="s">
        <v>75</v>
      </c>
      <c r="AZ80" s="150" t="s">
        <v>76</v>
      </c>
      <c r="BA80" s="223"/>
      <c r="BB80" s="225"/>
      <c r="BC80" s="225"/>
    </row>
    <row r="81" spans="1:256" s="110" customFormat="1" ht="32.4" customHeight="1">
      <c r="A81" s="250"/>
      <c r="B81" s="250"/>
      <c r="C81" s="150" t="s">
        <v>91</v>
      </c>
      <c r="D81" s="156" t="s">
        <v>338</v>
      </c>
      <c r="E81" s="108">
        <f>0.01*E78/2</f>
        <v>0</v>
      </c>
      <c r="F81" s="108">
        <f>0.015*F78/2</f>
        <v>0</v>
      </c>
      <c r="G81" s="108">
        <f>0.02*G78/2</f>
        <v>0</v>
      </c>
      <c r="H81" s="108">
        <f>E81+F81+G81</f>
        <v>0</v>
      </c>
      <c r="I81" s="108">
        <f>0.01*I78/2</f>
        <v>0</v>
      </c>
      <c r="J81" s="108">
        <f>0.015*J78/2</f>
        <v>0</v>
      </c>
      <c r="K81" s="108">
        <f>0.02*K78/2</f>
        <v>0</v>
      </c>
      <c r="L81" s="108">
        <f>I81+J81+K81</f>
        <v>0</v>
      </c>
      <c r="M81" s="108">
        <f>0.01*M78/2</f>
        <v>0</v>
      </c>
      <c r="N81" s="108">
        <f>0.015*N78/2</f>
        <v>0</v>
      </c>
      <c r="O81" s="108">
        <f>0.02*O78/2</f>
        <v>0</v>
      </c>
      <c r="P81" s="108">
        <f>M81+N81+O81</f>
        <v>0</v>
      </c>
      <c r="Q81" s="108">
        <f>0.01*Q78/2</f>
        <v>0</v>
      </c>
      <c r="R81" s="108">
        <f>0.015*R78/2</f>
        <v>0</v>
      </c>
      <c r="S81" s="108">
        <f>0.02*S78/2</f>
        <v>0</v>
      </c>
      <c r="T81" s="108">
        <f>Q81+R81+S81</f>
        <v>0</v>
      </c>
      <c r="U81" s="108">
        <f>0.01*U78/2</f>
        <v>0.01</v>
      </c>
      <c r="V81" s="108">
        <f>0.015*V78/2</f>
        <v>7.4999999999999997E-3</v>
      </c>
      <c r="W81" s="108">
        <f>0.02*W78/2</f>
        <v>0</v>
      </c>
      <c r="X81" s="108">
        <f>U81+V81+W81</f>
        <v>1.7500000000000002E-2</v>
      </c>
      <c r="Y81" s="108">
        <f>0.01*Y78/2</f>
        <v>5.5E-2</v>
      </c>
      <c r="Z81" s="108">
        <f>0.015*Z78/2</f>
        <v>7.4999999999999997E-3</v>
      </c>
      <c r="AA81" s="108">
        <f>0.02*AA78/2</f>
        <v>0.01</v>
      </c>
      <c r="AB81" s="108">
        <f>Y81+Z81+AA81</f>
        <v>7.2499999999999995E-2</v>
      </c>
      <c r="AC81" s="108">
        <f>0.01*AC78/2</f>
        <v>0.06</v>
      </c>
      <c r="AD81" s="108">
        <f>0.015*AD78/2</f>
        <v>7.4999999999999997E-3</v>
      </c>
      <c r="AE81" s="108">
        <f>0.02*AE78/2</f>
        <v>0.01</v>
      </c>
      <c r="AF81" s="108">
        <f>AC81+AD81+AE81</f>
        <v>7.7499999999999999E-2</v>
      </c>
      <c r="AG81" s="108">
        <f>0.01*AG78/2</f>
        <v>0.06</v>
      </c>
      <c r="AH81" s="108">
        <f>0.015*AH78/2</f>
        <v>7.4999999999999997E-3</v>
      </c>
      <c r="AI81" s="108">
        <f>0.02*AI78/2</f>
        <v>0.01</v>
      </c>
      <c r="AJ81" s="108">
        <f>AG81+AH81+AI81</f>
        <v>7.7499999999999999E-2</v>
      </c>
      <c r="AK81" s="108">
        <f>0.01*AK78/2</f>
        <v>0.05</v>
      </c>
      <c r="AL81" s="108">
        <f>0.015*AL78/2</f>
        <v>7.4999999999999997E-3</v>
      </c>
      <c r="AM81" s="108">
        <f>0.02*AM78/2</f>
        <v>0.01</v>
      </c>
      <c r="AN81" s="108">
        <f>AK81+AL81+AM81</f>
        <v>6.7500000000000004E-2</v>
      </c>
      <c r="AO81" s="108">
        <f>0.01*AO78/2</f>
        <v>0.05</v>
      </c>
      <c r="AP81" s="108">
        <f>0.015*AP78/2</f>
        <v>0</v>
      </c>
      <c r="AQ81" s="108">
        <f>0.02*AQ78/2</f>
        <v>0.01</v>
      </c>
      <c r="AR81" s="108">
        <f>AO81+AP81+AQ81</f>
        <v>6.0000000000000005E-2</v>
      </c>
      <c r="AS81" s="108">
        <f>0.01*AS78/2</f>
        <v>7.0000000000000007E-2</v>
      </c>
      <c r="AT81" s="108">
        <f>0.015*AT78/2</f>
        <v>0</v>
      </c>
      <c r="AU81" s="108">
        <f>0.02*AU78/2</f>
        <v>0.01</v>
      </c>
      <c r="AV81" s="108">
        <f>AS81+AT81+AU81</f>
        <v>0.08</v>
      </c>
      <c r="AW81" s="108">
        <f>0.01*AW78/2</f>
        <v>7.0000000000000007E-2</v>
      </c>
      <c r="AX81" s="108">
        <f>0.015*AX78/2</f>
        <v>0</v>
      </c>
      <c r="AY81" s="108">
        <f>0.02*AY78/2</f>
        <v>0.01</v>
      </c>
      <c r="AZ81" s="108">
        <f>AW81+AX81+AY81</f>
        <v>0.08</v>
      </c>
      <c r="BA81" s="224"/>
      <c r="BB81" s="225"/>
      <c r="BC81" s="225"/>
    </row>
    <row r="82" spans="1:256" s="110" customFormat="1" ht="32.4" customHeight="1">
      <c r="A82" s="150" t="s">
        <v>4</v>
      </c>
      <c r="B82" s="150" t="s">
        <v>5</v>
      </c>
      <c r="C82" s="150" t="s">
        <v>30</v>
      </c>
      <c r="D82" s="150" t="s">
        <v>215</v>
      </c>
      <c r="E82" s="250" t="s">
        <v>50</v>
      </c>
      <c r="F82" s="250"/>
      <c r="G82" s="250"/>
      <c r="H82" s="250"/>
      <c r="I82" s="250" t="s">
        <v>51</v>
      </c>
      <c r="J82" s="250"/>
      <c r="K82" s="250"/>
      <c r="L82" s="250"/>
      <c r="M82" s="250" t="s">
        <v>52</v>
      </c>
      <c r="N82" s="250"/>
      <c r="O82" s="250"/>
      <c r="P82" s="250"/>
      <c r="Q82" s="250" t="s">
        <v>53</v>
      </c>
      <c r="R82" s="250"/>
      <c r="S82" s="250"/>
      <c r="T82" s="250"/>
      <c r="U82" s="250" t="s">
        <v>54</v>
      </c>
      <c r="V82" s="250"/>
      <c r="W82" s="250"/>
      <c r="X82" s="250"/>
      <c r="Y82" s="250" t="s">
        <v>55</v>
      </c>
      <c r="Z82" s="250"/>
      <c r="AA82" s="250"/>
      <c r="AB82" s="250"/>
      <c r="AC82" s="250" t="s">
        <v>56</v>
      </c>
      <c r="AD82" s="250"/>
      <c r="AE82" s="250"/>
      <c r="AF82" s="250"/>
      <c r="AG82" s="251" t="s">
        <v>57</v>
      </c>
      <c r="AH82" s="251"/>
      <c r="AI82" s="251"/>
      <c r="AJ82" s="251"/>
      <c r="AK82" s="250" t="s">
        <v>58</v>
      </c>
      <c r="AL82" s="250"/>
      <c r="AM82" s="250"/>
      <c r="AN82" s="250"/>
      <c r="AO82" s="250" t="s">
        <v>59</v>
      </c>
      <c r="AP82" s="250"/>
      <c r="AQ82" s="250"/>
      <c r="AR82" s="250"/>
      <c r="AS82" s="250" t="s">
        <v>60</v>
      </c>
      <c r="AT82" s="250"/>
      <c r="AU82" s="250"/>
      <c r="AV82" s="250"/>
      <c r="AW82" s="250" t="s">
        <v>61</v>
      </c>
      <c r="AX82" s="250"/>
      <c r="AY82" s="250"/>
      <c r="AZ82" s="250"/>
      <c r="BA82" s="150" t="s">
        <v>62</v>
      </c>
      <c r="BB82" s="150" t="s">
        <v>40</v>
      </c>
      <c r="BC82" s="150" t="s">
        <v>41</v>
      </c>
    </row>
    <row r="83" spans="1:256" s="110" customFormat="1" ht="32.4" customHeight="1">
      <c r="A83" s="250" t="s">
        <v>360</v>
      </c>
      <c r="B83" s="250" t="s">
        <v>20</v>
      </c>
      <c r="C83" s="150" t="s">
        <v>31</v>
      </c>
      <c r="D83" s="157" t="s">
        <v>279</v>
      </c>
      <c r="E83" s="150" t="s">
        <v>73</v>
      </c>
      <c r="F83" s="150" t="s">
        <v>74</v>
      </c>
      <c r="G83" s="150" t="s">
        <v>75</v>
      </c>
      <c r="H83" s="150" t="s">
        <v>76</v>
      </c>
      <c r="I83" s="150" t="s">
        <v>73</v>
      </c>
      <c r="J83" s="150" t="s">
        <v>74</v>
      </c>
      <c r="K83" s="150" t="s">
        <v>75</v>
      </c>
      <c r="L83" s="150" t="s">
        <v>76</v>
      </c>
      <c r="M83" s="150" t="s">
        <v>73</v>
      </c>
      <c r="N83" s="150" t="s">
        <v>74</v>
      </c>
      <c r="O83" s="150" t="s">
        <v>75</v>
      </c>
      <c r="P83" s="150" t="s">
        <v>76</v>
      </c>
      <c r="Q83" s="150" t="s">
        <v>73</v>
      </c>
      <c r="R83" s="150" t="s">
        <v>74</v>
      </c>
      <c r="S83" s="150" t="s">
        <v>75</v>
      </c>
      <c r="T83" s="150" t="s">
        <v>76</v>
      </c>
      <c r="U83" s="150" t="s">
        <v>73</v>
      </c>
      <c r="V83" s="150" t="s">
        <v>74</v>
      </c>
      <c r="W83" s="150" t="s">
        <v>75</v>
      </c>
      <c r="X83" s="150" t="s">
        <v>76</v>
      </c>
      <c r="Y83" s="150" t="s">
        <v>73</v>
      </c>
      <c r="Z83" s="150" t="s">
        <v>74</v>
      </c>
      <c r="AA83" s="150" t="s">
        <v>75</v>
      </c>
      <c r="AB83" s="150" t="s">
        <v>76</v>
      </c>
      <c r="AC83" s="150" t="s">
        <v>73</v>
      </c>
      <c r="AD83" s="150" t="s">
        <v>74</v>
      </c>
      <c r="AE83" s="150" t="s">
        <v>75</v>
      </c>
      <c r="AF83" s="150" t="s">
        <v>76</v>
      </c>
      <c r="AG83" s="150" t="s">
        <v>73</v>
      </c>
      <c r="AH83" s="150" t="s">
        <v>74</v>
      </c>
      <c r="AI83" s="150" t="s">
        <v>75</v>
      </c>
      <c r="AJ83" s="150" t="s">
        <v>76</v>
      </c>
      <c r="AK83" s="150" t="s">
        <v>73</v>
      </c>
      <c r="AL83" s="150" t="s">
        <v>74</v>
      </c>
      <c r="AM83" s="150" t="s">
        <v>75</v>
      </c>
      <c r="AN83" s="150" t="s">
        <v>76</v>
      </c>
      <c r="AO83" s="150" t="s">
        <v>73</v>
      </c>
      <c r="AP83" s="150" t="s">
        <v>74</v>
      </c>
      <c r="AQ83" s="150" t="s">
        <v>75</v>
      </c>
      <c r="AR83" s="150" t="s">
        <v>76</v>
      </c>
      <c r="AS83" s="150" t="s">
        <v>73</v>
      </c>
      <c r="AT83" s="150" t="s">
        <v>74</v>
      </c>
      <c r="AU83" s="150" t="s">
        <v>75</v>
      </c>
      <c r="AV83" s="150" t="s">
        <v>76</v>
      </c>
      <c r="AW83" s="150" t="s">
        <v>73</v>
      </c>
      <c r="AX83" s="150" t="s">
        <v>74</v>
      </c>
      <c r="AY83" s="150" t="s">
        <v>75</v>
      </c>
      <c r="AZ83" s="150" t="s">
        <v>76</v>
      </c>
      <c r="BA83" s="222">
        <f>H84+L84+P84+T84+X84+AB84+AF84+AJ84+AN84+AR84+AV84+AZ84</f>
        <v>249</v>
      </c>
      <c r="BB83" s="225">
        <f>BC83*2</f>
        <v>2.71</v>
      </c>
      <c r="BC83" s="225">
        <f>H87+L87+P87+T87+X87+AB87+AF87+AJ87+AN87+AR87+AV87+AZ87</f>
        <v>1.355</v>
      </c>
    </row>
    <row r="84" spans="1:256" s="110" customFormat="1" ht="32.4" customHeight="1">
      <c r="A84" s="250"/>
      <c r="B84" s="250"/>
      <c r="C84" s="152" t="s">
        <v>77</v>
      </c>
      <c r="D84" s="153" t="s">
        <v>280</v>
      </c>
      <c r="E84" s="154">
        <v>21</v>
      </c>
      <c r="F84" s="154">
        <v>0</v>
      </c>
      <c r="G84" s="154">
        <v>1</v>
      </c>
      <c r="H84" s="154">
        <f>SUM(E84:G84)</f>
        <v>22</v>
      </c>
      <c r="I84" s="154">
        <v>22</v>
      </c>
      <c r="J84" s="154">
        <v>0</v>
      </c>
      <c r="K84" s="154">
        <v>1</v>
      </c>
      <c r="L84" s="154">
        <f>SUM(I84:K84)</f>
        <v>23</v>
      </c>
      <c r="M84" s="154">
        <v>21</v>
      </c>
      <c r="N84" s="154">
        <v>0</v>
      </c>
      <c r="O84" s="154">
        <v>2</v>
      </c>
      <c r="P84" s="154">
        <f>SUM(M84:O84)</f>
        <v>23</v>
      </c>
      <c r="Q84" s="154">
        <v>20</v>
      </c>
      <c r="R84" s="154">
        <v>0</v>
      </c>
      <c r="S84" s="154">
        <v>2</v>
      </c>
      <c r="T84" s="154">
        <f>SUM(Q84:S84)</f>
        <v>22</v>
      </c>
      <c r="U84" s="154">
        <v>17</v>
      </c>
      <c r="V84" s="154">
        <v>0</v>
      </c>
      <c r="W84" s="154">
        <v>2</v>
      </c>
      <c r="X84" s="154">
        <f>SUM(U84:W84)</f>
        <v>19</v>
      </c>
      <c r="Y84" s="154">
        <v>19</v>
      </c>
      <c r="Z84" s="154">
        <v>0</v>
      </c>
      <c r="AA84" s="154">
        <v>2</v>
      </c>
      <c r="AB84" s="154">
        <f>SUM(Y84:AA84)</f>
        <v>21</v>
      </c>
      <c r="AC84" s="154">
        <v>19</v>
      </c>
      <c r="AD84" s="154">
        <v>0</v>
      </c>
      <c r="AE84" s="154">
        <v>2</v>
      </c>
      <c r="AF84" s="154">
        <f>SUM(AC84:AE84)</f>
        <v>21</v>
      </c>
      <c r="AG84" s="154">
        <v>19</v>
      </c>
      <c r="AH84" s="154">
        <v>0</v>
      </c>
      <c r="AI84" s="154">
        <v>2</v>
      </c>
      <c r="AJ84" s="154">
        <f>SUM(AG84:AI84)</f>
        <v>21</v>
      </c>
      <c r="AK84" s="154">
        <v>15</v>
      </c>
      <c r="AL84" s="154">
        <v>0</v>
      </c>
      <c r="AM84" s="154">
        <v>2</v>
      </c>
      <c r="AN84" s="154">
        <f>SUM(AK84:AM84)</f>
        <v>17</v>
      </c>
      <c r="AO84" s="154">
        <v>18</v>
      </c>
      <c r="AP84" s="154">
        <v>0</v>
      </c>
      <c r="AQ84" s="154">
        <v>2</v>
      </c>
      <c r="AR84" s="154">
        <f>SUM(AO84:AQ84)</f>
        <v>20</v>
      </c>
      <c r="AS84" s="154">
        <v>19</v>
      </c>
      <c r="AT84" s="154">
        <v>0</v>
      </c>
      <c r="AU84" s="154">
        <v>2</v>
      </c>
      <c r="AV84" s="154">
        <f>SUM(AS84:AU84)</f>
        <v>21</v>
      </c>
      <c r="AW84" s="154">
        <v>17</v>
      </c>
      <c r="AX84" s="154">
        <v>0</v>
      </c>
      <c r="AY84" s="154">
        <v>2</v>
      </c>
      <c r="AZ84" s="154">
        <f>SUM(AW84:AY84)</f>
        <v>19</v>
      </c>
      <c r="BA84" s="223"/>
      <c r="BB84" s="225"/>
      <c r="BC84" s="225"/>
    </row>
    <row r="85" spans="1:256" s="110" customFormat="1" ht="32.4" customHeight="1">
      <c r="A85" s="250"/>
      <c r="B85" s="250"/>
      <c r="C85" s="150" t="s">
        <v>230</v>
      </c>
      <c r="D85" s="155" t="s">
        <v>281</v>
      </c>
      <c r="E85" s="250" t="s">
        <v>79</v>
      </c>
      <c r="F85" s="250"/>
      <c r="G85" s="250"/>
      <c r="H85" s="250"/>
      <c r="I85" s="250" t="s">
        <v>80</v>
      </c>
      <c r="J85" s="250"/>
      <c r="K85" s="250"/>
      <c r="L85" s="250"/>
      <c r="M85" s="250" t="s">
        <v>81</v>
      </c>
      <c r="N85" s="250"/>
      <c r="O85" s="250"/>
      <c r="P85" s="250"/>
      <c r="Q85" s="250" t="s">
        <v>82</v>
      </c>
      <c r="R85" s="250"/>
      <c r="S85" s="250"/>
      <c r="T85" s="250"/>
      <c r="U85" s="250" t="s">
        <v>83</v>
      </c>
      <c r="V85" s="250"/>
      <c r="W85" s="250"/>
      <c r="X85" s="250"/>
      <c r="Y85" s="250" t="s">
        <v>84</v>
      </c>
      <c r="Z85" s="250"/>
      <c r="AA85" s="250"/>
      <c r="AB85" s="250"/>
      <c r="AC85" s="250" t="s">
        <v>85</v>
      </c>
      <c r="AD85" s="250"/>
      <c r="AE85" s="250"/>
      <c r="AF85" s="250"/>
      <c r="AG85" s="250" t="s">
        <v>86</v>
      </c>
      <c r="AH85" s="250"/>
      <c r="AI85" s="250"/>
      <c r="AJ85" s="250"/>
      <c r="AK85" s="250" t="s">
        <v>87</v>
      </c>
      <c r="AL85" s="250"/>
      <c r="AM85" s="250"/>
      <c r="AN85" s="250"/>
      <c r="AO85" s="250" t="s">
        <v>88</v>
      </c>
      <c r="AP85" s="250"/>
      <c r="AQ85" s="250"/>
      <c r="AR85" s="250"/>
      <c r="AS85" s="250" t="s">
        <v>89</v>
      </c>
      <c r="AT85" s="250"/>
      <c r="AU85" s="250"/>
      <c r="AV85" s="250"/>
      <c r="AW85" s="250" t="s">
        <v>90</v>
      </c>
      <c r="AX85" s="250"/>
      <c r="AY85" s="250"/>
      <c r="AZ85" s="250"/>
      <c r="BA85" s="223"/>
      <c r="BB85" s="225"/>
      <c r="BC85" s="225"/>
    </row>
    <row r="86" spans="1:256" s="110" customFormat="1" ht="32.4" customHeight="1">
      <c r="A86" s="250"/>
      <c r="B86" s="250"/>
      <c r="C86" s="150" t="s">
        <v>232</v>
      </c>
      <c r="D86" s="156" t="s">
        <v>282</v>
      </c>
      <c r="E86" s="150" t="s">
        <v>73</v>
      </c>
      <c r="F86" s="150" t="s">
        <v>74</v>
      </c>
      <c r="G86" s="150" t="s">
        <v>75</v>
      </c>
      <c r="H86" s="150" t="s">
        <v>76</v>
      </c>
      <c r="I86" s="150" t="s">
        <v>73</v>
      </c>
      <c r="J86" s="150" t="s">
        <v>74</v>
      </c>
      <c r="K86" s="150" t="s">
        <v>75</v>
      </c>
      <c r="L86" s="150" t="s">
        <v>76</v>
      </c>
      <c r="M86" s="150" t="s">
        <v>73</v>
      </c>
      <c r="N86" s="150" t="s">
        <v>74</v>
      </c>
      <c r="O86" s="150" t="s">
        <v>75</v>
      </c>
      <c r="P86" s="150" t="s">
        <v>76</v>
      </c>
      <c r="Q86" s="150" t="s">
        <v>73</v>
      </c>
      <c r="R86" s="150" t="s">
        <v>74</v>
      </c>
      <c r="S86" s="150" t="s">
        <v>75</v>
      </c>
      <c r="T86" s="150" t="s">
        <v>76</v>
      </c>
      <c r="U86" s="150" t="s">
        <v>73</v>
      </c>
      <c r="V86" s="150" t="s">
        <v>74</v>
      </c>
      <c r="W86" s="150" t="s">
        <v>75</v>
      </c>
      <c r="X86" s="150" t="s">
        <v>76</v>
      </c>
      <c r="Y86" s="150" t="s">
        <v>73</v>
      </c>
      <c r="Z86" s="150" t="s">
        <v>74</v>
      </c>
      <c r="AA86" s="150" t="s">
        <v>75</v>
      </c>
      <c r="AB86" s="150" t="s">
        <v>76</v>
      </c>
      <c r="AC86" s="150" t="s">
        <v>73</v>
      </c>
      <c r="AD86" s="150" t="s">
        <v>74</v>
      </c>
      <c r="AE86" s="150" t="s">
        <v>75</v>
      </c>
      <c r="AF86" s="150" t="s">
        <v>76</v>
      </c>
      <c r="AG86" s="150" t="s">
        <v>73</v>
      </c>
      <c r="AH86" s="150" t="s">
        <v>74</v>
      </c>
      <c r="AI86" s="150" t="s">
        <v>75</v>
      </c>
      <c r="AJ86" s="150" t="s">
        <v>76</v>
      </c>
      <c r="AK86" s="150" t="s">
        <v>73</v>
      </c>
      <c r="AL86" s="150" t="s">
        <v>74</v>
      </c>
      <c r="AM86" s="150" t="s">
        <v>75</v>
      </c>
      <c r="AN86" s="150" t="s">
        <v>76</v>
      </c>
      <c r="AO86" s="150" t="s">
        <v>73</v>
      </c>
      <c r="AP86" s="150" t="s">
        <v>74</v>
      </c>
      <c r="AQ86" s="150" t="s">
        <v>75</v>
      </c>
      <c r="AR86" s="150" t="s">
        <v>76</v>
      </c>
      <c r="AS86" s="150" t="s">
        <v>73</v>
      </c>
      <c r="AT86" s="150" t="s">
        <v>74</v>
      </c>
      <c r="AU86" s="150" t="s">
        <v>75</v>
      </c>
      <c r="AV86" s="150" t="s">
        <v>76</v>
      </c>
      <c r="AW86" s="150" t="s">
        <v>73</v>
      </c>
      <c r="AX86" s="150" t="s">
        <v>74</v>
      </c>
      <c r="AY86" s="150" t="s">
        <v>75</v>
      </c>
      <c r="AZ86" s="150" t="s">
        <v>76</v>
      </c>
      <c r="BA86" s="223"/>
      <c r="BB86" s="225"/>
      <c r="BC86" s="225"/>
    </row>
    <row r="87" spans="1:256" s="110" customFormat="1" ht="32.4" customHeight="1">
      <c r="A87" s="250"/>
      <c r="B87" s="250"/>
      <c r="C87" s="150" t="s">
        <v>91</v>
      </c>
      <c r="D87" s="156" t="s">
        <v>239</v>
      </c>
      <c r="E87" s="109">
        <f>0.01*E84/2</f>
        <v>0.105</v>
      </c>
      <c r="F87" s="109">
        <f>0.015*F84/2</f>
        <v>0</v>
      </c>
      <c r="G87" s="109">
        <f>0.02*G84/2</f>
        <v>0.01</v>
      </c>
      <c r="H87" s="109">
        <f>E87+F87+G87</f>
        <v>0.11499999999999999</v>
      </c>
      <c r="I87" s="109">
        <f>0.01*I84/2</f>
        <v>0.11</v>
      </c>
      <c r="J87" s="109">
        <f>0.015*J84/2</f>
        <v>0</v>
      </c>
      <c r="K87" s="109">
        <f>0.02*K84/2</f>
        <v>0.01</v>
      </c>
      <c r="L87" s="109">
        <f>I87+J87+K87</f>
        <v>0.12</v>
      </c>
      <c r="M87" s="109">
        <f>0.01*M84/2</f>
        <v>0.105</v>
      </c>
      <c r="N87" s="109">
        <f>0.015*N84/2</f>
        <v>0</v>
      </c>
      <c r="O87" s="109">
        <f>0.02*O84/2</f>
        <v>0.02</v>
      </c>
      <c r="P87" s="109">
        <f>M87+N87+O87</f>
        <v>0.125</v>
      </c>
      <c r="Q87" s="109">
        <f>0.01*Q84/2</f>
        <v>0.1</v>
      </c>
      <c r="R87" s="109">
        <f>0.015*R84/2</f>
        <v>0</v>
      </c>
      <c r="S87" s="109">
        <f>0.02*S84/2</f>
        <v>0.02</v>
      </c>
      <c r="T87" s="109">
        <f>Q87+R87+S87</f>
        <v>0.12000000000000001</v>
      </c>
      <c r="U87" s="109">
        <f>0.01*U84/2</f>
        <v>8.5000000000000006E-2</v>
      </c>
      <c r="V87" s="109">
        <f>0.015*V84/2</f>
        <v>0</v>
      </c>
      <c r="W87" s="109">
        <f>0.02*W84/2</f>
        <v>0.02</v>
      </c>
      <c r="X87" s="109">
        <f>U87+V87+W87</f>
        <v>0.10500000000000001</v>
      </c>
      <c r="Y87" s="109">
        <f>0.01*Y84/2</f>
        <v>9.5000000000000001E-2</v>
      </c>
      <c r="Z87" s="109">
        <f>0.015*Z84/2</f>
        <v>0</v>
      </c>
      <c r="AA87" s="109">
        <f>0.02*AA84/2</f>
        <v>0.02</v>
      </c>
      <c r="AB87" s="109">
        <f>Y87+Z87+AA87</f>
        <v>0.115</v>
      </c>
      <c r="AC87" s="109">
        <f>0.01*AC84/2</f>
        <v>9.5000000000000001E-2</v>
      </c>
      <c r="AD87" s="109">
        <f>0.015*AD84/2</f>
        <v>0</v>
      </c>
      <c r="AE87" s="109">
        <f>0.02*AE84/2</f>
        <v>0.02</v>
      </c>
      <c r="AF87" s="109">
        <f>AC87+AD87+AE87</f>
        <v>0.115</v>
      </c>
      <c r="AG87" s="109">
        <f>0.01*AG84/2</f>
        <v>9.5000000000000001E-2</v>
      </c>
      <c r="AH87" s="109">
        <f>0.015*AH84/2</f>
        <v>0</v>
      </c>
      <c r="AI87" s="109">
        <f>0.02*AI84/2</f>
        <v>0.02</v>
      </c>
      <c r="AJ87" s="109">
        <f>AG87+AH87+AI87</f>
        <v>0.115</v>
      </c>
      <c r="AK87" s="109">
        <f>0.01*AK84/2</f>
        <v>7.4999999999999997E-2</v>
      </c>
      <c r="AL87" s="109">
        <f>0.015*AL84/2</f>
        <v>0</v>
      </c>
      <c r="AM87" s="109">
        <f>0.02*AM84/2</f>
        <v>0.02</v>
      </c>
      <c r="AN87" s="109">
        <f>AK87+AL87+AM87</f>
        <v>9.5000000000000001E-2</v>
      </c>
      <c r="AO87" s="109">
        <f>0.01*AO84/2</f>
        <v>0.09</v>
      </c>
      <c r="AP87" s="109">
        <f>0.015*AP84/2</f>
        <v>0</v>
      </c>
      <c r="AQ87" s="109">
        <f>0.02*AQ84/2</f>
        <v>0.02</v>
      </c>
      <c r="AR87" s="109">
        <f>AO87+AP87+AQ87</f>
        <v>0.11</v>
      </c>
      <c r="AS87" s="109">
        <f>0.01*AS84/2</f>
        <v>9.5000000000000001E-2</v>
      </c>
      <c r="AT87" s="109">
        <f>0.015*AT84/2</f>
        <v>0</v>
      </c>
      <c r="AU87" s="109">
        <f>0.02*AU84/2</f>
        <v>0.02</v>
      </c>
      <c r="AV87" s="109">
        <f>AS87+AT87+AU87</f>
        <v>0.115</v>
      </c>
      <c r="AW87" s="109">
        <f>0.01*AW84/2</f>
        <v>8.5000000000000006E-2</v>
      </c>
      <c r="AX87" s="109">
        <f>0.015*AX84/2</f>
        <v>0</v>
      </c>
      <c r="AY87" s="109">
        <f>0.02*AY84/2</f>
        <v>0.02</v>
      </c>
      <c r="AZ87" s="109">
        <f>AW87+AX87+AY87</f>
        <v>0.10500000000000001</v>
      </c>
      <c r="BA87" s="224"/>
      <c r="BB87" s="225"/>
      <c r="BC87" s="225"/>
    </row>
    <row r="88" spans="1:256" s="110" customFormat="1" ht="32.4" customHeight="1">
      <c r="A88" s="150" t="s">
        <v>4</v>
      </c>
      <c r="B88" s="150" t="s">
        <v>5</v>
      </c>
      <c r="C88" s="150" t="s">
        <v>30</v>
      </c>
      <c r="D88" s="150" t="s">
        <v>283</v>
      </c>
      <c r="E88" s="250" t="s">
        <v>50</v>
      </c>
      <c r="F88" s="250"/>
      <c r="G88" s="250"/>
      <c r="H88" s="250"/>
      <c r="I88" s="250" t="s">
        <v>51</v>
      </c>
      <c r="J88" s="250"/>
      <c r="K88" s="250"/>
      <c r="L88" s="250"/>
      <c r="M88" s="250" t="s">
        <v>52</v>
      </c>
      <c r="N88" s="250"/>
      <c r="O88" s="250"/>
      <c r="P88" s="250"/>
      <c r="Q88" s="250" t="s">
        <v>53</v>
      </c>
      <c r="R88" s="250"/>
      <c r="S88" s="250"/>
      <c r="T88" s="250"/>
      <c r="U88" s="250" t="s">
        <v>54</v>
      </c>
      <c r="V88" s="250"/>
      <c r="W88" s="250"/>
      <c r="X88" s="250"/>
      <c r="Y88" s="250" t="s">
        <v>55</v>
      </c>
      <c r="Z88" s="250"/>
      <c r="AA88" s="250"/>
      <c r="AB88" s="250"/>
      <c r="AC88" s="250" t="s">
        <v>56</v>
      </c>
      <c r="AD88" s="250"/>
      <c r="AE88" s="250"/>
      <c r="AF88" s="250"/>
      <c r="AG88" s="251" t="s">
        <v>57</v>
      </c>
      <c r="AH88" s="251"/>
      <c r="AI88" s="251"/>
      <c r="AJ88" s="251"/>
      <c r="AK88" s="250" t="s">
        <v>58</v>
      </c>
      <c r="AL88" s="250"/>
      <c r="AM88" s="250"/>
      <c r="AN88" s="250"/>
      <c r="AO88" s="250" t="s">
        <v>59</v>
      </c>
      <c r="AP88" s="250"/>
      <c r="AQ88" s="250"/>
      <c r="AR88" s="250"/>
      <c r="AS88" s="250" t="s">
        <v>60</v>
      </c>
      <c r="AT88" s="250"/>
      <c r="AU88" s="250"/>
      <c r="AV88" s="250"/>
      <c r="AW88" s="250" t="s">
        <v>61</v>
      </c>
      <c r="AX88" s="250"/>
      <c r="AY88" s="250"/>
      <c r="AZ88" s="250"/>
      <c r="BA88" s="150" t="s">
        <v>62</v>
      </c>
      <c r="BB88" s="150" t="s">
        <v>40</v>
      </c>
      <c r="BC88" s="150" t="s">
        <v>41</v>
      </c>
    </row>
    <row r="89" spans="1:256" s="110" customFormat="1" ht="32.4" customHeight="1">
      <c r="A89" s="250" t="s">
        <v>361</v>
      </c>
      <c r="B89" s="250" t="s">
        <v>20</v>
      </c>
      <c r="C89" s="150" t="s">
        <v>31</v>
      </c>
      <c r="D89" s="157" t="s">
        <v>284</v>
      </c>
      <c r="E89" s="150" t="s">
        <v>73</v>
      </c>
      <c r="F89" s="150" t="s">
        <v>74</v>
      </c>
      <c r="G89" s="150" t="s">
        <v>75</v>
      </c>
      <c r="H89" s="150" t="s">
        <v>76</v>
      </c>
      <c r="I89" s="150" t="s">
        <v>73</v>
      </c>
      <c r="J89" s="150" t="s">
        <v>74</v>
      </c>
      <c r="K89" s="150" t="s">
        <v>75</v>
      </c>
      <c r="L89" s="150" t="s">
        <v>76</v>
      </c>
      <c r="M89" s="150" t="s">
        <v>73</v>
      </c>
      <c r="N89" s="150" t="s">
        <v>74</v>
      </c>
      <c r="O89" s="150" t="s">
        <v>75</v>
      </c>
      <c r="P89" s="150" t="s">
        <v>76</v>
      </c>
      <c r="Q89" s="150" t="s">
        <v>73</v>
      </c>
      <c r="R89" s="150" t="s">
        <v>74</v>
      </c>
      <c r="S89" s="150" t="s">
        <v>75</v>
      </c>
      <c r="T89" s="150" t="s">
        <v>76</v>
      </c>
      <c r="U89" s="150" t="s">
        <v>73</v>
      </c>
      <c r="V89" s="150" t="s">
        <v>74</v>
      </c>
      <c r="W89" s="150" t="s">
        <v>75</v>
      </c>
      <c r="X89" s="150" t="s">
        <v>76</v>
      </c>
      <c r="Y89" s="150" t="s">
        <v>73</v>
      </c>
      <c r="Z89" s="150" t="s">
        <v>74</v>
      </c>
      <c r="AA89" s="150" t="s">
        <v>75</v>
      </c>
      <c r="AB89" s="150" t="s">
        <v>76</v>
      </c>
      <c r="AC89" s="150" t="s">
        <v>73</v>
      </c>
      <c r="AD89" s="150" t="s">
        <v>74</v>
      </c>
      <c r="AE89" s="150" t="s">
        <v>75</v>
      </c>
      <c r="AF89" s="150" t="s">
        <v>76</v>
      </c>
      <c r="AG89" s="150" t="s">
        <v>73</v>
      </c>
      <c r="AH89" s="150" t="s">
        <v>74</v>
      </c>
      <c r="AI89" s="150" t="s">
        <v>75</v>
      </c>
      <c r="AJ89" s="150" t="s">
        <v>76</v>
      </c>
      <c r="AK89" s="150" t="s">
        <v>73</v>
      </c>
      <c r="AL89" s="150" t="s">
        <v>74</v>
      </c>
      <c r="AM89" s="150" t="s">
        <v>75</v>
      </c>
      <c r="AN89" s="150" t="s">
        <v>76</v>
      </c>
      <c r="AO89" s="150" t="s">
        <v>73</v>
      </c>
      <c r="AP89" s="150" t="s">
        <v>74</v>
      </c>
      <c r="AQ89" s="150" t="s">
        <v>75</v>
      </c>
      <c r="AR89" s="150" t="s">
        <v>76</v>
      </c>
      <c r="AS89" s="150" t="s">
        <v>73</v>
      </c>
      <c r="AT89" s="150" t="s">
        <v>74</v>
      </c>
      <c r="AU89" s="150" t="s">
        <v>75</v>
      </c>
      <c r="AV89" s="150" t="s">
        <v>76</v>
      </c>
      <c r="AW89" s="150" t="s">
        <v>73</v>
      </c>
      <c r="AX89" s="150" t="s">
        <v>74</v>
      </c>
      <c r="AY89" s="150" t="s">
        <v>75</v>
      </c>
      <c r="AZ89" s="150" t="s">
        <v>76</v>
      </c>
      <c r="BA89" s="222">
        <f>H90+L90+P90+T90+X90+AB90+AF90+AJ90+AN90+AR90+AV90+AZ90</f>
        <v>442</v>
      </c>
      <c r="BB89" s="225">
        <f>BC89*2</f>
        <v>4.9799999999999995</v>
      </c>
      <c r="BC89" s="225">
        <f>H93+L93+P93+T93+X93+AB93+AF93+AJ93+AN93+AR93+AV93+AZ93</f>
        <v>2.4899999999999998</v>
      </c>
    </row>
    <row r="90" spans="1:256" s="110" customFormat="1" ht="32.4" customHeight="1">
      <c r="A90" s="250"/>
      <c r="B90" s="250"/>
      <c r="C90" s="152" t="s">
        <v>77</v>
      </c>
      <c r="D90" s="153" t="s">
        <v>339</v>
      </c>
      <c r="E90" s="154">
        <v>38</v>
      </c>
      <c r="F90" s="154">
        <v>0</v>
      </c>
      <c r="G90" s="154">
        <v>6</v>
      </c>
      <c r="H90" s="154">
        <f>SUM(E90:G90)</f>
        <v>44</v>
      </c>
      <c r="I90" s="154">
        <v>27</v>
      </c>
      <c r="J90" s="154">
        <v>0</v>
      </c>
      <c r="K90" s="154">
        <v>6</v>
      </c>
      <c r="L90" s="154">
        <f>SUM(I90:K90)</f>
        <v>33</v>
      </c>
      <c r="M90" s="154">
        <v>37</v>
      </c>
      <c r="N90" s="154">
        <v>0</v>
      </c>
      <c r="O90" s="154">
        <v>6</v>
      </c>
      <c r="P90" s="154">
        <f>SUM(M90:O90)</f>
        <v>43</v>
      </c>
      <c r="Q90" s="154">
        <v>32</v>
      </c>
      <c r="R90" s="154">
        <v>0</v>
      </c>
      <c r="S90" s="154">
        <v>6</v>
      </c>
      <c r="T90" s="154">
        <f>SUM(Q90:S90)</f>
        <v>38</v>
      </c>
      <c r="U90" s="154">
        <v>34</v>
      </c>
      <c r="V90" s="154">
        <v>0</v>
      </c>
      <c r="W90" s="154">
        <v>5</v>
      </c>
      <c r="X90" s="154">
        <f>SUM(U90:W90)</f>
        <v>39</v>
      </c>
      <c r="Y90" s="154">
        <v>34</v>
      </c>
      <c r="Z90" s="154">
        <v>0</v>
      </c>
      <c r="AA90" s="154">
        <v>4</v>
      </c>
      <c r="AB90" s="154">
        <f>SUM(Y90:AA90)</f>
        <v>38</v>
      </c>
      <c r="AC90" s="154">
        <v>33</v>
      </c>
      <c r="AD90" s="154">
        <v>0</v>
      </c>
      <c r="AE90" s="154">
        <v>4</v>
      </c>
      <c r="AF90" s="154">
        <f>SUM(AC90:AE90)</f>
        <v>37</v>
      </c>
      <c r="AG90" s="154">
        <v>31</v>
      </c>
      <c r="AH90" s="154">
        <v>0</v>
      </c>
      <c r="AI90" s="154">
        <v>4</v>
      </c>
      <c r="AJ90" s="154">
        <f>SUM(AG90:AI90)</f>
        <v>35</v>
      </c>
      <c r="AK90" s="154">
        <v>29</v>
      </c>
      <c r="AL90" s="154">
        <v>0</v>
      </c>
      <c r="AM90" s="154">
        <v>4</v>
      </c>
      <c r="AN90" s="154">
        <f>SUM(AK90:AM90)</f>
        <v>33</v>
      </c>
      <c r="AO90" s="154">
        <v>31</v>
      </c>
      <c r="AP90" s="154">
        <v>0</v>
      </c>
      <c r="AQ90" s="154">
        <v>4</v>
      </c>
      <c r="AR90" s="154">
        <f>SUM(AO90:AQ90)</f>
        <v>35</v>
      </c>
      <c r="AS90" s="154">
        <v>31</v>
      </c>
      <c r="AT90" s="154">
        <v>0</v>
      </c>
      <c r="AU90" s="154">
        <v>4</v>
      </c>
      <c r="AV90" s="154">
        <f>SUM(AS90:AU90)</f>
        <v>35</v>
      </c>
      <c r="AW90" s="154">
        <v>29</v>
      </c>
      <c r="AX90" s="154">
        <v>0</v>
      </c>
      <c r="AY90" s="154">
        <v>3</v>
      </c>
      <c r="AZ90" s="154">
        <f>SUM(AW90:AY90)</f>
        <v>32</v>
      </c>
      <c r="BA90" s="223"/>
      <c r="BB90" s="225"/>
      <c r="BC90" s="225"/>
    </row>
    <row r="91" spans="1:256" s="110" customFormat="1" ht="32.4" customHeight="1">
      <c r="A91" s="250"/>
      <c r="B91" s="250"/>
      <c r="C91" s="150" t="s">
        <v>230</v>
      </c>
      <c r="D91" s="155" t="s">
        <v>285</v>
      </c>
      <c r="E91" s="250" t="s">
        <v>79</v>
      </c>
      <c r="F91" s="250"/>
      <c r="G91" s="250"/>
      <c r="H91" s="250"/>
      <c r="I91" s="250" t="s">
        <v>80</v>
      </c>
      <c r="J91" s="250"/>
      <c r="K91" s="250"/>
      <c r="L91" s="250"/>
      <c r="M91" s="250" t="s">
        <v>81</v>
      </c>
      <c r="N91" s="250"/>
      <c r="O91" s="250"/>
      <c r="P91" s="250"/>
      <c r="Q91" s="250" t="s">
        <v>82</v>
      </c>
      <c r="R91" s="250"/>
      <c r="S91" s="250"/>
      <c r="T91" s="250"/>
      <c r="U91" s="250" t="s">
        <v>83</v>
      </c>
      <c r="V91" s="250"/>
      <c r="W91" s="250"/>
      <c r="X91" s="250"/>
      <c r="Y91" s="250" t="s">
        <v>84</v>
      </c>
      <c r="Z91" s="250"/>
      <c r="AA91" s="250"/>
      <c r="AB91" s="250"/>
      <c r="AC91" s="250" t="s">
        <v>85</v>
      </c>
      <c r="AD91" s="250"/>
      <c r="AE91" s="250"/>
      <c r="AF91" s="250"/>
      <c r="AG91" s="250" t="s">
        <v>86</v>
      </c>
      <c r="AH91" s="250"/>
      <c r="AI91" s="250"/>
      <c r="AJ91" s="250"/>
      <c r="AK91" s="250" t="s">
        <v>87</v>
      </c>
      <c r="AL91" s="250"/>
      <c r="AM91" s="250"/>
      <c r="AN91" s="250"/>
      <c r="AO91" s="250" t="s">
        <v>88</v>
      </c>
      <c r="AP91" s="250"/>
      <c r="AQ91" s="250"/>
      <c r="AR91" s="250"/>
      <c r="AS91" s="250" t="s">
        <v>89</v>
      </c>
      <c r="AT91" s="250"/>
      <c r="AU91" s="250"/>
      <c r="AV91" s="250"/>
      <c r="AW91" s="250" t="s">
        <v>90</v>
      </c>
      <c r="AX91" s="250"/>
      <c r="AY91" s="250"/>
      <c r="AZ91" s="250"/>
      <c r="BA91" s="223"/>
      <c r="BB91" s="225"/>
      <c r="BC91" s="225"/>
    </row>
    <row r="92" spans="1:256" s="110" customFormat="1" ht="39" customHeight="1">
      <c r="A92" s="250"/>
      <c r="B92" s="250"/>
      <c r="C92" s="150" t="s">
        <v>232</v>
      </c>
      <c r="D92" s="179">
        <v>5900</v>
      </c>
      <c r="E92" s="150" t="s">
        <v>73</v>
      </c>
      <c r="F92" s="150" t="s">
        <v>74</v>
      </c>
      <c r="G92" s="150" t="s">
        <v>75</v>
      </c>
      <c r="H92" s="150" t="s">
        <v>76</v>
      </c>
      <c r="I92" s="150" t="s">
        <v>73</v>
      </c>
      <c r="J92" s="150" t="s">
        <v>74</v>
      </c>
      <c r="K92" s="150" t="s">
        <v>75</v>
      </c>
      <c r="L92" s="150" t="s">
        <v>76</v>
      </c>
      <c r="M92" s="150" t="s">
        <v>73</v>
      </c>
      <c r="N92" s="150" t="s">
        <v>74</v>
      </c>
      <c r="O92" s="150" t="s">
        <v>75</v>
      </c>
      <c r="P92" s="150" t="s">
        <v>76</v>
      </c>
      <c r="Q92" s="150" t="s">
        <v>73</v>
      </c>
      <c r="R92" s="150" t="s">
        <v>74</v>
      </c>
      <c r="S92" s="150" t="s">
        <v>75</v>
      </c>
      <c r="T92" s="150" t="s">
        <v>76</v>
      </c>
      <c r="U92" s="150" t="s">
        <v>73</v>
      </c>
      <c r="V92" s="150" t="s">
        <v>74</v>
      </c>
      <c r="W92" s="150" t="s">
        <v>75</v>
      </c>
      <c r="X92" s="150" t="s">
        <v>76</v>
      </c>
      <c r="Y92" s="150" t="s">
        <v>73</v>
      </c>
      <c r="Z92" s="150" t="s">
        <v>74</v>
      </c>
      <c r="AA92" s="150" t="s">
        <v>75</v>
      </c>
      <c r="AB92" s="150" t="s">
        <v>76</v>
      </c>
      <c r="AC92" s="150" t="s">
        <v>73</v>
      </c>
      <c r="AD92" s="150" t="s">
        <v>74</v>
      </c>
      <c r="AE92" s="150" t="s">
        <v>75</v>
      </c>
      <c r="AF92" s="150" t="s">
        <v>76</v>
      </c>
      <c r="AG92" s="150" t="s">
        <v>73</v>
      </c>
      <c r="AH92" s="150" t="s">
        <v>74</v>
      </c>
      <c r="AI92" s="150" t="s">
        <v>75</v>
      </c>
      <c r="AJ92" s="150" t="s">
        <v>76</v>
      </c>
      <c r="AK92" s="150" t="s">
        <v>73</v>
      </c>
      <c r="AL92" s="150" t="s">
        <v>74</v>
      </c>
      <c r="AM92" s="150" t="s">
        <v>75</v>
      </c>
      <c r="AN92" s="150" t="s">
        <v>76</v>
      </c>
      <c r="AO92" s="150" t="s">
        <v>73</v>
      </c>
      <c r="AP92" s="150" t="s">
        <v>74</v>
      </c>
      <c r="AQ92" s="150" t="s">
        <v>75</v>
      </c>
      <c r="AR92" s="150" t="s">
        <v>76</v>
      </c>
      <c r="AS92" s="150" t="s">
        <v>73</v>
      </c>
      <c r="AT92" s="150" t="s">
        <v>74</v>
      </c>
      <c r="AU92" s="150" t="s">
        <v>75</v>
      </c>
      <c r="AV92" s="150" t="s">
        <v>76</v>
      </c>
      <c r="AW92" s="150" t="s">
        <v>73</v>
      </c>
      <c r="AX92" s="150" t="s">
        <v>74</v>
      </c>
      <c r="AY92" s="150" t="s">
        <v>75</v>
      </c>
      <c r="AZ92" s="150" t="s">
        <v>76</v>
      </c>
      <c r="BA92" s="223"/>
      <c r="BB92" s="225"/>
      <c r="BC92" s="225"/>
    </row>
    <row r="93" spans="1:256" s="110" customFormat="1" ht="32.4" customHeight="1">
      <c r="A93" s="250"/>
      <c r="B93" s="250"/>
      <c r="C93" s="150" t="s">
        <v>91</v>
      </c>
      <c r="D93" s="156" t="s">
        <v>340</v>
      </c>
      <c r="E93" s="108">
        <f>0.01*E90/2</f>
        <v>0.19</v>
      </c>
      <c r="F93" s="108">
        <f>0.015*F90/2</f>
        <v>0</v>
      </c>
      <c r="G93" s="108">
        <f>0.02*G90/2</f>
        <v>0.06</v>
      </c>
      <c r="H93" s="108">
        <f>E93+F93+G93</f>
        <v>0.25</v>
      </c>
      <c r="I93" s="108">
        <f>0.01*I90/2</f>
        <v>0.13500000000000001</v>
      </c>
      <c r="J93" s="108">
        <f>0.015*J90/2</f>
        <v>0</v>
      </c>
      <c r="K93" s="108">
        <f>0.02*K90/2</f>
        <v>0.06</v>
      </c>
      <c r="L93" s="108">
        <f>I93+J93+K93</f>
        <v>0.19500000000000001</v>
      </c>
      <c r="M93" s="108">
        <f>0.01*M90/2</f>
        <v>0.185</v>
      </c>
      <c r="N93" s="108">
        <f>0.015*N90/2</f>
        <v>0</v>
      </c>
      <c r="O93" s="108">
        <f>0.02*O90/2</f>
        <v>0.06</v>
      </c>
      <c r="P93" s="108">
        <f>M93+N93+O93</f>
        <v>0.245</v>
      </c>
      <c r="Q93" s="108">
        <f>0.01*Q90/2</f>
        <v>0.16</v>
      </c>
      <c r="R93" s="108">
        <f>0.015*R90/2</f>
        <v>0</v>
      </c>
      <c r="S93" s="108">
        <f>0.02*S90/2</f>
        <v>0.06</v>
      </c>
      <c r="T93" s="108">
        <f>Q93+R93+S93</f>
        <v>0.22</v>
      </c>
      <c r="U93" s="108">
        <f>0.01*U90/2</f>
        <v>0.17</v>
      </c>
      <c r="V93" s="108">
        <f>0.015*V90/2</f>
        <v>0</v>
      </c>
      <c r="W93" s="108">
        <f>0.02*W90/2</f>
        <v>0.05</v>
      </c>
      <c r="X93" s="108">
        <f>U93+V93+W93</f>
        <v>0.22000000000000003</v>
      </c>
      <c r="Y93" s="108">
        <f>0.01*Y90/2</f>
        <v>0.17</v>
      </c>
      <c r="Z93" s="108">
        <f>0.015*Z90/2</f>
        <v>0</v>
      </c>
      <c r="AA93" s="108">
        <f>0.02*AA90/2</f>
        <v>0.04</v>
      </c>
      <c r="AB93" s="108">
        <f>Y93+Z93+AA93</f>
        <v>0.21000000000000002</v>
      </c>
      <c r="AC93" s="108">
        <f>0.01*AC90/2</f>
        <v>0.16500000000000001</v>
      </c>
      <c r="AD93" s="108">
        <f>0.015*AD90/2</f>
        <v>0</v>
      </c>
      <c r="AE93" s="108">
        <f>0.02*AE90/2</f>
        <v>0.04</v>
      </c>
      <c r="AF93" s="108">
        <f>AC93+AD93+AE93</f>
        <v>0.20500000000000002</v>
      </c>
      <c r="AG93" s="108">
        <f>0.01*AG90/2</f>
        <v>0.155</v>
      </c>
      <c r="AH93" s="108">
        <f>0.015*AH90/2</f>
        <v>0</v>
      </c>
      <c r="AI93" s="108">
        <f>0.02*AI90/2</f>
        <v>0.04</v>
      </c>
      <c r="AJ93" s="108">
        <f>AG93+AH93+AI93</f>
        <v>0.19500000000000001</v>
      </c>
      <c r="AK93" s="108">
        <f>0.01*AK90/2</f>
        <v>0.14499999999999999</v>
      </c>
      <c r="AL93" s="108">
        <f>0.015*AL90/2</f>
        <v>0</v>
      </c>
      <c r="AM93" s="108">
        <f>0.02*AM90/2</f>
        <v>0.04</v>
      </c>
      <c r="AN93" s="108">
        <f>AK93+AL93+AM93</f>
        <v>0.185</v>
      </c>
      <c r="AO93" s="108">
        <f>0.01*AO90/2</f>
        <v>0.155</v>
      </c>
      <c r="AP93" s="108">
        <f>0.015*AP90/2</f>
        <v>0</v>
      </c>
      <c r="AQ93" s="108">
        <f>0.02*AQ90/2</f>
        <v>0.04</v>
      </c>
      <c r="AR93" s="108">
        <f>AO93+AP93+AQ93</f>
        <v>0.19500000000000001</v>
      </c>
      <c r="AS93" s="108">
        <f>0.01*AS90/2</f>
        <v>0.155</v>
      </c>
      <c r="AT93" s="108">
        <f>0.015*AT90/2</f>
        <v>0</v>
      </c>
      <c r="AU93" s="108">
        <f>0.02*AU90/2</f>
        <v>0.04</v>
      </c>
      <c r="AV93" s="108">
        <f>AS93+AT93+AU93</f>
        <v>0.19500000000000001</v>
      </c>
      <c r="AW93" s="108">
        <f>0.01*AW90/2</f>
        <v>0.14499999999999999</v>
      </c>
      <c r="AX93" s="108">
        <f>0.015*AX90/2</f>
        <v>0</v>
      </c>
      <c r="AY93" s="108">
        <f>0.02*AY90/2</f>
        <v>0.03</v>
      </c>
      <c r="AZ93" s="108">
        <f>AW93+AX93+AY93</f>
        <v>0.17499999999999999</v>
      </c>
      <c r="BA93" s="224"/>
      <c r="BB93" s="225"/>
      <c r="BC93" s="225"/>
    </row>
    <row r="94" spans="1:256" ht="32.4" customHeight="1">
      <c r="A94" s="150" t="s">
        <v>4</v>
      </c>
      <c r="B94" s="150" t="s">
        <v>5</v>
      </c>
      <c r="C94" s="150" t="s">
        <v>30</v>
      </c>
      <c r="D94" s="150" t="s">
        <v>216</v>
      </c>
      <c r="E94" s="250" t="s">
        <v>50</v>
      </c>
      <c r="F94" s="250"/>
      <c r="G94" s="250"/>
      <c r="H94" s="250"/>
      <c r="I94" s="250" t="s">
        <v>51</v>
      </c>
      <c r="J94" s="250"/>
      <c r="K94" s="250"/>
      <c r="L94" s="250"/>
      <c r="M94" s="250" t="s">
        <v>52</v>
      </c>
      <c r="N94" s="250"/>
      <c r="O94" s="250"/>
      <c r="P94" s="250"/>
      <c r="Q94" s="250" t="s">
        <v>53</v>
      </c>
      <c r="R94" s="250"/>
      <c r="S94" s="250"/>
      <c r="T94" s="250"/>
      <c r="U94" s="250" t="s">
        <v>54</v>
      </c>
      <c r="V94" s="250"/>
      <c r="W94" s="250"/>
      <c r="X94" s="250"/>
      <c r="Y94" s="250" t="s">
        <v>55</v>
      </c>
      <c r="Z94" s="250"/>
      <c r="AA94" s="250"/>
      <c r="AB94" s="250"/>
      <c r="AC94" s="250" t="s">
        <v>56</v>
      </c>
      <c r="AD94" s="250"/>
      <c r="AE94" s="250"/>
      <c r="AF94" s="250"/>
      <c r="AG94" s="251" t="s">
        <v>57</v>
      </c>
      <c r="AH94" s="251"/>
      <c r="AI94" s="251"/>
      <c r="AJ94" s="251"/>
      <c r="AK94" s="250" t="s">
        <v>58</v>
      </c>
      <c r="AL94" s="250"/>
      <c r="AM94" s="250"/>
      <c r="AN94" s="250"/>
      <c r="AO94" s="250" t="s">
        <v>59</v>
      </c>
      <c r="AP94" s="250"/>
      <c r="AQ94" s="250"/>
      <c r="AR94" s="250"/>
      <c r="AS94" s="250" t="s">
        <v>60</v>
      </c>
      <c r="AT94" s="250"/>
      <c r="AU94" s="250"/>
      <c r="AV94" s="250"/>
      <c r="AW94" s="250" t="s">
        <v>61</v>
      </c>
      <c r="AX94" s="250"/>
      <c r="AY94" s="250"/>
      <c r="AZ94" s="250"/>
      <c r="BA94" s="150" t="s">
        <v>62</v>
      </c>
      <c r="BB94" s="150" t="s">
        <v>40</v>
      </c>
      <c r="BC94" s="150" t="s">
        <v>41</v>
      </c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  <c r="IP94" s="110"/>
      <c r="IQ94" s="110"/>
      <c r="IR94" s="110"/>
      <c r="IS94" s="110"/>
      <c r="IT94" s="110"/>
      <c r="IU94" s="110"/>
      <c r="IV94" s="110"/>
    </row>
    <row r="95" spans="1:256" ht="32.4" customHeight="1">
      <c r="A95" s="250" t="s">
        <v>362</v>
      </c>
      <c r="B95" s="250" t="s">
        <v>286</v>
      </c>
      <c r="C95" s="150" t="s">
        <v>31</v>
      </c>
      <c r="D95" s="157" t="s">
        <v>287</v>
      </c>
      <c r="E95" s="150" t="s">
        <v>73</v>
      </c>
      <c r="F95" s="150" t="s">
        <v>74</v>
      </c>
      <c r="G95" s="150" t="s">
        <v>75</v>
      </c>
      <c r="H95" s="150" t="s">
        <v>76</v>
      </c>
      <c r="I95" s="150" t="s">
        <v>73</v>
      </c>
      <c r="J95" s="150" t="s">
        <v>74</v>
      </c>
      <c r="K95" s="150" t="s">
        <v>75</v>
      </c>
      <c r="L95" s="150" t="s">
        <v>76</v>
      </c>
      <c r="M95" s="150" t="s">
        <v>73</v>
      </c>
      <c r="N95" s="150" t="s">
        <v>74</v>
      </c>
      <c r="O95" s="150" t="s">
        <v>75</v>
      </c>
      <c r="P95" s="150" t="s">
        <v>76</v>
      </c>
      <c r="Q95" s="150" t="s">
        <v>73</v>
      </c>
      <c r="R95" s="150" t="s">
        <v>74</v>
      </c>
      <c r="S95" s="150" t="s">
        <v>75</v>
      </c>
      <c r="T95" s="150" t="s">
        <v>76</v>
      </c>
      <c r="U95" s="150" t="s">
        <v>73</v>
      </c>
      <c r="V95" s="150" t="s">
        <v>74</v>
      </c>
      <c r="W95" s="150" t="s">
        <v>75</v>
      </c>
      <c r="X95" s="150" t="s">
        <v>76</v>
      </c>
      <c r="Y95" s="150" t="s">
        <v>73</v>
      </c>
      <c r="Z95" s="150" t="s">
        <v>74</v>
      </c>
      <c r="AA95" s="150" t="s">
        <v>75</v>
      </c>
      <c r="AB95" s="150" t="s">
        <v>76</v>
      </c>
      <c r="AC95" s="150" t="s">
        <v>73</v>
      </c>
      <c r="AD95" s="150" t="s">
        <v>74</v>
      </c>
      <c r="AE95" s="150" t="s">
        <v>75</v>
      </c>
      <c r="AF95" s="150" t="s">
        <v>76</v>
      </c>
      <c r="AG95" s="150" t="s">
        <v>73</v>
      </c>
      <c r="AH95" s="150" t="s">
        <v>74</v>
      </c>
      <c r="AI95" s="150" t="s">
        <v>75</v>
      </c>
      <c r="AJ95" s="150" t="s">
        <v>76</v>
      </c>
      <c r="AK95" s="150" t="s">
        <v>73</v>
      </c>
      <c r="AL95" s="150" t="s">
        <v>74</v>
      </c>
      <c r="AM95" s="150" t="s">
        <v>75</v>
      </c>
      <c r="AN95" s="150" t="s">
        <v>76</v>
      </c>
      <c r="AO95" s="150" t="s">
        <v>73</v>
      </c>
      <c r="AP95" s="150" t="s">
        <v>74</v>
      </c>
      <c r="AQ95" s="150" t="s">
        <v>75</v>
      </c>
      <c r="AR95" s="150" t="s">
        <v>76</v>
      </c>
      <c r="AS95" s="150" t="s">
        <v>73</v>
      </c>
      <c r="AT95" s="150" t="s">
        <v>74</v>
      </c>
      <c r="AU95" s="150" t="s">
        <v>75</v>
      </c>
      <c r="AV95" s="150" t="s">
        <v>76</v>
      </c>
      <c r="AW95" s="150" t="s">
        <v>73</v>
      </c>
      <c r="AX95" s="150" t="s">
        <v>74</v>
      </c>
      <c r="AY95" s="150" t="s">
        <v>75</v>
      </c>
      <c r="AZ95" s="150" t="s">
        <v>76</v>
      </c>
      <c r="BA95" s="222">
        <f>H96+L96+P96+T96+X96+AB96+AF96+AJ96+AN96+AR96+AV96+AZ96</f>
        <v>71</v>
      </c>
      <c r="BB95" s="225">
        <f>BC95*2</f>
        <v>0.76999999999999991</v>
      </c>
      <c r="BC95" s="225">
        <f>H99+L99+P99+T99+X99+AB99+AF99+AJ99+AN99+AR99+AV99+AZ99</f>
        <v>0.38499999999999995</v>
      </c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  <c r="IP95" s="110"/>
      <c r="IQ95" s="110"/>
      <c r="IR95" s="110"/>
      <c r="IS95" s="110"/>
      <c r="IT95" s="110"/>
      <c r="IU95" s="110"/>
      <c r="IV95" s="110"/>
    </row>
    <row r="96" spans="1:256" ht="32.4" customHeight="1">
      <c r="A96" s="250"/>
      <c r="B96" s="250"/>
      <c r="C96" s="152" t="s">
        <v>77</v>
      </c>
      <c r="D96" s="153" t="s">
        <v>288</v>
      </c>
      <c r="E96" s="154">
        <v>5</v>
      </c>
      <c r="F96" s="154">
        <v>1</v>
      </c>
      <c r="G96" s="154">
        <v>0</v>
      </c>
      <c r="H96" s="154">
        <f>SUM(E96:G96)</f>
        <v>6</v>
      </c>
      <c r="I96" s="154">
        <v>5</v>
      </c>
      <c r="J96" s="154">
        <v>1</v>
      </c>
      <c r="K96" s="154">
        <v>0</v>
      </c>
      <c r="L96" s="154">
        <f>SUM(I96:K96)</f>
        <v>6</v>
      </c>
      <c r="M96" s="154">
        <v>5</v>
      </c>
      <c r="N96" s="154">
        <v>1</v>
      </c>
      <c r="O96" s="154">
        <v>0</v>
      </c>
      <c r="P96" s="154">
        <f>SUM(M96:O96)</f>
        <v>6</v>
      </c>
      <c r="Q96" s="154">
        <v>5</v>
      </c>
      <c r="R96" s="154">
        <v>1</v>
      </c>
      <c r="S96" s="154">
        <v>0</v>
      </c>
      <c r="T96" s="154">
        <f>SUM(Q96:S96)</f>
        <v>6</v>
      </c>
      <c r="U96" s="154">
        <v>5</v>
      </c>
      <c r="V96" s="154">
        <v>1</v>
      </c>
      <c r="W96" s="154">
        <v>0</v>
      </c>
      <c r="X96" s="154">
        <f>SUM(U96:W96)</f>
        <v>6</v>
      </c>
      <c r="Y96" s="154">
        <v>5</v>
      </c>
      <c r="Z96" s="154">
        <v>1</v>
      </c>
      <c r="AA96" s="154">
        <v>0</v>
      </c>
      <c r="AB96" s="154">
        <f>SUM(Y96:AA96)</f>
        <v>6</v>
      </c>
      <c r="AC96" s="154">
        <v>5</v>
      </c>
      <c r="AD96" s="154">
        <v>1</v>
      </c>
      <c r="AE96" s="154">
        <v>0</v>
      </c>
      <c r="AF96" s="154">
        <f>SUM(AC96:AE96)</f>
        <v>6</v>
      </c>
      <c r="AG96" s="154">
        <v>5</v>
      </c>
      <c r="AH96" s="154">
        <v>1</v>
      </c>
      <c r="AI96" s="154">
        <v>0</v>
      </c>
      <c r="AJ96" s="154">
        <f>SUM(AG96:AI96)</f>
        <v>6</v>
      </c>
      <c r="AK96" s="154">
        <v>5</v>
      </c>
      <c r="AL96" s="154">
        <v>1</v>
      </c>
      <c r="AM96" s="154">
        <v>0</v>
      </c>
      <c r="AN96" s="154">
        <f>SUM(AK96:AM96)</f>
        <v>6</v>
      </c>
      <c r="AO96" s="154">
        <v>5</v>
      </c>
      <c r="AP96" s="154">
        <v>1</v>
      </c>
      <c r="AQ96" s="154">
        <v>0</v>
      </c>
      <c r="AR96" s="154">
        <f>SUM(AO96:AQ96)</f>
        <v>6</v>
      </c>
      <c r="AS96" s="154">
        <v>5</v>
      </c>
      <c r="AT96" s="154">
        <v>1</v>
      </c>
      <c r="AU96" s="154">
        <v>0</v>
      </c>
      <c r="AV96" s="154">
        <f>SUM(AS96:AU96)</f>
        <v>6</v>
      </c>
      <c r="AW96" s="154">
        <v>4</v>
      </c>
      <c r="AX96" s="154">
        <v>1</v>
      </c>
      <c r="AY96" s="154">
        <v>0</v>
      </c>
      <c r="AZ96" s="154">
        <f>SUM(AW96:AY96)</f>
        <v>5</v>
      </c>
      <c r="BA96" s="223"/>
      <c r="BB96" s="225"/>
      <c r="BC96" s="225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</row>
    <row r="97" spans="1:256" ht="32.4" customHeight="1">
      <c r="A97" s="250"/>
      <c r="B97" s="250"/>
      <c r="C97" s="150" t="s">
        <v>230</v>
      </c>
      <c r="D97" s="155" t="s">
        <v>289</v>
      </c>
      <c r="E97" s="250" t="s">
        <v>79</v>
      </c>
      <c r="F97" s="250"/>
      <c r="G97" s="250"/>
      <c r="H97" s="250"/>
      <c r="I97" s="250" t="s">
        <v>80</v>
      </c>
      <c r="J97" s="250"/>
      <c r="K97" s="250"/>
      <c r="L97" s="250"/>
      <c r="M97" s="250" t="s">
        <v>81</v>
      </c>
      <c r="N97" s="250"/>
      <c r="O97" s="250"/>
      <c r="P97" s="250"/>
      <c r="Q97" s="250" t="s">
        <v>82</v>
      </c>
      <c r="R97" s="250"/>
      <c r="S97" s="250"/>
      <c r="T97" s="250"/>
      <c r="U97" s="250" t="s">
        <v>83</v>
      </c>
      <c r="V97" s="250"/>
      <c r="W97" s="250"/>
      <c r="X97" s="250"/>
      <c r="Y97" s="250" t="s">
        <v>84</v>
      </c>
      <c r="Z97" s="250"/>
      <c r="AA97" s="250"/>
      <c r="AB97" s="250"/>
      <c r="AC97" s="250" t="s">
        <v>85</v>
      </c>
      <c r="AD97" s="250"/>
      <c r="AE97" s="250"/>
      <c r="AF97" s="250"/>
      <c r="AG97" s="250" t="s">
        <v>86</v>
      </c>
      <c r="AH97" s="250"/>
      <c r="AI97" s="250"/>
      <c r="AJ97" s="250"/>
      <c r="AK97" s="250" t="s">
        <v>87</v>
      </c>
      <c r="AL97" s="250"/>
      <c r="AM97" s="250"/>
      <c r="AN97" s="250"/>
      <c r="AO97" s="250" t="s">
        <v>88</v>
      </c>
      <c r="AP97" s="250"/>
      <c r="AQ97" s="250"/>
      <c r="AR97" s="250"/>
      <c r="AS97" s="250" t="s">
        <v>89</v>
      </c>
      <c r="AT97" s="250"/>
      <c r="AU97" s="250"/>
      <c r="AV97" s="250"/>
      <c r="AW97" s="250" t="s">
        <v>90</v>
      </c>
      <c r="AX97" s="250"/>
      <c r="AY97" s="250"/>
      <c r="AZ97" s="250"/>
      <c r="BA97" s="223"/>
      <c r="BB97" s="225"/>
      <c r="BC97" s="225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  <c r="HR97" s="110"/>
      <c r="HS97" s="110"/>
      <c r="HT97" s="110"/>
      <c r="HU97" s="110"/>
      <c r="HV97" s="110"/>
      <c r="HW97" s="110"/>
      <c r="HX97" s="110"/>
      <c r="HY97" s="110"/>
      <c r="HZ97" s="110"/>
      <c r="IA97" s="110"/>
      <c r="IB97" s="110"/>
      <c r="IC97" s="110"/>
      <c r="ID97" s="110"/>
      <c r="IE97" s="110"/>
      <c r="IF97" s="110"/>
      <c r="IG97" s="110"/>
      <c r="IH97" s="110"/>
      <c r="II97" s="110"/>
      <c r="IJ97" s="110"/>
      <c r="IK97" s="110"/>
      <c r="IL97" s="110"/>
      <c r="IM97" s="110"/>
      <c r="IN97" s="110"/>
      <c r="IO97" s="110"/>
      <c r="IP97" s="110"/>
      <c r="IQ97" s="110"/>
      <c r="IR97" s="110"/>
      <c r="IS97" s="110"/>
      <c r="IT97" s="110"/>
      <c r="IU97" s="110"/>
      <c r="IV97" s="110"/>
    </row>
    <row r="98" spans="1:256" ht="32.4" customHeight="1">
      <c r="A98" s="250"/>
      <c r="B98" s="250"/>
      <c r="C98" s="150" t="s">
        <v>232</v>
      </c>
      <c r="D98" s="156" t="s">
        <v>290</v>
      </c>
      <c r="E98" s="150" t="s">
        <v>73</v>
      </c>
      <c r="F98" s="150" t="s">
        <v>74</v>
      </c>
      <c r="G98" s="150" t="s">
        <v>75</v>
      </c>
      <c r="H98" s="150" t="s">
        <v>76</v>
      </c>
      <c r="I98" s="150" t="s">
        <v>73</v>
      </c>
      <c r="J98" s="150" t="s">
        <v>74</v>
      </c>
      <c r="K98" s="150" t="s">
        <v>75</v>
      </c>
      <c r="L98" s="150" t="s">
        <v>76</v>
      </c>
      <c r="M98" s="150" t="s">
        <v>73</v>
      </c>
      <c r="N98" s="150" t="s">
        <v>74</v>
      </c>
      <c r="O98" s="150" t="s">
        <v>75</v>
      </c>
      <c r="P98" s="150" t="s">
        <v>76</v>
      </c>
      <c r="Q98" s="150" t="s">
        <v>73</v>
      </c>
      <c r="R98" s="150" t="s">
        <v>74</v>
      </c>
      <c r="S98" s="150" t="s">
        <v>75</v>
      </c>
      <c r="T98" s="150" t="s">
        <v>76</v>
      </c>
      <c r="U98" s="150" t="s">
        <v>73</v>
      </c>
      <c r="V98" s="150" t="s">
        <v>74</v>
      </c>
      <c r="W98" s="150" t="s">
        <v>75</v>
      </c>
      <c r="X98" s="150" t="s">
        <v>76</v>
      </c>
      <c r="Y98" s="150" t="s">
        <v>73</v>
      </c>
      <c r="Z98" s="150" t="s">
        <v>74</v>
      </c>
      <c r="AA98" s="150" t="s">
        <v>75</v>
      </c>
      <c r="AB98" s="150" t="s">
        <v>76</v>
      </c>
      <c r="AC98" s="150" t="s">
        <v>73</v>
      </c>
      <c r="AD98" s="150" t="s">
        <v>74</v>
      </c>
      <c r="AE98" s="150" t="s">
        <v>75</v>
      </c>
      <c r="AF98" s="150" t="s">
        <v>76</v>
      </c>
      <c r="AG98" s="150" t="s">
        <v>73</v>
      </c>
      <c r="AH98" s="150" t="s">
        <v>74</v>
      </c>
      <c r="AI98" s="150" t="s">
        <v>75</v>
      </c>
      <c r="AJ98" s="150" t="s">
        <v>76</v>
      </c>
      <c r="AK98" s="150" t="s">
        <v>73</v>
      </c>
      <c r="AL98" s="150" t="s">
        <v>74</v>
      </c>
      <c r="AM98" s="150" t="s">
        <v>75</v>
      </c>
      <c r="AN98" s="150" t="s">
        <v>76</v>
      </c>
      <c r="AO98" s="150" t="s">
        <v>73</v>
      </c>
      <c r="AP98" s="150" t="s">
        <v>74</v>
      </c>
      <c r="AQ98" s="150" t="s">
        <v>75</v>
      </c>
      <c r="AR98" s="150" t="s">
        <v>76</v>
      </c>
      <c r="AS98" s="150" t="s">
        <v>73</v>
      </c>
      <c r="AT98" s="150" t="s">
        <v>74</v>
      </c>
      <c r="AU98" s="150" t="s">
        <v>75</v>
      </c>
      <c r="AV98" s="150" t="s">
        <v>76</v>
      </c>
      <c r="AW98" s="150" t="s">
        <v>73</v>
      </c>
      <c r="AX98" s="150" t="s">
        <v>74</v>
      </c>
      <c r="AY98" s="150" t="s">
        <v>75</v>
      </c>
      <c r="AZ98" s="150" t="s">
        <v>76</v>
      </c>
      <c r="BA98" s="223"/>
      <c r="BB98" s="225"/>
      <c r="BC98" s="225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  <c r="HR98" s="110"/>
      <c r="HS98" s="110"/>
      <c r="HT98" s="110"/>
      <c r="HU98" s="110"/>
      <c r="HV98" s="110"/>
      <c r="HW98" s="110"/>
      <c r="HX98" s="110"/>
      <c r="HY98" s="110"/>
      <c r="HZ98" s="110"/>
      <c r="IA98" s="110"/>
      <c r="IB98" s="110"/>
      <c r="IC98" s="110"/>
      <c r="ID98" s="110"/>
      <c r="IE98" s="110"/>
      <c r="IF98" s="110"/>
      <c r="IG98" s="110"/>
      <c r="IH98" s="110"/>
      <c r="II98" s="110"/>
      <c r="IJ98" s="110"/>
      <c r="IK98" s="110"/>
      <c r="IL98" s="110"/>
      <c r="IM98" s="110"/>
      <c r="IN98" s="110"/>
      <c r="IO98" s="110"/>
      <c r="IP98" s="110"/>
      <c r="IQ98" s="110"/>
      <c r="IR98" s="110"/>
      <c r="IS98" s="110"/>
      <c r="IT98" s="110"/>
      <c r="IU98" s="110"/>
      <c r="IV98" s="110"/>
    </row>
    <row r="99" spans="1:256" ht="32.4" customHeight="1">
      <c r="A99" s="250"/>
      <c r="B99" s="250"/>
      <c r="C99" s="150" t="s">
        <v>91</v>
      </c>
      <c r="D99" s="156" t="s">
        <v>157</v>
      </c>
      <c r="E99" s="109">
        <f>0.01*E96/2</f>
        <v>2.5000000000000001E-2</v>
      </c>
      <c r="F99" s="109">
        <f>0.015*F96/2</f>
        <v>7.4999999999999997E-3</v>
      </c>
      <c r="G99" s="109">
        <f>0.02*G96/2</f>
        <v>0</v>
      </c>
      <c r="H99" s="109">
        <f>E99+F99+G99</f>
        <v>3.2500000000000001E-2</v>
      </c>
      <c r="I99" s="109">
        <f>0.01*I96/2</f>
        <v>2.5000000000000001E-2</v>
      </c>
      <c r="J99" s="109">
        <f>0.015*J96/2</f>
        <v>7.4999999999999997E-3</v>
      </c>
      <c r="K99" s="109">
        <f>0.02*K96/2</f>
        <v>0</v>
      </c>
      <c r="L99" s="109">
        <f>I99+J99+K99</f>
        <v>3.2500000000000001E-2</v>
      </c>
      <c r="M99" s="109">
        <f>0.01*M96/2</f>
        <v>2.5000000000000001E-2</v>
      </c>
      <c r="N99" s="109">
        <f>0.015*N96/2</f>
        <v>7.4999999999999997E-3</v>
      </c>
      <c r="O99" s="109">
        <f>0.02*O96/2</f>
        <v>0</v>
      </c>
      <c r="P99" s="109">
        <f>M99+N99+O99</f>
        <v>3.2500000000000001E-2</v>
      </c>
      <c r="Q99" s="109">
        <f>0.01*Q96/2</f>
        <v>2.5000000000000001E-2</v>
      </c>
      <c r="R99" s="109">
        <f>0.015*R96/2</f>
        <v>7.4999999999999997E-3</v>
      </c>
      <c r="S99" s="109">
        <f>0.02*S96/2</f>
        <v>0</v>
      </c>
      <c r="T99" s="109">
        <f>Q99+R99+S99</f>
        <v>3.2500000000000001E-2</v>
      </c>
      <c r="U99" s="109">
        <f>0.01*U96/2</f>
        <v>2.5000000000000001E-2</v>
      </c>
      <c r="V99" s="109">
        <f>0.015*V96/2</f>
        <v>7.4999999999999997E-3</v>
      </c>
      <c r="W99" s="109">
        <f>0.02*W96/2</f>
        <v>0</v>
      </c>
      <c r="X99" s="109">
        <f>U99+V99+W99</f>
        <v>3.2500000000000001E-2</v>
      </c>
      <c r="Y99" s="109">
        <f>0.01*Y96/2</f>
        <v>2.5000000000000001E-2</v>
      </c>
      <c r="Z99" s="109">
        <f>0.015*Z96/2</f>
        <v>7.4999999999999997E-3</v>
      </c>
      <c r="AA99" s="109">
        <f>0.02*AA96/2</f>
        <v>0</v>
      </c>
      <c r="AB99" s="109">
        <f>Y99+Z99+AA99</f>
        <v>3.2500000000000001E-2</v>
      </c>
      <c r="AC99" s="109">
        <f>0.01*AC96/2</f>
        <v>2.5000000000000001E-2</v>
      </c>
      <c r="AD99" s="109">
        <f>0.015*AD96/2</f>
        <v>7.4999999999999997E-3</v>
      </c>
      <c r="AE99" s="109">
        <f>0.02*AE96/2</f>
        <v>0</v>
      </c>
      <c r="AF99" s="109">
        <f>AC99+AD99+AE99</f>
        <v>3.2500000000000001E-2</v>
      </c>
      <c r="AG99" s="109">
        <f>0.01*AG96/2</f>
        <v>2.5000000000000001E-2</v>
      </c>
      <c r="AH99" s="109">
        <f>0.015*AH96/2</f>
        <v>7.4999999999999997E-3</v>
      </c>
      <c r="AI99" s="109">
        <f>0.02*AI96/2</f>
        <v>0</v>
      </c>
      <c r="AJ99" s="109">
        <f>AG99+AH99+AI99</f>
        <v>3.2500000000000001E-2</v>
      </c>
      <c r="AK99" s="109">
        <f>0.01*AK96/2</f>
        <v>2.5000000000000001E-2</v>
      </c>
      <c r="AL99" s="109">
        <f>0.015*AL96/2</f>
        <v>7.4999999999999997E-3</v>
      </c>
      <c r="AM99" s="109">
        <f>0.02*AM96/2</f>
        <v>0</v>
      </c>
      <c r="AN99" s="109">
        <f>AK99+AL99+AM99</f>
        <v>3.2500000000000001E-2</v>
      </c>
      <c r="AO99" s="109">
        <f>0.01*AO96/2</f>
        <v>2.5000000000000001E-2</v>
      </c>
      <c r="AP99" s="109">
        <f>0.015*AP96/2</f>
        <v>7.4999999999999997E-3</v>
      </c>
      <c r="AQ99" s="109">
        <f>0.02*AQ96/2</f>
        <v>0</v>
      </c>
      <c r="AR99" s="109">
        <f>AO99+AP99+AQ99</f>
        <v>3.2500000000000001E-2</v>
      </c>
      <c r="AS99" s="109">
        <f>0.01*AS96/2</f>
        <v>2.5000000000000001E-2</v>
      </c>
      <c r="AT99" s="109">
        <f>0.015*AT96/2</f>
        <v>7.4999999999999997E-3</v>
      </c>
      <c r="AU99" s="109">
        <f>0.02*AU96/2</f>
        <v>0</v>
      </c>
      <c r="AV99" s="109">
        <f>AS99+AT99+AU99</f>
        <v>3.2500000000000001E-2</v>
      </c>
      <c r="AW99" s="109">
        <f>0.01*AW96/2</f>
        <v>0.02</v>
      </c>
      <c r="AX99" s="109">
        <f>0.015*AX96/2</f>
        <v>7.4999999999999997E-3</v>
      </c>
      <c r="AY99" s="109">
        <f>0.02*AY96/2</f>
        <v>0</v>
      </c>
      <c r="AZ99" s="109">
        <f>AW99+AX99+AY99</f>
        <v>2.75E-2</v>
      </c>
      <c r="BA99" s="224"/>
      <c r="BB99" s="225"/>
      <c r="BC99" s="225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  <c r="IP99" s="110"/>
      <c r="IQ99" s="110"/>
      <c r="IR99" s="110"/>
      <c r="IS99" s="110"/>
      <c r="IT99" s="110"/>
      <c r="IU99" s="110"/>
      <c r="IV99" s="110"/>
    </row>
    <row r="100" spans="1:256" s="111" customFormat="1" ht="32.4" customHeight="1">
      <c r="A100" s="160" t="s">
        <v>4</v>
      </c>
      <c r="B100" s="160" t="s">
        <v>5</v>
      </c>
      <c r="C100" s="160" t="s">
        <v>30</v>
      </c>
      <c r="D100" s="160" t="s">
        <v>291</v>
      </c>
      <c r="E100" s="252" t="s">
        <v>50</v>
      </c>
      <c r="F100" s="252"/>
      <c r="G100" s="252"/>
      <c r="H100" s="252"/>
      <c r="I100" s="252" t="s">
        <v>51</v>
      </c>
      <c r="J100" s="252"/>
      <c r="K100" s="252"/>
      <c r="L100" s="252"/>
      <c r="M100" s="252" t="s">
        <v>52</v>
      </c>
      <c r="N100" s="252"/>
      <c r="O100" s="252"/>
      <c r="P100" s="252"/>
      <c r="Q100" s="252" t="s">
        <v>53</v>
      </c>
      <c r="R100" s="252"/>
      <c r="S100" s="252"/>
      <c r="T100" s="252"/>
      <c r="U100" s="252" t="s">
        <v>54</v>
      </c>
      <c r="V100" s="252"/>
      <c r="W100" s="252"/>
      <c r="X100" s="252"/>
      <c r="Y100" s="252" t="s">
        <v>55</v>
      </c>
      <c r="Z100" s="252"/>
      <c r="AA100" s="252"/>
      <c r="AB100" s="252"/>
      <c r="AC100" s="252" t="s">
        <v>56</v>
      </c>
      <c r="AD100" s="252"/>
      <c r="AE100" s="252"/>
      <c r="AF100" s="252"/>
      <c r="AG100" s="253" t="s">
        <v>57</v>
      </c>
      <c r="AH100" s="253"/>
      <c r="AI100" s="253"/>
      <c r="AJ100" s="253"/>
      <c r="AK100" s="252" t="s">
        <v>58</v>
      </c>
      <c r="AL100" s="252"/>
      <c r="AM100" s="252"/>
      <c r="AN100" s="252"/>
      <c r="AO100" s="252" t="s">
        <v>59</v>
      </c>
      <c r="AP100" s="252"/>
      <c r="AQ100" s="252"/>
      <c r="AR100" s="252"/>
      <c r="AS100" s="252" t="s">
        <v>60</v>
      </c>
      <c r="AT100" s="252"/>
      <c r="AU100" s="252"/>
      <c r="AV100" s="252"/>
      <c r="AW100" s="252" t="s">
        <v>61</v>
      </c>
      <c r="AX100" s="252"/>
      <c r="AY100" s="252"/>
      <c r="AZ100" s="252"/>
      <c r="BA100" s="161" t="s">
        <v>62</v>
      </c>
      <c r="BB100" s="160" t="s">
        <v>40</v>
      </c>
      <c r="BC100" s="160" t="s">
        <v>41</v>
      </c>
    </row>
    <row r="101" spans="1:256" s="111" customFormat="1" ht="32.4" customHeight="1">
      <c r="A101" s="254" t="s">
        <v>371</v>
      </c>
      <c r="B101" s="254" t="s">
        <v>20</v>
      </c>
      <c r="C101" s="160" t="s">
        <v>31</v>
      </c>
      <c r="D101" s="162" t="s">
        <v>293</v>
      </c>
      <c r="E101" s="161" t="s">
        <v>73</v>
      </c>
      <c r="F101" s="161" t="s">
        <v>74</v>
      </c>
      <c r="G101" s="161" t="s">
        <v>75</v>
      </c>
      <c r="H101" s="161" t="s">
        <v>76</v>
      </c>
      <c r="I101" s="161" t="s">
        <v>73</v>
      </c>
      <c r="J101" s="161" t="s">
        <v>74</v>
      </c>
      <c r="K101" s="161" t="s">
        <v>75</v>
      </c>
      <c r="L101" s="161" t="s">
        <v>76</v>
      </c>
      <c r="M101" s="161" t="s">
        <v>73</v>
      </c>
      <c r="N101" s="161" t="s">
        <v>74</v>
      </c>
      <c r="O101" s="161" t="s">
        <v>75</v>
      </c>
      <c r="P101" s="161" t="s">
        <v>76</v>
      </c>
      <c r="Q101" s="161" t="s">
        <v>73</v>
      </c>
      <c r="R101" s="161" t="s">
        <v>74</v>
      </c>
      <c r="S101" s="161" t="s">
        <v>75</v>
      </c>
      <c r="T101" s="161" t="s">
        <v>76</v>
      </c>
      <c r="U101" s="161" t="s">
        <v>73</v>
      </c>
      <c r="V101" s="161" t="s">
        <v>74</v>
      </c>
      <c r="W101" s="161" t="s">
        <v>75</v>
      </c>
      <c r="X101" s="161" t="s">
        <v>76</v>
      </c>
      <c r="Y101" s="161" t="s">
        <v>73</v>
      </c>
      <c r="Z101" s="161" t="s">
        <v>74</v>
      </c>
      <c r="AA101" s="161" t="s">
        <v>75</v>
      </c>
      <c r="AB101" s="161" t="s">
        <v>76</v>
      </c>
      <c r="AC101" s="161" t="s">
        <v>73</v>
      </c>
      <c r="AD101" s="161" t="s">
        <v>74</v>
      </c>
      <c r="AE101" s="161" t="s">
        <v>75</v>
      </c>
      <c r="AF101" s="161" t="s">
        <v>76</v>
      </c>
      <c r="AG101" s="161" t="s">
        <v>73</v>
      </c>
      <c r="AH101" s="161" t="s">
        <v>74</v>
      </c>
      <c r="AI101" s="161" t="s">
        <v>75</v>
      </c>
      <c r="AJ101" s="161" t="s">
        <v>76</v>
      </c>
      <c r="AK101" s="161" t="s">
        <v>73</v>
      </c>
      <c r="AL101" s="161" t="s">
        <v>74</v>
      </c>
      <c r="AM101" s="161" t="s">
        <v>75</v>
      </c>
      <c r="AN101" s="161" t="s">
        <v>76</v>
      </c>
      <c r="AO101" s="161" t="s">
        <v>73</v>
      </c>
      <c r="AP101" s="161" t="s">
        <v>74</v>
      </c>
      <c r="AQ101" s="161" t="s">
        <v>75</v>
      </c>
      <c r="AR101" s="161" t="s">
        <v>76</v>
      </c>
      <c r="AS101" s="161" t="s">
        <v>73</v>
      </c>
      <c r="AT101" s="161" t="s">
        <v>74</v>
      </c>
      <c r="AU101" s="161" t="s">
        <v>75</v>
      </c>
      <c r="AV101" s="161" t="s">
        <v>76</v>
      </c>
      <c r="AW101" s="161" t="s">
        <v>73</v>
      </c>
      <c r="AX101" s="161" t="s">
        <v>74</v>
      </c>
      <c r="AY101" s="161" t="s">
        <v>75</v>
      </c>
      <c r="AZ101" s="161" t="s">
        <v>76</v>
      </c>
      <c r="BA101" s="222">
        <f>H102+L102+P102+T102+X102+AB102+AF102+AJ102+AN102+AR102+AV102+AZ102</f>
        <v>402</v>
      </c>
      <c r="BB101" s="225">
        <f>BC101*2</f>
        <v>6.1799999999999988</v>
      </c>
      <c r="BC101" s="225">
        <f>H105+L105+P105+T105+X105+AB105+AF105+AJ105+AN105+AR105+AV105+AZ105</f>
        <v>3.0899999999999994</v>
      </c>
    </row>
    <row r="102" spans="1:256" s="111" customFormat="1" ht="32.4" customHeight="1">
      <c r="A102" s="254"/>
      <c r="B102" s="254"/>
      <c r="C102" s="163" t="s">
        <v>77</v>
      </c>
      <c r="D102" s="153" t="s">
        <v>294</v>
      </c>
      <c r="E102" s="164">
        <v>15</v>
      </c>
      <c r="F102" s="164">
        <v>1</v>
      </c>
      <c r="G102" s="164">
        <v>18</v>
      </c>
      <c r="H102" s="164">
        <f>SUM(E102:G102)</f>
        <v>34</v>
      </c>
      <c r="I102" s="164">
        <v>15</v>
      </c>
      <c r="J102" s="164">
        <v>1</v>
      </c>
      <c r="K102" s="164">
        <v>18</v>
      </c>
      <c r="L102" s="164">
        <f>SUM(I102:K102)</f>
        <v>34</v>
      </c>
      <c r="M102" s="164">
        <v>15</v>
      </c>
      <c r="N102" s="164">
        <v>1</v>
      </c>
      <c r="O102" s="164">
        <v>18</v>
      </c>
      <c r="P102" s="164">
        <f>SUM(M102:O102)</f>
        <v>34</v>
      </c>
      <c r="Q102" s="164">
        <v>15</v>
      </c>
      <c r="R102" s="164">
        <v>1</v>
      </c>
      <c r="S102" s="164">
        <v>18</v>
      </c>
      <c r="T102" s="164">
        <f>SUM(Q102:S102)</f>
        <v>34</v>
      </c>
      <c r="U102" s="164">
        <v>15</v>
      </c>
      <c r="V102" s="164">
        <v>1</v>
      </c>
      <c r="W102" s="164">
        <v>18</v>
      </c>
      <c r="X102" s="164">
        <f>SUM(U102:W102)</f>
        <v>34</v>
      </c>
      <c r="Y102" s="164">
        <v>15</v>
      </c>
      <c r="Z102" s="164">
        <v>1</v>
      </c>
      <c r="AA102" s="164">
        <v>18</v>
      </c>
      <c r="AB102" s="164">
        <f>SUM(Y102:AA102)</f>
        <v>34</v>
      </c>
      <c r="AC102" s="164">
        <v>15</v>
      </c>
      <c r="AD102" s="164">
        <v>1</v>
      </c>
      <c r="AE102" s="164">
        <v>17</v>
      </c>
      <c r="AF102" s="164">
        <f>SUM(AC102:AE102)</f>
        <v>33</v>
      </c>
      <c r="AG102" s="164">
        <v>15</v>
      </c>
      <c r="AH102" s="164">
        <v>1</v>
      </c>
      <c r="AI102" s="164">
        <v>17</v>
      </c>
      <c r="AJ102" s="164">
        <f>SUM(AG102:AI102)</f>
        <v>33</v>
      </c>
      <c r="AK102" s="164">
        <v>15</v>
      </c>
      <c r="AL102" s="164">
        <v>1</v>
      </c>
      <c r="AM102" s="164">
        <v>17</v>
      </c>
      <c r="AN102" s="164">
        <f>SUM(AK102:AM102)</f>
        <v>33</v>
      </c>
      <c r="AO102" s="164">
        <v>15</v>
      </c>
      <c r="AP102" s="164">
        <v>1</v>
      </c>
      <c r="AQ102" s="164">
        <v>17</v>
      </c>
      <c r="AR102" s="164">
        <f>SUM(AO102:AQ102)</f>
        <v>33</v>
      </c>
      <c r="AS102" s="164">
        <v>15</v>
      </c>
      <c r="AT102" s="164">
        <v>1</v>
      </c>
      <c r="AU102" s="164">
        <v>17</v>
      </c>
      <c r="AV102" s="164">
        <f>SUM(AS102:AU102)</f>
        <v>33</v>
      </c>
      <c r="AW102" s="164">
        <v>15</v>
      </c>
      <c r="AX102" s="164">
        <v>1</v>
      </c>
      <c r="AY102" s="164">
        <v>17</v>
      </c>
      <c r="AZ102" s="164">
        <f>SUM(AW102:AY102)</f>
        <v>33</v>
      </c>
      <c r="BA102" s="223"/>
      <c r="BB102" s="225"/>
      <c r="BC102" s="225"/>
    </row>
    <row r="103" spans="1:256" s="111" customFormat="1" ht="32.4" customHeight="1">
      <c r="A103" s="254"/>
      <c r="B103" s="254"/>
      <c r="C103" s="160" t="s">
        <v>230</v>
      </c>
      <c r="D103" s="155" t="s">
        <v>295</v>
      </c>
      <c r="E103" s="252" t="s">
        <v>79</v>
      </c>
      <c r="F103" s="252"/>
      <c r="G103" s="252"/>
      <c r="H103" s="252"/>
      <c r="I103" s="252" t="s">
        <v>80</v>
      </c>
      <c r="J103" s="252"/>
      <c r="K103" s="252"/>
      <c r="L103" s="252"/>
      <c r="M103" s="252" t="s">
        <v>81</v>
      </c>
      <c r="N103" s="252"/>
      <c r="O103" s="252"/>
      <c r="P103" s="252"/>
      <c r="Q103" s="252" t="s">
        <v>82</v>
      </c>
      <c r="R103" s="252"/>
      <c r="S103" s="252"/>
      <c r="T103" s="252"/>
      <c r="U103" s="252" t="s">
        <v>83</v>
      </c>
      <c r="V103" s="252"/>
      <c r="W103" s="252"/>
      <c r="X103" s="252"/>
      <c r="Y103" s="252" t="s">
        <v>84</v>
      </c>
      <c r="Z103" s="252"/>
      <c r="AA103" s="252"/>
      <c r="AB103" s="252"/>
      <c r="AC103" s="252" t="s">
        <v>85</v>
      </c>
      <c r="AD103" s="252"/>
      <c r="AE103" s="252"/>
      <c r="AF103" s="252"/>
      <c r="AG103" s="252" t="s">
        <v>86</v>
      </c>
      <c r="AH103" s="252"/>
      <c r="AI103" s="252"/>
      <c r="AJ103" s="252"/>
      <c r="AK103" s="252" t="s">
        <v>87</v>
      </c>
      <c r="AL103" s="252"/>
      <c r="AM103" s="252"/>
      <c r="AN103" s="252"/>
      <c r="AO103" s="252" t="s">
        <v>88</v>
      </c>
      <c r="AP103" s="252"/>
      <c r="AQ103" s="252"/>
      <c r="AR103" s="252"/>
      <c r="AS103" s="252" t="s">
        <v>89</v>
      </c>
      <c r="AT103" s="252"/>
      <c r="AU103" s="252"/>
      <c r="AV103" s="252"/>
      <c r="AW103" s="252" t="s">
        <v>90</v>
      </c>
      <c r="AX103" s="252"/>
      <c r="AY103" s="252"/>
      <c r="AZ103" s="252"/>
      <c r="BA103" s="223"/>
      <c r="BB103" s="225"/>
      <c r="BC103" s="225"/>
    </row>
    <row r="104" spans="1:256" s="111" customFormat="1" ht="32.4" customHeight="1">
      <c r="A104" s="254"/>
      <c r="B104" s="254"/>
      <c r="C104" s="160" t="s">
        <v>232</v>
      </c>
      <c r="D104" s="165" t="s">
        <v>296</v>
      </c>
      <c r="E104" s="161" t="s">
        <v>73</v>
      </c>
      <c r="F104" s="161" t="s">
        <v>74</v>
      </c>
      <c r="G104" s="161" t="s">
        <v>75</v>
      </c>
      <c r="H104" s="161" t="s">
        <v>76</v>
      </c>
      <c r="I104" s="161" t="s">
        <v>73</v>
      </c>
      <c r="J104" s="161" t="s">
        <v>74</v>
      </c>
      <c r="K104" s="161" t="s">
        <v>75</v>
      </c>
      <c r="L104" s="161" t="s">
        <v>76</v>
      </c>
      <c r="M104" s="161" t="s">
        <v>73</v>
      </c>
      <c r="N104" s="161" t="s">
        <v>74</v>
      </c>
      <c r="O104" s="161" t="s">
        <v>75</v>
      </c>
      <c r="P104" s="161" t="s">
        <v>76</v>
      </c>
      <c r="Q104" s="161" t="s">
        <v>73</v>
      </c>
      <c r="R104" s="161" t="s">
        <v>74</v>
      </c>
      <c r="S104" s="161" t="s">
        <v>75</v>
      </c>
      <c r="T104" s="161" t="s">
        <v>76</v>
      </c>
      <c r="U104" s="161" t="s">
        <v>73</v>
      </c>
      <c r="V104" s="161" t="s">
        <v>74</v>
      </c>
      <c r="W104" s="161" t="s">
        <v>75</v>
      </c>
      <c r="X104" s="161" t="s">
        <v>76</v>
      </c>
      <c r="Y104" s="161" t="s">
        <v>73</v>
      </c>
      <c r="Z104" s="161" t="s">
        <v>74</v>
      </c>
      <c r="AA104" s="161" t="s">
        <v>75</v>
      </c>
      <c r="AB104" s="161" t="s">
        <v>76</v>
      </c>
      <c r="AC104" s="161" t="s">
        <v>73</v>
      </c>
      <c r="AD104" s="161" t="s">
        <v>74</v>
      </c>
      <c r="AE104" s="161" t="s">
        <v>75</v>
      </c>
      <c r="AF104" s="161" t="s">
        <v>76</v>
      </c>
      <c r="AG104" s="161" t="s">
        <v>73</v>
      </c>
      <c r="AH104" s="161" t="s">
        <v>74</v>
      </c>
      <c r="AI104" s="161" t="s">
        <v>75</v>
      </c>
      <c r="AJ104" s="161" t="s">
        <v>76</v>
      </c>
      <c r="AK104" s="161" t="s">
        <v>73</v>
      </c>
      <c r="AL104" s="161" t="s">
        <v>74</v>
      </c>
      <c r="AM104" s="161" t="s">
        <v>75</v>
      </c>
      <c r="AN104" s="161" t="s">
        <v>76</v>
      </c>
      <c r="AO104" s="161" t="s">
        <v>73</v>
      </c>
      <c r="AP104" s="161" t="s">
        <v>74</v>
      </c>
      <c r="AQ104" s="161" t="s">
        <v>75</v>
      </c>
      <c r="AR104" s="161" t="s">
        <v>76</v>
      </c>
      <c r="AS104" s="161" t="s">
        <v>73</v>
      </c>
      <c r="AT104" s="161" t="s">
        <v>74</v>
      </c>
      <c r="AU104" s="161" t="s">
        <v>75</v>
      </c>
      <c r="AV104" s="161" t="s">
        <v>76</v>
      </c>
      <c r="AW104" s="161" t="s">
        <v>73</v>
      </c>
      <c r="AX104" s="161" t="s">
        <v>74</v>
      </c>
      <c r="AY104" s="161" t="s">
        <v>75</v>
      </c>
      <c r="AZ104" s="161" t="s">
        <v>76</v>
      </c>
      <c r="BA104" s="223"/>
      <c r="BB104" s="225"/>
      <c r="BC104" s="225"/>
    </row>
    <row r="105" spans="1:256" s="111" customFormat="1" ht="32.4" customHeight="1">
      <c r="A105" s="254"/>
      <c r="B105" s="254"/>
      <c r="C105" s="160" t="s">
        <v>91</v>
      </c>
      <c r="D105" s="165" t="s">
        <v>270</v>
      </c>
      <c r="E105" s="109">
        <f>0.01*E102/2</f>
        <v>7.4999999999999997E-2</v>
      </c>
      <c r="F105" s="109">
        <f>0.015*F102/2</f>
        <v>7.4999999999999997E-3</v>
      </c>
      <c r="G105" s="109">
        <f>0.02*G102/2</f>
        <v>0.18</v>
      </c>
      <c r="H105" s="109">
        <f>E105+F105+G105</f>
        <v>0.26249999999999996</v>
      </c>
      <c r="I105" s="109">
        <f>0.01*I102/2</f>
        <v>7.4999999999999997E-2</v>
      </c>
      <c r="J105" s="109">
        <f>0.015*J102/2</f>
        <v>7.4999999999999997E-3</v>
      </c>
      <c r="K105" s="109">
        <f>0.02*K102/2</f>
        <v>0.18</v>
      </c>
      <c r="L105" s="109">
        <f>I105+J105+K105</f>
        <v>0.26249999999999996</v>
      </c>
      <c r="M105" s="109">
        <f>0.01*M102/2</f>
        <v>7.4999999999999997E-2</v>
      </c>
      <c r="N105" s="109">
        <f>0.015*N102/2</f>
        <v>7.4999999999999997E-3</v>
      </c>
      <c r="O105" s="109">
        <f>0.02*O102/2</f>
        <v>0.18</v>
      </c>
      <c r="P105" s="109">
        <f>M105+N105+O105</f>
        <v>0.26249999999999996</v>
      </c>
      <c r="Q105" s="109">
        <f>0.01*Q102/2</f>
        <v>7.4999999999999997E-2</v>
      </c>
      <c r="R105" s="109">
        <f>0.015*R102/2</f>
        <v>7.4999999999999997E-3</v>
      </c>
      <c r="S105" s="109">
        <f>0.02*S102/2</f>
        <v>0.18</v>
      </c>
      <c r="T105" s="109">
        <f>Q105+R105+S105</f>
        <v>0.26249999999999996</v>
      </c>
      <c r="U105" s="109">
        <f>0.01*U102/2</f>
        <v>7.4999999999999997E-2</v>
      </c>
      <c r="V105" s="109">
        <f>0.015*V102/2</f>
        <v>7.4999999999999997E-3</v>
      </c>
      <c r="W105" s="109">
        <f>0.02*W102/2</f>
        <v>0.18</v>
      </c>
      <c r="X105" s="109">
        <f>U105+V105+W105</f>
        <v>0.26249999999999996</v>
      </c>
      <c r="Y105" s="109">
        <f>0.01*Y102/2</f>
        <v>7.4999999999999997E-2</v>
      </c>
      <c r="Z105" s="109">
        <f>0.015*Z102/2</f>
        <v>7.4999999999999997E-3</v>
      </c>
      <c r="AA105" s="109">
        <f>0.02*AA102/2</f>
        <v>0.18</v>
      </c>
      <c r="AB105" s="109">
        <f>Y105+Z105+AA105</f>
        <v>0.26249999999999996</v>
      </c>
      <c r="AC105" s="109">
        <f>0.01*AC102/2</f>
        <v>7.4999999999999997E-2</v>
      </c>
      <c r="AD105" s="109">
        <f>0.015*AD102/2</f>
        <v>7.4999999999999997E-3</v>
      </c>
      <c r="AE105" s="109">
        <f>0.02*AE102/2</f>
        <v>0.17</v>
      </c>
      <c r="AF105" s="109">
        <f>AC105+AD105+AE105</f>
        <v>0.2525</v>
      </c>
      <c r="AG105" s="109">
        <f>0.01*AG102/2</f>
        <v>7.4999999999999997E-2</v>
      </c>
      <c r="AH105" s="109">
        <f>0.015*AH102/2</f>
        <v>7.4999999999999997E-3</v>
      </c>
      <c r="AI105" s="109">
        <f>0.02*AI102/2</f>
        <v>0.17</v>
      </c>
      <c r="AJ105" s="109">
        <f>AG105+AH105+AI105</f>
        <v>0.2525</v>
      </c>
      <c r="AK105" s="109">
        <f>0.01*AK102/2</f>
        <v>7.4999999999999997E-2</v>
      </c>
      <c r="AL105" s="109">
        <f>0.015*AL102/2</f>
        <v>7.4999999999999997E-3</v>
      </c>
      <c r="AM105" s="109">
        <f>0.02*AM102/2</f>
        <v>0.17</v>
      </c>
      <c r="AN105" s="109">
        <f>AK105+AL105+AM105</f>
        <v>0.2525</v>
      </c>
      <c r="AO105" s="109">
        <f>0.01*AO102/2</f>
        <v>7.4999999999999997E-2</v>
      </c>
      <c r="AP105" s="109">
        <f>0.015*AP102/2</f>
        <v>7.4999999999999997E-3</v>
      </c>
      <c r="AQ105" s="109">
        <f>0.02*AQ102/2</f>
        <v>0.17</v>
      </c>
      <c r="AR105" s="109">
        <f>AO105+AP105+AQ105</f>
        <v>0.2525</v>
      </c>
      <c r="AS105" s="109">
        <f>0.01*AS102/2</f>
        <v>7.4999999999999997E-2</v>
      </c>
      <c r="AT105" s="109">
        <f>0.015*AT102/2</f>
        <v>7.4999999999999997E-3</v>
      </c>
      <c r="AU105" s="109">
        <f>0.02*AU102/2</f>
        <v>0.17</v>
      </c>
      <c r="AV105" s="109">
        <f>AS105+AT105+AU105</f>
        <v>0.2525</v>
      </c>
      <c r="AW105" s="109">
        <f>0.01*AW102/2</f>
        <v>7.4999999999999997E-2</v>
      </c>
      <c r="AX105" s="109">
        <f>0.015*AX102/2</f>
        <v>7.4999999999999997E-3</v>
      </c>
      <c r="AY105" s="109">
        <f>0.02*AY102/2</f>
        <v>0.17</v>
      </c>
      <c r="AZ105" s="109">
        <f>AW105+AX105+AY105</f>
        <v>0.2525</v>
      </c>
      <c r="BA105" s="224"/>
      <c r="BB105" s="225"/>
      <c r="BC105" s="225"/>
    </row>
    <row r="106" spans="1:256" s="110" customFormat="1" ht="32.4" customHeight="1">
      <c r="A106" s="150" t="s">
        <v>4</v>
      </c>
      <c r="B106" s="150" t="s">
        <v>5</v>
      </c>
      <c r="C106" s="150" t="s">
        <v>30</v>
      </c>
      <c r="D106" s="150" t="s">
        <v>297</v>
      </c>
      <c r="E106" s="250" t="s">
        <v>50</v>
      </c>
      <c r="F106" s="250"/>
      <c r="G106" s="250"/>
      <c r="H106" s="250"/>
      <c r="I106" s="250" t="s">
        <v>51</v>
      </c>
      <c r="J106" s="250"/>
      <c r="K106" s="250"/>
      <c r="L106" s="250"/>
      <c r="M106" s="250" t="s">
        <v>52</v>
      </c>
      <c r="N106" s="250"/>
      <c r="O106" s="250"/>
      <c r="P106" s="250"/>
      <c r="Q106" s="250" t="s">
        <v>53</v>
      </c>
      <c r="R106" s="250"/>
      <c r="S106" s="250"/>
      <c r="T106" s="250"/>
      <c r="U106" s="250" t="s">
        <v>54</v>
      </c>
      <c r="V106" s="250"/>
      <c r="W106" s="250"/>
      <c r="X106" s="250"/>
      <c r="Y106" s="250" t="s">
        <v>55</v>
      </c>
      <c r="Z106" s="250"/>
      <c r="AA106" s="250"/>
      <c r="AB106" s="250"/>
      <c r="AC106" s="250" t="s">
        <v>56</v>
      </c>
      <c r="AD106" s="250"/>
      <c r="AE106" s="250"/>
      <c r="AF106" s="250"/>
      <c r="AG106" s="251" t="s">
        <v>57</v>
      </c>
      <c r="AH106" s="251"/>
      <c r="AI106" s="251"/>
      <c r="AJ106" s="251"/>
      <c r="AK106" s="250" t="s">
        <v>58</v>
      </c>
      <c r="AL106" s="250"/>
      <c r="AM106" s="250"/>
      <c r="AN106" s="250"/>
      <c r="AO106" s="250" t="s">
        <v>59</v>
      </c>
      <c r="AP106" s="250"/>
      <c r="AQ106" s="250"/>
      <c r="AR106" s="250"/>
      <c r="AS106" s="250" t="s">
        <v>60</v>
      </c>
      <c r="AT106" s="250"/>
      <c r="AU106" s="250"/>
      <c r="AV106" s="250"/>
      <c r="AW106" s="250" t="s">
        <v>61</v>
      </c>
      <c r="AX106" s="250"/>
      <c r="AY106" s="250"/>
      <c r="AZ106" s="250"/>
      <c r="BA106" s="150" t="s">
        <v>62</v>
      </c>
      <c r="BB106" s="150" t="s">
        <v>40</v>
      </c>
      <c r="BC106" s="150" t="s">
        <v>41</v>
      </c>
    </row>
    <row r="107" spans="1:256" s="110" customFormat="1" ht="32.4" customHeight="1">
      <c r="A107" s="250" t="s">
        <v>363</v>
      </c>
      <c r="B107" s="250" t="s">
        <v>286</v>
      </c>
      <c r="C107" s="150" t="s">
        <v>31</v>
      </c>
      <c r="D107" s="157" t="s">
        <v>298</v>
      </c>
      <c r="E107" s="150" t="s">
        <v>73</v>
      </c>
      <c r="F107" s="150" t="s">
        <v>74</v>
      </c>
      <c r="G107" s="150" t="s">
        <v>75</v>
      </c>
      <c r="H107" s="150" t="s">
        <v>76</v>
      </c>
      <c r="I107" s="150" t="s">
        <v>73</v>
      </c>
      <c r="J107" s="150" t="s">
        <v>74</v>
      </c>
      <c r="K107" s="150" t="s">
        <v>75</v>
      </c>
      <c r="L107" s="150" t="s">
        <v>76</v>
      </c>
      <c r="M107" s="150" t="s">
        <v>73</v>
      </c>
      <c r="N107" s="150" t="s">
        <v>74</v>
      </c>
      <c r="O107" s="150" t="s">
        <v>75</v>
      </c>
      <c r="P107" s="150" t="s">
        <v>76</v>
      </c>
      <c r="Q107" s="150" t="s">
        <v>73</v>
      </c>
      <c r="R107" s="150" t="s">
        <v>74</v>
      </c>
      <c r="S107" s="150" t="s">
        <v>75</v>
      </c>
      <c r="T107" s="150" t="s">
        <v>76</v>
      </c>
      <c r="U107" s="150" t="s">
        <v>73</v>
      </c>
      <c r="V107" s="150" t="s">
        <v>74</v>
      </c>
      <c r="W107" s="150" t="s">
        <v>75</v>
      </c>
      <c r="X107" s="150" t="s">
        <v>76</v>
      </c>
      <c r="Y107" s="150" t="s">
        <v>73</v>
      </c>
      <c r="Z107" s="150" t="s">
        <v>74</v>
      </c>
      <c r="AA107" s="150" t="s">
        <v>75</v>
      </c>
      <c r="AB107" s="150" t="s">
        <v>76</v>
      </c>
      <c r="AC107" s="150" t="s">
        <v>73</v>
      </c>
      <c r="AD107" s="150" t="s">
        <v>74</v>
      </c>
      <c r="AE107" s="150" t="s">
        <v>75</v>
      </c>
      <c r="AF107" s="150" t="s">
        <v>76</v>
      </c>
      <c r="AG107" s="150" t="s">
        <v>73</v>
      </c>
      <c r="AH107" s="150" t="s">
        <v>74</v>
      </c>
      <c r="AI107" s="150" t="s">
        <v>75</v>
      </c>
      <c r="AJ107" s="150" t="s">
        <v>76</v>
      </c>
      <c r="AK107" s="150" t="s">
        <v>73</v>
      </c>
      <c r="AL107" s="150" t="s">
        <v>74</v>
      </c>
      <c r="AM107" s="150" t="s">
        <v>75</v>
      </c>
      <c r="AN107" s="150" t="s">
        <v>76</v>
      </c>
      <c r="AO107" s="150" t="s">
        <v>73</v>
      </c>
      <c r="AP107" s="150" t="s">
        <v>74</v>
      </c>
      <c r="AQ107" s="150" t="s">
        <v>75</v>
      </c>
      <c r="AR107" s="150" t="s">
        <v>76</v>
      </c>
      <c r="AS107" s="150" t="s">
        <v>73</v>
      </c>
      <c r="AT107" s="150" t="s">
        <v>74</v>
      </c>
      <c r="AU107" s="150" t="s">
        <v>75</v>
      </c>
      <c r="AV107" s="150" t="s">
        <v>76</v>
      </c>
      <c r="AW107" s="150" t="s">
        <v>73</v>
      </c>
      <c r="AX107" s="150" t="s">
        <v>74</v>
      </c>
      <c r="AY107" s="150" t="s">
        <v>75</v>
      </c>
      <c r="AZ107" s="150" t="s">
        <v>76</v>
      </c>
      <c r="BA107" s="222">
        <f>H108+L108+P108+T108+X108+AB108+AF108+AJ108+AN108+AR108+AV108+AZ108</f>
        <v>86</v>
      </c>
      <c r="BB107" s="225">
        <f>BC107*2</f>
        <v>0.86000000000000021</v>
      </c>
      <c r="BC107" s="225">
        <f>H111+L111+P111+T111+X111+AB111+AF111+AJ111+AN111+AR111+AV111+AZ111</f>
        <v>0.4300000000000001</v>
      </c>
    </row>
    <row r="108" spans="1:256" s="110" customFormat="1" ht="32.4" customHeight="1">
      <c r="A108" s="250"/>
      <c r="B108" s="250"/>
      <c r="C108" s="152" t="s">
        <v>77</v>
      </c>
      <c r="D108" s="153" t="s">
        <v>341</v>
      </c>
      <c r="E108" s="154">
        <v>9</v>
      </c>
      <c r="F108" s="154">
        <v>0</v>
      </c>
      <c r="G108" s="154">
        <v>0</v>
      </c>
      <c r="H108" s="154">
        <f>SUM(E108:G108)</f>
        <v>9</v>
      </c>
      <c r="I108" s="154">
        <v>8</v>
      </c>
      <c r="J108" s="154">
        <v>0</v>
      </c>
      <c r="K108" s="154">
        <v>0</v>
      </c>
      <c r="L108" s="154">
        <f>SUM(I108:K108)</f>
        <v>8</v>
      </c>
      <c r="M108" s="154">
        <v>8</v>
      </c>
      <c r="N108" s="154">
        <v>0</v>
      </c>
      <c r="O108" s="154">
        <v>0</v>
      </c>
      <c r="P108" s="154">
        <f>SUM(M108:O108)</f>
        <v>8</v>
      </c>
      <c r="Q108" s="154">
        <v>8</v>
      </c>
      <c r="R108" s="154">
        <v>0</v>
      </c>
      <c r="S108" s="154">
        <v>0</v>
      </c>
      <c r="T108" s="154">
        <f>SUM(Q108:S108)</f>
        <v>8</v>
      </c>
      <c r="U108" s="154">
        <v>8</v>
      </c>
      <c r="V108" s="154">
        <v>0</v>
      </c>
      <c r="W108" s="154">
        <v>0</v>
      </c>
      <c r="X108" s="154">
        <f>SUM(U108:W108)</f>
        <v>8</v>
      </c>
      <c r="Y108" s="154">
        <v>7</v>
      </c>
      <c r="Z108" s="154">
        <v>0</v>
      </c>
      <c r="AA108" s="154">
        <v>0</v>
      </c>
      <c r="AB108" s="154">
        <f>SUM(Y108:AA108)</f>
        <v>7</v>
      </c>
      <c r="AC108" s="154">
        <v>6</v>
      </c>
      <c r="AD108" s="154">
        <v>0</v>
      </c>
      <c r="AE108" s="154">
        <v>0</v>
      </c>
      <c r="AF108" s="154">
        <f>SUM(AC108:AE108)</f>
        <v>6</v>
      </c>
      <c r="AG108" s="154">
        <v>6</v>
      </c>
      <c r="AH108" s="154">
        <v>0</v>
      </c>
      <c r="AI108" s="154">
        <v>0</v>
      </c>
      <c r="AJ108" s="154">
        <f>SUM(AG108:AI108)</f>
        <v>6</v>
      </c>
      <c r="AK108" s="154">
        <v>6</v>
      </c>
      <c r="AL108" s="154">
        <v>0</v>
      </c>
      <c r="AM108" s="154">
        <v>0</v>
      </c>
      <c r="AN108" s="154">
        <f>SUM(AK108:AM108)</f>
        <v>6</v>
      </c>
      <c r="AO108" s="154">
        <v>6</v>
      </c>
      <c r="AP108" s="154">
        <v>0</v>
      </c>
      <c r="AQ108" s="154">
        <v>0</v>
      </c>
      <c r="AR108" s="154">
        <f>SUM(AO108:AQ108)</f>
        <v>6</v>
      </c>
      <c r="AS108" s="154">
        <v>6</v>
      </c>
      <c r="AT108" s="154">
        <v>0</v>
      </c>
      <c r="AU108" s="154">
        <v>0</v>
      </c>
      <c r="AV108" s="154">
        <f>SUM(AS108:AU108)</f>
        <v>6</v>
      </c>
      <c r="AW108" s="154">
        <v>8</v>
      </c>
      <c r="AX108" s="154">
        <v>0</v>
      </c>
      <c r="AY108" s="154">
        <v>0</v>
      </c>
      <c r="AZ108" s="154">
        <f>SUM(AW108:AY108)</f>
        <v>8</v>
      </c>
      <c r="BA108" s="223"/>
      <c r="BB108" s="225"/>
      <c r="BC108" s="225"/>
    </row>
    <row r="109" spans="1:256" s="110" customFormat="1" ht="32.4" customHeight="1">
      <c r="A109" s="250"/>
      <c r="B109" s="250"/>
      <c r="C109" s="150" t="s">
        <v>230</v>
      </c>
      <c r="D109" s="155" t="s">
        <v>342</v>
      </c>
      <c r="E109" s="255" t="s">
        <v>79</v>
      </c>
      <c r="F109" s="256"/>
      <c r="G109" s="256"/>
      <c r="H109" s="257"/>
      <c r="I109" s="255" t="s">
        <v>80</v>
      </c>
      <c r="J109" s="256"/>
      <c r="K109" s="256"/>
      <c r="L109" s="257"/>
      <c r="M109" s="255" t="s">
        <v>81</v>
      </c>
      <c r="N109" s="256"/>
      <c r="O109" s="256"/>
      <c r="P109" s="257"/>
      <c r="Q109" s="255" t="s">
        <v>82</v>
      </c>
      <c r="R109" s="256"/>
      <c r="S109" s="256"/>
      <c r="T109" s="257"/>
      <c r="U109" s="255" t="s">
        <v>83</v>
      </c>
      <c r="V109" s="256"/>
      <c r="W109" s="256"/>
      <c r="X109" s="257"/>
      <c r="Y109" s="255" t="s">
        <v>84</v>
      </c>
      <c r="Z109" s="256"/>
      <c r="AA109" s="256"/>
      <c r="AB109" s="257"/>
      <c r="AC109" s="255" t="s">
        <v>85</v>
      </c>
      <c r="AD109" s="256"/>
      <c r="AE109" s="256"/>
      <c r="AF109" s="257"/>
      <c r="AG109" s="255" t="s">
        <v>86</v>
      </c>
      <c r="AH109" s="256"/>
      <c r="AI109" s="256"/>
      <c r="AJ109" s="257"/>
      <c r="AK109" s="255" t="s">
        <v>87</v>
      </c>
      <c r="AL109" s="256"/>
      <c r="AM109" s="256"/>
      <c r="AN109" s="257"/>
      <c r="AO109" s="255" t="s">
        <v>88</v>
      </c>
      <c r="AP109" s="256"/>
      <c r="AQ109" s="256"/>
      <c r="AR109" s="257"/>
      <c r="AS109" s="255" t="s">
        <v>89</v>
      </c>
      <c r="AT109" s="256"/>
      <c r="AU109" s="256"/>
      <c r="AV109" s="257"/>
      <c r="AW109" s="255" t="s">
        <v>90</v>
      </c>
      <c r="AX109" s="256"/>
      <c r="AY109" s="256"/>
      <c r="AZ109" s="257"/>
      <c r="BA109" s="223"/>
      <c r="BB109" s="225"/>
      <c r="BC109" s="225"/>
    </row>
    <row r="110" spans="1:256" s="110" customFormat="1" ht="32.4" customHeight="1">
      <c r="A110" s="250"/>
      <c r="B110" s="250"/>
      <c r="C110" s="150" t="s">
        <v>232</v>
      </c>
      <c r="D110" s="156" t="s">
        <v>343</v>
      </c>
      <c r="E110" s="150" t="s">
        <v>73</v>
      </c>
      <c r="F110" s="150" t="s">
        <v>74</v>
      </c>
      <c r="G110" s="150" t="s">
        <v>75</v>
      </c>
      <c r="H110" s="150" t="s">
        <v>76</v>
      </c>
      <c r="I110" s="150" t="s">
        <v>73</v>
      </c>
      <c r="J110" s="150" t="s">
        <v>74</v>
      </c>
      <c r="K110" s="150" t="s">
        <v>75</v>
      </c>
      <c r="L110" s="150" t="s">
        <v>76</v>
      </c>
      <c r="M110" s="150" t="s">
        <v>73</v>
      </c>
      <c r="N110" s="150" t="s">
        <v>74</v>
      </c>
      <c r="O110" s="150" t="s">
        <v>75</v>
      </c>
      <c r="P110" s="150" t="s">
        <v>76</v>
      </c>
      <c r="Q110" s="150" t="s">
        <v>73</v>
      </c>
      <c r="R110" s="150" t="s">
        <v>74</v>
      </c>
      <c r="S110" s="150" t="s">
        <v>75</v>
      </c>
      <c r="T110" s="150" t="s">
        <v>76</v>
      </c>
      <c r="U110" s="150" t="s">
        <v>73</v>
      </c>
      <c r="V110" s="150" t="s">
        <v>74</v>
      </c>
      <c r="W110" s="150" t="s">
        <v>75</v>
      </c>
      <c r="X110" s="150" t="s">
        <v>76</v>
      </c>
      <c r="Y110" s="150" t="s">
        <v>73</v>
      </c>
      <c r="Z110" s="150" t="s">
        <v>74</v>
      </c>
      <c r="AA110" s="150" t="s">
        <v>75</v>
      </c>
      <c r="AB110" s="150" t="s">
        <v>76</v>
      </c>
      <c r="AC110" s="150" t="s">
        <v>73</v>
      </c>
      <c r="AD110" s="150" t="s">
        <v>74</v>
      </c>
      <c r="AE110" s="150" t="s">
        <v>75</v>
      </c>
      <c r="AF110" s="150" t="s">
        <v>76</v>
      </c>
      <c r="AG110" s="150" t="s">
        <v>73</v>
      </c>
      <c r="AH110" s="150" t="s">
        <v>74</v>
      </c>
      <c r="AI110" s="150" t="s">
        <v>75</v>
      </c>
      <c r="AJ110" s="150" t="s">
        <v>76</v>
      </c>
      <c r="AK110" s="150" t="s">
        <v>73</v>
      </c>
      <c r="AL110" s="150" t="s">
        <v>74</v>
      </c>
      <c r="AM110" s="150" t="s">
        <v>75</v>
      </c>
      <c r="AN110" s="150" t="s">
        <v>76</v>
      </c>
      <c r="AO110" s="150" t="s">
        <v>73</v>
      </c>
      <c r="AP110" s="150" t="s">
        <v>74</v>
      </c>
      <c r="AQ110" s="150" t="s">
        <v>75</v>
      </c>
      <c r="AR110" s="150" t="s">
        <v>76</v>
      </c>
      <c r="AS110" s="150" t="s">
        <v>73</v>
      </c>
      <c r="AT110" s="150" t="s">
        <v>74</v>
      </c>
      <c r="AU110" s="150" t="s">
        <v>75</v>
      </c>
      <c r="AV110" s="150" t="s">
        <v>76</v>
      </c>
      <c r="AW110" s="150" t="s">
        <v>73</v>
      </c>
      <c r="AX110" s="150" t="s">
        <v>74</v>
      </c>
      <c r="AY110" s="150" t="s">
        <v>75</v>
      </c>
      <c r="AZ110" s="150" t="s">
        <v>76</v>
      </c>
      <c r="BA110" s="223"/>
      <c r="BB110" s="225"/>
      <c r="BC110" s="225"/>
    </row>
    <row r="111" spans="1:256" s="110" customFormat="1" ht="32.4" customHeight="1">
      <c r="A111" s="250"/>
      <c r="B111" s="250"/>
      <c r="C111" s="150" t="s">
        <v>91</v>
      </c>
      <c r="D111" s="156" t="s">
        <v>330</v>
      </c>
      <c r="E111" s="109">
        <f>0.01*E108/2</f>
        <v>4.4999999999999998E-2</v>
      </c>
      <c r="F111" s="109">
        <f>0.015*F108/2</f>
        <v>0</v>
      </c>
      <c r="G111" s="109">
        <f>0.02*G108/2</f>
        <v>0</v>
      </c>
      <c r="H111" s="109">
        <f>E111+F111+G111</f>
        <v>4.4999999999999998E-2</v>
      </c>
      <c r="I111" s="109">
        <f>0.01*I108/2</f>
        <v>0.04</v>
      </c>
      <c r="J111" s="109">
        <f>0.015*J108/2</f>
        <v>0</v>
      </c>
      <c r="K111" s="109">
        <f>0.02*K108/2</f>
        <v>0</v>
      </c>
      <c r="L111" s="109">
        <f>I111+J111+K111</f>
        <v>0.04</v>
      </c>
      <c r="M111" s="109">
        <f>0.01*M108/2</f>
        <v>0.04</v>
      </c>
      <c r="N111" s="109">
        <f>0.015*N108/2</f>
        <v>0</v>
      </c>
      <c r="O111" s="109">
        <f>0.02*O108/2</f>
        <v>0</v>
      </c>
      <c r="P111" s="109">
        <f>M111+N111+O111</f>
        <v>0.04</v>
      </c>
      <c r="Q111" s="109">
        <f>0.01*Q108/2</f>
        <v>0.04</v>
      </c>
      <c r="R111" s="109">
        <f>0.015*R108/2</f>
        <v>0</v>
      </c>
      <c r="S111" s="109">
        <f>0.02*S108/2</f>
        <v>0</v>
      </c>
      <c r="T111" s="109">
        <f>Q111+R111+S111</f>
        <v>0.04</v>
      </c>
      <c r="U111" s="109">
        <f>0.01*U108/2</f>
        <v>0.04</v>
      </c>
      <c r="V111" s="109">
        <f>0.015*V108/2</f>
        <v>0</v>
      </c>
      <c r="W111" s="109">
        <f>0.02*W108/2</f>
        <v>0</v>
      </c>
      <c r="X111" s="109">
        <f>U111+V111+W111</f>
        <v>0.04</v>
      </c>
      <c r="Y111" s="109">
        <f>0.01*Y108/2</f>
        <v>3.5000000000000003E-2</v>
      </c>
      <c r="Z111" s="109">
        <f>0.015*Z108/2</f>
        <v>0</v>
      </c>
      <c r="AA111" s="109">
        <f>0.02*AA108/2</f>
        <v>0</v>
      </c>
      <c r="AB111" s="109">
        <f>Y111+Z111+AA111</f>
        <v>3.5000000000000003E-2</v>
      </c>
      <c r="AC111" s="109">
        <f>0.01*AC108/2</f>
        <v>0.03</v>
      </c>
      <c r="AD111" s="109">
        <f>0.015*AD108/2</f>
        <v>0</v>
      </c>
      <c r="AE111" s="109">
        <f>0.02*AE108/2</f>
        <v>0</v>
      </c>
      <c r="AF111" s="109">
        <f>AC111+AD111+AE111</f>
        <v>0.03</v>
      </c>
      <c r="AG111" s="109">
        <f>0.01*AG108/2</f>
        <v>0.03</v>
      </c>
      <c r="AH111" s="109">
        <f>0.015*AH108/2</f>
        <v>0</v>
      </c>
      <c r="AI111" s="109">
        <f>0.02*AI108/2</f>
        <v>0</v>
      </c>
      <c r="AJ111" s="109">
        <f>AG111+AH111+AI111</f>
        <v>0.03</v>
      </c>
      <c r="AK111" s="109">
        <f>0.01*AK108/2</f>
        <v>0.03</v>
      </c>
      <c r="AL111" s="109">
        <f>0.015*AL108/2</f>
        <v>0</v>
      </c>
      <c r="AM111" s="109">
        <f>0.02*AM108/2</f>
        <v>0</v>
      </c>
      <c r="AN111" s="109">
        <f>AK111+AL111+AM111</f>
        <v>0.03</v>
      </c>
      <c r="AO111" s="109">
        <f>0.01*AO108/2</f>
        <v>0.03</v>
      </c>
      <c r="AP111" s="109">
        <f>0.015*AP108/2</f>
        <v>0</v>
      </c>
      <c r="AQ111" s="109">
        <f>0.02*AQ108/2</f>
        <v>0</v>
      </c>
      <c r="AR111" s="109">
        <f>AO111+AP111+AQ111</f>
        <v>0.03</v>
      </c>
      <c r="AS111" s="109">
        <f>0.01*AS108/2</f>
        <v>0.03</v>
      </c>
      <c r="AT111" s="109">
        <f>0.015*AT108/2</f>
        <v>0</v>
      </c>
      <c r="AU111" s="109">
        <f>0.02*AU108/2</f>
        <v>0</v>
      </c>
      <c r="AV111" s="109">
        <f>AS111+AT111+AU111</f>
        <v>0.03</v>
      </c>
      <c r="AW111" s="109">
        <f>0.01*AW108/2</f>
        <v>0.04</v>
      </c>
      <c r="AX111" s="109">
        <f>0.015*AX108/2</f>
        <v>0</v>
      </c>
      <c r="AY111" s="109">
        <f>0.02*AY108/2</f>
        <v>0</v>
      </c>
      <c r="AZ111" s="109">
        <f>AW111+AX111+AY111</f>
        <v>0.04</v>
      </c>
      <c r="BA111" s="224"/>
      <c r="BB111" s="225"/>
      <c r="BC111" s="225"/>
    </row>
    <row r="112" spans="1:256" s="110" customFormat="1" ht="32.4" customHeight="1">
      <c r="A112" s="150" t="s">
        <v>4</v>
      </c>
      <c r="B112" s="150" t="s">
        <v>5</v>
      </c>
      <c r="C112" s="150" t="s">
        <v>30</v>
      </c>
      <c r="D112" s="150" t="s">
        <v>299</v>
      </c>
      <c r="E112" s="250" t="s">
        <v>50</v>
      </c>
      <c r="F112" s="250"/>
      <c r="G112" s="250"/>
      <c r="H112" s="250"/>
      <c r="I112" s="250" t="s">
        <v>51</v>
      </c>
      <c r="J112" s="250"/>
      <c r="K112" s="250"/>
      <c r="L112" s="250"/>
      <c r="M112" s="250" t="s">
        <v>52</v>
      </c>
      <c r="N112" s="250"/>
      <c r="O112" s="250"/>
      <c r="P112" s="250"/>
      <c r="Q112" s="250" t="s">
        <v>53</v>
      </c>
      <c r="R112" s="250"/>
      <c r="S112" s="250"/>
      <c r="T112" s="250"/>
      <c r="U112" s="250" t="s">
        <v>54</v>
      </c>
      <c r="V112" s="250"/>
      <c r="W112" s="250"/>
      <c r="X112" s="250"/>
      <c r="Y112" s="250" t="s">
        <v>55</v>
      </c>
      <c r="Z112" s="250"/>
      <c r="AA112" s="250"/>
      <c r="AB112" s="250"/>
      <c r="AC112" s="250" t="s">
        <v>56</v>
      </c>
      <c r="AD112" s="250"/>
      <c r="AE112" s="250"/>
      <c r="AF112" s="250"/>
      <c r="AG112" s="251" t="s">
        <v>57</v>
      </c>
      <c r="AH112" s="251"/>
      <c r="AI112" s="251"/>
      <c r="AJ112" s="251"/>
      <c r="AK112" s="250" t="s">
        <v>58</v>
      </c>
      <c r="AL112" s="250"/>
      <c r="AM112" s="250"/>
      <c r="AN112" s="250"/>
      <c r="AO112" s="250" t="s">
        <v>59</v>
      </c>
      <c r="AP112" s="250"/>
      <c r="AQ112" s="250"/>
      <c r="AR112" s="250"/>
      <c r="AS112" s="250" t="s">
        <v>60</v>
      </c>
      <c r="AT112" s="250"/>
      <c r="AU112" s="250"/>
      <c r="AV112" s="250"/>
      <c r="AW112" s="250" t="s">
        <v>61</v>
      </c>
      <c r="AX112" s="250"/>
      <c r="AY112" s="250"/>
      <c r="AZ112" s="250"/>
      <c r="BA112" s="150" t="s">
        <v>62</v>
      </c>
      <c r="BB112" s="150" t="s">
        <v>40</v>
      </c>
      <c r="BC112" s="150" t="s">
        <v>41</v>
      </c>
    </row>
    <row r="113" spans="1:55" s="110" customFormat="1" ht="32.4" customHeight="1">
      <c r="A113" s="250" t="s">
        <v>372</v>
      </c>
      <c r="B113" s="250" t="s">
        <v>20</v>
      </c>
      <c r="C113" s="150" t="s">
        <v>31</v>
      </c>
      <c r="D113" s="157" t="s">
        <v>301</v>
      </c>
      <c r="E113" s="150" t="s">
        <v>73</v>
      </c>
      <c r="F113" s="150" t="s">
        <v>74</v>
      </c>
      <c r="G113" s="150" t="s">
        <v>75</v>
      </c>
      <c r="H113" s="150" t="s">
        <v>76</v>
      </c>
      <c r="I113" s="150" t="s">
        <v>73</v>
      </c>
      <c r="J113" s="150" t="s">
        <v>74</v>
      </c>
      <c r="K113" s="150" t="s">
        <v>75</v>
      </c>
      <c r="L113" s="150" t="s">
        <v>76</v>
      </c>
      <c r="M113" s="150" t="s">
        <v>73</v>
      </c>
      <c r="N113" s="150" t="s">
        <v>74</v>
      </c>
      <c r="O113" s="150" t="s">
        <v>75</v>
      </c>
      <c r="P113" s="150" t="s">
        <v>76</v>
      </c>
      <c r="Q113" s="150" t="s">
        <v>73</v>
      </c>
      <c r="R113" s="150" t="s">
        <v>74</v>
      </c>
      <c r="S113" s="150" t="s">
        <v>75</v>
      </c>
      <c r="T113" s="150" t="s">
        <v>76</v>
      </c>
      <c r="U113" s="150" t="s">
        <v>73</v>
      </c>
      <c r="V113" s="150" t="s">
        <v>74</v>
      </c>
      <c r="W113" s="150" t="s">
        <v>75</v>
      </c>
      <c r="X113" s="150" t="s">
        <v>76</v>
      </c>
      <c r="Y113" s="150" t="s">
        <v>73</v>
      </c>
      <c r="Z113" s="150" t="s">
        <v>74</v>
      </c>
      <c r="AA113" s="150" t="s">
        <v>75</v>
      </c>
      <c r="AB113" s="150" t="s">
        <v>76</v>
      </c>
      <c r="AC113" s="150" t="s">
        <v>73</v>
      </c>
      <c r="AD113" s="150" t="s">
        <v>74</v>
      </c>
      <c r="AE113" s="150" t="s">
        <v>75</v>
      </c>
      <c r="AF113" s="150" t="s">
        <v>76</v>
      </c>
      <c r="AG113" s="150" t="s">
        <v>73</v>
      </c>
      <c r="AH113" s="150" t="s">
        <v>74</v>
      </c>
      <c r="AI113" s="150" t="s">
        <v>75</v>
      </c>
      <c r="AJ113" s="150" t="s">
        <v>76</v>
      </c>
      <c r="AK113" s="150" t="s">
        <v>73</v>
      </c>
      <c r="AL113" s="150" t="s">
        <v>74</v>
      </c>
      <c r="AM113" s="150" t="s">
        <v>75</v>
      </c>
      <c r="AN113" s="150" t="s">
        <v>76</v>
      </c>
      <c r="AO113" s="150" t="s">
        <v>73</v>
      </c>
      <c r="AP113" s="150" t="s">
        <v>74</v>
      </c>
      <c r="AQ113" s="150" t="s">
        <v>75</v>
      </c>
      <c r="AR113" s="150" t="s">
        <v>76</v>
      </c>
      <c r="AS113" s="150" t="s">
        <v>73</v>
      </c>
      <c r="AT113" s="150" t="s">
        <v>74</v>
      </c>
      <c r="AU113" s="150" t="s">
        <v>75</v>
      </c>
      <c r="AV113" s="150" t="s">
        <v>76</v>
      </c>
      <c r="AW113" s="150" t="s">
        <v>73</v>
      </c>
      <c r="AX113" s="150" t="s">
        <v>74</v>
      </c>
      <c r="AY113" s="150" t="s">
        <v>75</v>
      </c>
      <c r="AZ113" s="150" t="s">
        <v>76</v>
      </c>
      <c r="BA113" s="222">
        <f>H114+L114+P114+T114+X114+AB114+AF114+AJ114+AN114+AR114+AV114+AZ114</f>
        <v>364</v>
      </c>
      <c r="BB113" s="216">
        <f>BC113*2</f>
        <v>4.18</v>
      </c>
      <c r="BC113" s="216">
        <f>H117+L117+P117+T117+X117+AB117+AF117+AJ117+AN117+AR117+AV117+AZ117</f>
        <v>2.09</v>
      </c>
    </row>
    <row r="114" spans="1:55" s="110" customFormat="1" ht="32.4" customHeight="1">
      <c r="A114" s="250"/>
      <c r="B114" s="250"/>
      <c r="C114" s="152" t="s">
        <v>77</v>
      </c>
      <c r="D114" s="153" t="s">
        <v>302</v>
      </c>
      <c r="E114" s="154">
        <v>24</v>
      </c>
      <c r="F114" s="154">
        <v>3</v>
      </c>
      <c r="G114" s="154">
        <v>3</v>
      </c>
      <c r="H114" s="154">
        <f>SUM(E114:G114)</f>
        <v>30</v>
      </c>
      <c r="I114" s="154">
        <v>24</v>
      </c>
      <c r="J114" s="154">
        <v>3</v>
      </c>
      <c r="K114" s="154">
        <v>3</v>
      </c>
      <c r="L114" s="154">
        <f>SUM(I114:K114)</f>
        <v>30</v>
      </c>
      <c r="M114" s="154">
        <v>24</v>
      </c>
      <c r="N114" s="154">
        <v>3</v>
      </c>
      <c r="O114" s="154">
        <v>3</v>
      </c>
      <c r="P114" s="154">
        <f>SUM(M114:O114)</f>
        <v>30</v>
      </c>
      <c r="Q114" s="154">
        <v>24</v>
      </c>
      <c r="R114" s="154">
        <v>3</v>
      </c>
      <c r="S114" s="154">
        <v>3</v>
      </c>
      <c r="T114" s="154">
        <f>SUM(Q114:S114)</f>
        <v>30</v>
      </c>
      <c r="U114" s="154">
        <v>24</v>
      </c>
      <c r="V114" s="154">
        <v>3</v>
      </c>
      <c r="W114" s="154">
        <v>3</v>
      </c>
      <c r="X114" s="154">
        <f>SUM(U114:W114)</f>
        <v>30</v>
      </c>
      <c r="Y114" s="154">
        <v>22</v>
      </c>
      <c r="Z114" s="154">
        <v>3</v>
      </c>
      <c r="AA114" s="154">
        <v>3</v>
      </c>
      <c r="AB114" s="154">
        <f>SUM(Y114:AA114)</f>
        <v>28</v>
      </c>
      <c r="AC114" s="154">
        <v>25</v>
      </c>
      <c r="AD114" s="154">
        <v>3</v>
      </c>
      <c r="AE114" s="154">
        <v>3</v>
      </c>
      <c r="AF114" s="154">
        <f>SUM(AC114:AE114)</f>
        <v>31</v>
      </c>
      <c r="AG114" s="154">
        <v>25</v>
      </c>
      <c r="AH114" s="154">
        <v>3</v>
      </c>
      <c r="AI114" s="154">
        <v>3</v>
      </c>
      <c r="AJ114" s="154">
        <f>SUM(AG114:AI114)</f>
        <v>31</v>
      </c>
      <c r="AK114" s="154">
        <v>25</v>
      </c>
      <c r="AL114" s="154">
        <v>3</v>
      </c>
      <c r="AM114" s="154">
        <v>3</v>
      </c>
      <c r="AN114" s="154">
        <f>SUM(AK114:AM114)</f>
        <v>31</v>
      </c>
      <c r="AO114" s="154">
        <v>25</v>
      </c>
      <c r="AP114" s="154">
        <v>3</v>
      </c>
      <c r="AQ114" s="154">
        <v>3</v>
      </c>
      <c r="AR114" s="154">
        <f>SUM(AO114:AQ114)</f>
        <v>31</v>
      </c>
      <c r="AS114" s="154">
        <v>25</v>
      </c>
      <c r="AT114" s="154">
        <v>3</v>
      </c>
      <c r="AU114" s="154">
        <v>3</v>
      </c>
      <c r="AV114" s="154">
        <f>SUM(AS114:AU114)</f>
        <v>31</v>
      </c>
      <c r="AW114" s="154">
        <v>25</v>
      </c>
      <c r="AX114" s="154">
        <v>3</v>
      </c>
      <c r="AY114" s="154">
        <v>3</v>
      </c>
      <c r="AZ114" s="154">
        <f>SUM(AW114:AY114)</f>
        <v>31</v>
      </c>
      <c r="BA114" s="223"/>
      <c r="BB114" s="216"/>
      <c r="BC114" s="216"/>
    </row>
    <row r="115" spans="1:55" s="110" customFormat="1" ht="32.4" customHeight="1">
      <c r="A115" s="250"/>
      <c r="B115" s="250"/>
      <c r="C115" s="150" t="s">
        <v>230</v>
      </c>
      <c r="D115" s="155" t="s">
        <v>303</v>
      </c>
      <c r="E115" s="250" t="s">
        <v>79</v>
      </c>
      <c r="F115" s="250"/>
      <c r="G115" s="250"/>
      <c r="H115" s="250"/>
      <c r="I115" s="250" t="s">
        <v>80</v>
      </c>
      <c r="J115" s="250"/>
      <c r="K115" s="250"/>
      <c r="L115" s="250"/>
      <c r="M115" s="250" t="s">
        <v>81</v>
      </c>
      <c r="N115" s="250"/>
      <c r="O115" s="250"/>
      <c r="P115" s="250"/>
      <c r="Q115" s="250" t="s">
        <v>82</v>
      </c>
      <c r="R115" s="250"/>
      <c r="S115" s="250"/>
      <c r="T115" s="250"/>
      <c r="U115" s="250" t="s">
        <v>83</v>
      </c>
      <c r="V115" s="250"/>
      <c r="W115" s="250"/>
      <c r="X115" s="250"/>
      <c r="Y115" s="250" t="s">
        <v>84</v>
      </c>
      <c r="Z115" s="250"/>
      <c r="AA115" s="250"/>
      <c r="AB115" s="250"/>
      <c r="AC115" s="250" t="s">
        <v>85</v>
      </c>
      <c r="AD115" s="250"/>
      <c r="AE115" s="250"/>
      <c r="AF115" s="250"/>
      <c r="AG115" s="250" t="s">
        <v>86</v>
      </c>
      <c r="AH115" s="250"/>
      <c r="AI115" s="250"/>
      <c r="AJ115" s="250"/>
      <c r="AK115" s="250" t="s">
        <v>87</v>
      </c>
      <c r="AL115" s="250"/>
      <c r="AM115" s="250"/>
      <c r="AN115" s="250"/>
      <c r="AO115" s="250" t="s">
        <v>88</v>
      </c>
      <c r="AP115" s="250"/>
      <c r="AQ115" s="250"/>
      <c r="AR115" s="250"/>
      <c r="AS115" s="250" t="s">
        <v>89</v>
      </c>
      <c r="AT115" s="250"/>
      <c r="AU115" s="250"/>
      <c r="AV115" s="250"/>
      <c r="AW115" s="250" t="s">
        <v>90</v>
      </c>
      <c r="AX115" s="250"/>
      <c r="AY115" s="250"/>
      <c r="AZ115" s="250"/>
      <c r="BA115" s="223"/>
      <c r="BB115" s="216"/>
      <c r="BC115" s="216"/>
    </row>
    <row r="116" spans="1:55" s="110" customFormat="1" ht="32.4" customHeight="1">
      <c r="A116" s="250"/>
      <c r="B116" s="250"/>
      <c r="C116" s="150" t="s">
        <v>232</v>
      </c>
      <c r="D116" s="156" t="s">
        <v>257</v>
      </c>
      <c r="E116" s="150" t="s">
        <v>73</v>
      </c>
      <c r="F116" s="150" t="s">
        <v>74</v>
      </c>
      <c r="G116" s="150" t="s">
        <v>75</v>
      </c>
      <c r="H116" s="150" t="s">
        <v>76</v>
      </c>
      <c r="I116" s="150" t="s">
        <v>73</v>
      </c>
      <c r="J116" s="150" t="s">
        <v>74</v>
      </c>
      <c r="K116" s="150" t="s">
        <v>75</v>
      </c>
      <c r="L116" s="150" t="s">
        <v>76</v>
      </c>
      <c r="M116" s="150" t="s">
        <v>73</v>
      </c>
      <c r="N116" s="150" t="s">
        <v>74</v>
      </c>
      <c r="O116" s="150" t="s">
        <v>75</v>
      </c>
      <c r="P116" s="150" t="s">
        <v>76</v>
      </c>
      <c r="Q116" s="150" t="s">
        <v>73</v>
      </c>
      <c r="R116" s="150" t="s">
        <v>74</v>
      </c>
      <c r="S116" s="150" t="s">
        <v>75</v>
      </c>
      <c r="T116" s="150" t="s">
        <v>76</v>
      </c>
      <c r="U116" s="150" t="s">
        <v>73</v>
      </c>
      <c r="V116" s="150" t="s">
        <v>74</v>
      </c>
      <c r="W116" s="150" t="s">
        <v>75</v>
      </c>
      <c r="X116" s="150" t="s">
        <v>76</v>
      </c>
      <c r="Y116" s="150" t="s">
        <v>73</v>
      </c>
      <c r="Z116" s="150" t="s">
        <v>74</v>
      </c>
      <c r="AA116" s="150" t="s">
        <v>75</v>
      </c>
      <c r="AB116" s="150" t="s">
        <v>76</v>
      </c>
      <c r="AC116" s="150" t="s">
        <v>73</v>
      </c>
      <c r="AD116" s="150" t="s">
        <v>74</v>
      </c>
      <c r="AE116" s="150" t="s">
        <v>75</v>
      </c>
      <c r="AF116" s="150" t="s">
        <v>76</v>
      </c>
      <c r="AG116" s="150" t="s">
        <v>73</v>
      </c>
      <c r="AH116" s="150" t="s">
        <v>74</v>
      </c>
      <c r="AI116" s="150" t="s">
        <v>75</v>
      </c>
      <c r="AJ116" s="150" t="s">
        <v>76</v>
      </c>
      <c r="AK116" s="150" t="s">
        <v>73</v>
      </c>
      <c r="AL116" s="150" t="s">
        <v>74</v>
      </c>
      <c r="AM116" s="150" t="s">
        <v>75</v>
      </c>
      <c r="AN116" s="150" t="s">
        <v>76</v>
      </c>
      <c r="AO116" s="150" t="s">
        <v>73</v>
      </c>
      <c r="AP116" s="150" t="s">
        <v>74</v>
      </c>
      <c r="AQ116" s="150" t="s">
        <v>75</v>
      </c>
      <c r="AR116" s="150" t="s">
        <v>76</v>
      </c>
      <c r="AS116" s="150" t="s">
        <v>73</v>
      </c>
      <c r="AT116" s="150" t="s">
        <v>74</v>
      </c>
      <c r="AU116" s="150" t="s">
        <v>75</v>
      </c>
      <c r="AV116" s="150" t="s">
        <v>76</v>
      </c>
      <c r="AW116" s="150" t="s">
        <v>73</v>
      </c>
      <c r="AX116" s="150" t="s">
        <v>74</v>
      </c>
      <c r="AY116" s="150" t="s">
        <v>75</v>
      </c>
      <c r="AZ116" s="150" t="s">
        <v>76</v>
      </c>
      <c r="BA116" s="223"/>
      <c r="BB116" s="216"/>
      <c r="BC116" s="216"/>
    </row>
    <row r="117" spans="1:55" s="110" customFormat="1" ht="32.4" customHeight="1">
      <c r="A117" s="250"/>
      <c r="B117" s="250"/>
      <c r="C117" s="150" t="s">
        <v>91</v>
      </c>
      <c r="D117" s="159">
        <v>63</v>
      </c>
      <c r="E117" s="109">
        <f>0.01*E114/2</f>
        <v>0.12</v>
      </c>
      <c r="F117" s="109">
        <f>0.015*F114/2</f>
        <v>2.2499999999999999E-2</v>
      </c>
      <c r="G117" s="109">
        <f>0.02*G114/2</f>
        <v>0.03</v>
      </c>
      <c r="H117" s="109">
        <f>E117+F117+G117</f>
        <v>0.17249999999999999</v>
      </c>
      <c r="I117" s="109">
        <f>0.01*I114/2</f>
        <v>0.12</v>
      </c>
      <c r="J117" s="109">
        <f>0.015*J114/2</f>
        <v>2.2499999999999999E-2</v>
      </c>
      <c r="K117" s="109">
        <f>0.02*K114/2</f>
        <v>0.03</v>
      </c>
      <c r="L117" s="109">
        <f>I117+J117+K117</f>
        <v>0.17249999999999999</v>
      </c>
      <c r="M117" s="109">
        <f>0.01*M114/2</f>
        <v>0.12</v>
      </c>
      <c r="N117" s="109">
        <f>0.015*N114/2</f>
        <v>2.2499999999999999E-2</v>
      </c>
      <c r="O117" s="109">
        <f>0.02*O114/2</f>
        <v>0.03</v>
      </c>
      <c r="P117" s="109">
        <f>M117+N117+O117</f>
        <v>0.17249999999999999</v>
      </c>
      <c r="Q117" s="109">
        <f>0.01*Q114/2</f>
        <v>0.12</v>
      </c>
      <c r="R117" s="109">
        <f>0.015*R114/2</f>
        <v>2.2499999999999999E-2</v>
      </c>
      <c r="S117" s="109">
        <f>0.02*S114/2</f>
        <v>0.03</v>
      </c>
      <c r="T117" s="109">
        <f>Q117+R117+S117</f>
        <v>0.17249999999999999</v>
      </c>
      <c r="U117" s="109">
        <f>0.01*U114/2</f>
        <v>0.12</v>
      </c>
      <c r="V117" s="109">
        <f>0.015*V114/2</f>
        <v>2.2499999999999999E-2</v>
      </c>
      <c r="W117" s="109">
        <f>0.02*W114/2</f>
        <v>0.03</v>
      </c>
      <c r="X117" s="109">
        <f>U117+V117+W117</f>
        <v>0.17249999999999999</v>
      </c>
      <c r="Y117" s="109">
        <f>0.01*Y114/2</f>
        <v>0.11</v>
      </c>
      <c r="Z117" s="109">
        <f>0.015*Z114/2</f>
        <v>2.2499999999999999E-2</v>
      </c>
      <c r="AA117" s="109">
        <f>0.02*AA114/2</f>
        <v>0.03</v>
      </c>
      <c r="AB117" s="109">
        <f>Y117+Z117+AA117</f>
        <v>0.16250000000000001</v>
      </c>
      <c r="AC117" s="109">
        <f>0.01*AC114/2</f>
        <v>0.125</v>
      </c>
      <c r="AD117" s="109">
        <f>0.015*AD114/2</f>
        <v>2.2499999999999999E-2</v>
      </c>
      <c r="AE117" s="109">
        <f>0.02*AE114/2</f>
        <v>0.03</v>
      </c>
      <c r="AF117" s="109">
        <f>AC117+AD117+AE117</f>
        <v>0.17749999999999999</v>
      </c>
      <c r="AG117" s="109">
        <f>0.01*AG114/2</f>
        <v>0.125</v>
      </c>
      <c r="AH117" s="109">
        <f>0.015*AH114/2</f>
        <v>2.2499999999999999E-2</v>
      </c>
      <c r="AI117" s="109">
        <f>0.02*AI114/2</f>
        <v>0.03</v>
      </c>
      <c r="AJ117" s="109">
        <f>AG117+AH117+AI117</f>
        <v>0.17749999999999999</v>
      </c>
      <c r="AK117" s="109">
        <f>0.01*AK114/2</f>
        <v>0.125</v>
      </c>
      <c r="AL117" s="109">
        <f>0.015*AL114/2</f>
        <v>2.2499999999999999E-2</v>
      </c>
      <c r="AM117" s="109">
        <f>0.02*AM114/2</f>
        <v>0.03</v>
      </c>
      <c r="AN117" s="109">
        <f>AK117+AL117+AM117</f>
        <v>0.17749999999999999</v>
      </c>
      <c r="AO117" s="109">
        <f>0.01*AO114/2</f>
        <v>0.125</v>
      </c>
      <c r="AP117" s="109">
        <f>0.015*AP114/2</f>
        <v>2.2499999999999999E-2</v>
      </c>
      <c r="AQ117" s="109">
        <f>0.02*AQ114/2</f>
        <v>0.03</v>
      </c>
      <c r="AR117" s="109">
        <f>AO117+AP117+AQ117</f>
        <v>0.17749999999999999</v>
      </c>
      <c r="AS117" s="109">
        <f>0.01*AS114/2</f>
        <v>0.125</v>
      </c>
      <c r="AT117" s="109">
        <f>0.015*AT114/2</f>
        <v>2.2499999999999999E-2</v>
      </c>
      <c r="AU117" s="109">
        <f>0.02*AU114/2</f>
        <v>0.03</v>
      </c>
      <c r="AV117" s="109">
        <f>AS117+AT117+AU117</f>
        <v>0.17749999999999999</v>
      </c>
      <c r="AW117" s="109">
        <f>0.01*AW114/2</f>
        <v>0.125</v>
      </c>
      <c r="AX117" s="109">
        <f>0.015*AX114/2</f>
        <v>2.2499999999999999E-2</v>
      </c>
      <c r="AY117" s="109">
        <f>0.02*AY114/2</f>
        <v>0.03</v>
      </c>
      <c r="AZ117" s="109">
        <f>AW117+AX117+AY117</f>
        <v>0.17749999999999999</v>
      </c>
      <c r="BA117" s="224"/>
      <c r="BB117" s="216"/>
      <c r="BC117" s="216"/>
    </row>
    <row r="118" spans="1:55" s="110" customFormat="1" ht="32.4" customHeight="1">
      <c r="A118" s="150" t="s">
        <v>4</v>
      </c>
      <c r="B118" s="150" t="s">
        <v>5</v>
      </c>
      <c r="C118" s="150" t="s">
        <v>30</v>
      </c>
      <c r="D118" s="150" t="s">
        <v>220</v>
      </c>
      <c r="E118" s="250" t="s">
        <v>50</v>
      </c>
      <c r="F118" s="250"/>
      <c r="G118" s="250"/>
      <c r="H118" s="250"/>
      <c r="I118" s="250" t="s">
        <v>51</v>
      </c>
      <c r="J118" s="250"/>
      <c r="K118" s="250"/>
      <c r="L118" s="250"/>
      <c r="M118" s="250" t="s">
        <v>52</v>
      </c>
      <c r="N118" s="250"/>
      <c r="O118" s="250"/>
      <c r="P118" s="250"/>
      <c r="Q118" s="250" t="s">
        <v>53</v>
      </c>
      <c r="R118" s="250"/>
      <c r="S118" s="250"/>
      <c r="T118" s="250"/>
      <c r="U118" s="250" t="s">
        <v>54</v>
      </c>
      <c r="V118" s="250"/>
      <c r="W118" s="250"/>
      <c r="X118" s="250"/>
      <c r="Y118" s="250" t="s">
        <v>55</v>
      </c>
      <c r="Z118" s="250"/>
      <c r="AA118" s="250"/>
      <c r="AB118" s="250"/>
      <c r="AC118" s="250" t="s">
        <v>56</v>
      </c>
      <c r="AD118" s="250"/>
      <c r="AE118" s="250"/>
      <c r="AF118" s="250"/>
      <c r="AG118" s="251" t="s">
        <v>57</v>
      </c>
      <c r="AH118" s="251"/>
      <c r="AI118" s="251"/>
      <c r="AJ118" s="251"/>
      <c r="AK118" s="250" t="s">
        <v>58</v>
      </c>
      <c r="AL118" s="250"/>
      <c r="AM118" s="250"/>
      <c r="AN118" s="250"/>
      <c r="AO118" s="250" t="s">
        <v>59</v>
      </c>
      <c r="AP118" s="250"/>
      <c r="AQ118" s="250"/>
      <c r="AR118" s="250"/>
      <c r="AS118" s="250" t="s">
        <v>60</v>
      </c>
      <c r="AT118" s="250"/>
      <c r="AU118" s="250"/>
      <c r="AV118" s="250"/>
      <c r="AW118" s="250" t="s">
        <v>61</v>
      </c>
      <c r="AX118" s="250"/>
      <c r="AY118" s="250"/>
      <c r="AZ118" s="250"/>
      <c r="BA118" s="150" t="s">
        <v>62</v>
      </c>
      <c r="BB118" s="150" t="s">
        <v>40</v>
      </c>
      <c r="BC118" s="150" t="s">
        <v>41</v>
      </c>
    </row>
    <row r="119" spans="1:55" s="110" customFormat="1" ht="32.4" customHeight="1">
      <c r="A119" s="250" t="s">
        <v>364</v>
      </c>
      <c r="B119" s="250"/>
      <c r="C119" s="150" t="s">
        <v>31</v>
      </c>
      <c r="D119" s="157" t="s">
        <v>304</v>
      </c>
      <c r="E119" s="150" t="s">
        <v>73</v>
      </c>
      <c r="F119" s="150" t="s">
        <v>74</v>
      </c>
      <c r="G119" s="150" t="s">
        <v>75</v>
      </c>
      <c r="H119" s="150" t="s">
        <v>76</v>
      </c>
      <c r="I119" s="150" t="s">
        <v>73</v>
      </c>
      <c r="J119" s="150" t="s">
        <v>74</v>
      </c>
      <c r="K119" s="150" t="s">
        <v>75</v>
      </c>
      <c r="L119" s="150" t="s">
        <v>76</v>
      </c>
      <c r="M119" s="150" t="s">
        <v>73</v>
      </c>
      <c r="N119" s="150" t="s">
        <v>74</v>
      </c>
      <c r="O119" s="150" t="s">
        <v>75</v>
      </c>
      <c r="P119" s="150" t="s">
        <v>76</v>
      </c>
      <c r="Q119" s="150" t="s">
        <v>73</v>
      </c>
      <c r="R119" s="150" t="s">
        <v>74</v>
      </c>
      <c r="S119" s="150" t="s">
        <v>75</v>
      </c>
      <c r="T119" s="150" t="s">
        <v>76</v>
      </c>
      <c r="U119" s="150" t="s">
        <v>73</v>
      </c>
      <c r="V119" s="150" t="s">
        <v>74</v>
      </c>
      <c r="W119" s="150" t="s">
        <v>75</v>
      </c>
      <c r="X119" s="150" t="s">
        <v>76</v>
      </c>
      <c r="Y119" s="150" t="s">
        <v>73</v>
      </c>
      <c r="Z119" s="150" t="s">
        <v>74</v>
      </c>
      <c r="AA119" s="150" t="s">
        <v>75</v>
      </c>
      <c r="AB119" s="150" t="s">
        <v>76</v>
      </c>
      <c r="AC119" s="150" t="s">
        <v>73</v>
      </c>
      <c r="AD119" s="150" t="s">
        <v>74</v>
      </c>
      <c r="AE119" s="150" t="s">
        <v>75</v>
      </c>
      <c r="AF119" s="150" t="s">
        <v>76</v>
      </c>
      <c r="AG119" s="150" t="s">
        <v>73</v>
      </c>
      <c r="AH119" s="150" t="s">
        <v>74</v>
      </c>
      <c r="AI119" s="150" t="s">
        <v>75</v>
      </c>
      <c r="AJ119" s="150" t="s">
        <v>76</v>
      </c>
      <c r="AK119" s="150" t="s">
        <v>73</v>
      </c>
      <c r="AL119" s="150" t="s">
        <v>74</v>
      </c>
      <c r="AM119" s="150" t="s">
        <v>75</v>
      </c>
      <c r="AN119" s="150" t="s">
        <v>76</v>
      </c>
      <c r="AO119" s="150" t="s">
        <v>73</v>
      </c>
      <c r="AP119" s="150" t="s">
        <v>74</v>
      </c>
      <c r="AQ119" s="150" t="s">
        <v>75</v>
      </c>
      <c r="AR119" s="150" t="s">
        <v>76</v>
      </c>
      <c r="AS119" s="150" t="s">
        <v>73</v>
      </c>
      <c r="AT119" s="150" t="s">
        <v>74</v>
      </c>
      <c r="AU119" s="150" t="s">
        <v>75</v>
      </c>
      <c r="AV119" s="150" t="s">
        <v>76</v>
      </c>
      <c r="AW119" s="150" t="s">
        <v>73</v>
      </c>
      <c r="AX119" s="150" t="s">
        <v>74</v>
      </c>
      <c r="AY119" s="150" t="s">
        <v>75</v>
      </c>
      <c r="AZ119" s="150" t="s">
        <v>76</v>
      </c>
      <c r="BA119" s="222">
        <f>H120+L120+P120+T120+X120+AB120+AF120+AJ120+AN120+AR120+AV120+AZ120</f>
        <v>280</v>
      </c>
      <c r="BB119" s="216">
        <f>BC119*2</f>
        <v>3.1599999999999993</v>
      </c>
      <c r="BC119" s="216">
        <f>H123+L123+P123+T123+X123+AB123+AF123+AJ123+AN123+AR123+AV123+AZ123</f>
        <v>1.5799999999999996</v>
      </c>
    </row>
    <row r="120" spans="1:55" s="110" customFormat="1" ht="32.4" customHeight="1">
      <c r="A120" s="250"/>
      <c r="B120" s="250"/>
      <c r="C120" s="152" t="s">
        <v>77</v>
      </c>
      <c r="D120" s="153" t="s">
        <v>344</v>
      </c>
      <c r="E120" s="154">
        <v>17</v>
      </c>
      <c r="F120" s="154">
        <v>2</v>
      </c>
      <c r="G120" s="154">
        <v>2</v>
      </c>
      <c r="H120" s="154">
        <f>SUM(E120:G120)</f>
        <v>21</v>
      </c>
      <c r="I120" s="154">
        <v>17</v>
      </c>
      <c r="J120" s="154">
        <v>2</v>
      </c>
      <c r="K120" s="154">
        <v>2</v>
      </c>
      <c r="L120" s="154">
        <f>SUM(I120:K120)</f>
        <v>21</v>
      </c>
      <c r="M120" s="154">
        <v>17</v>
      </c>
      <c r="N120" s="154">
        <v>2</v>
      </c>
      <c r="O120" s="154">
        <v>2</v>
      </c>
      <c r="P120" s="154">
        <f>SUM(M120:O120)</f>
        <v>21</v>
      </c>
      <c r="Q120" s="154">
        <v>18</v>
      </c>
      <c r="R120" s="154">
        <v>2</v>
      </c>
      <c r="S120" s="154">
        <v>2</v>
      </c>
      <c r="T120" s="154">
        <f>SUM(Q120:S120)</f>
        <v>22</v>
      </c>
      <c r="U120" s="154">
        <v>18</v>
      </c>
      <c r="V120" s="154">
        <v>2</v>
      </c>
      <c r="W120" s="154">
        <v>2</v>
      </c>
      <c r="X120" s="154">
        <f>SUM(U120:W120)</f>
        <v>22</v>
      </c>
      <c r="Y120" s="154">
        <v>20</v>
      </c>
      <c r="Z120" s="154">
        <v>2</v>
      </c>
      <c r="AA120" s="154">
        <v>2</v>
      </c>
      <c r="AB120" s="154">
        <f>SUM(Y120:AA120)</f>
        <v>24</v>
      </c>
      <c r="AC120" s="154">
        <v>20</v>
      </c>
      <c r="AD120" s="154">
        <v>2</v>
      </c>
      <c r="AE120" s="154">
        <v>2</v>
      </c>
      <c r="AF120" s="154">
        <f>SUM(AC120:AE120)</f>
        <v>24</v>
      </c>
      <c r="AG120" s="154">
        <v>21</v>
      </c>
      <c r="AH120" s="154">
        <v>2</v>
      </c>
      <c r="AI120" s="154">
        <v>2</v>
      </c>
      <c r="AJ120" s="154">
        <f>SUM(AG120:AI120)</f>
        <v>25</v>
      </c>
      <c r="AK120" s="154">
        <v>21</v>
      </c>
      <c r="AL120" s="154">
        <v>2</v>
      </c>
      <c r="AM120" s="154">
        <v>2</v>
      </c>
      <c r="AN120" s="154">
        <f t="shared" ref="AN120" si="5">SUM(AK120:AM120)</f>
        <v>25</v>
      </c>
      <c r="AO120" s="154">
        <v>21</v>
      </c>
      <c r="AP120" s="154">
        <v>2</v>
      </c>
      <c r="AQ120" s="154">
        <v>2</v>
      </c>
      <c r="AR120" s="154">
        <f t="shared" ref="AR120" si="6">SUM(AO120:AQ120)</f>
        <v>25</v>
      </c>
      <c r="AS120" s="154">
        <v>21</v>
      </c>
      <c r="AT120" s="154">
        <v>2</v>
      </c>
      <c r="AU120" s="154">
        <v>2</v>
      </c>
      <c r="AV120" s="154">
        <f t="shared" ref="AV120" si="7">SUM(AS120:AU120)</f>
        <v>25</v>
      </c>
      <c r="AW120" s="154">
        <v>21</v>
      </c>
      <c r="AX120" s="154">
        <v>2</v>
      </c>
      <c r="AY120" s="154">
        <v>2</v>
      </c>
      <c r="AZ120" s="154">
        <f t="shared" ref="AZ120" si="8">SUM(AW120:AY120)</f>
        <v>25</v>
      </c>
      <c r="BA120" s="223"/>
      <c r="BB120" s="216"/>
      <c r="BC120" s="216"/>
    </row>
    <row r="121" spans="1:55" s="110" customFormat="1" ht="32.4" customHeight="1">
      <c r="A121" s="250"/>
      <c r="B121" s="250"/>
      <c r="C121" s="150" t="s">
        <v>230</v>
      </c>
      <c r="D121" s="155" t="s">
        <v>345</v>
      </c>
      <c r="E121" s="250" t="s">
        <v>79</v>
      </c>
      <c r="F121" s="250"/>
      <c r="G121" s="250"/>
      <c r="H121" s="250"/>
      <c r="I121" s="250" t="s">
        <v>80</v>
      </c>
      <c r="J121" s="250"/>
      <c r="K121" s="250"/>
      <c r="L121" s="250"/>
      <c r="M121" s="250" t="s">
        <v>81</v>
      </c>
      <c r="N121" s="250"/>
      <c r="O121" s="250"/>
      <c r="P121" s="250"/>
      <c r="Q121" s="250" t="s">
        <v>82</v>
      </c>
      <c r="R121" s="250"/>
      <c r="S121" s="250"/>
      <c r="T121" s="250"/>
      <c r="U121" s="250" t="s">
        <v>83</v>
      </c>
      <c r="V121" s="250"/>
      <c r="W121" s="250"/>
      <c r="X121" s="250"/>
      <c r="Y121" s="250" t="s">
        <v>84</v>
      </c>
      <c r="Z121" s="250"/>
      <c r="AA121" s="250"/>
      <c r="AB121" s="250"/>
      <c r="AC121" s="250" t="s">
        <v>85</v>
      </c>
      <c r="AD121" s="250"/>
      <c r="AE121" s="250"/>
      <c r="AF121" s="250"/>
      <c r="AG121" s="250" t="s">
        <v>86</v>
      </c>
      <c r="AH121" s="250"/>
      <c r="AI121" s="250"/>
      <c r="AJ121" s="250"/>
      <c r="AK121" s="250" t="s">
        <v>87</v>
      </c>
      <c r="AL121" s="250"/>
      <c r="AM121" s="250"/>
      <c r="AN121" s="250"/>
      <c r="AO121" s="250" t="s">
        <v>88</v>
      </c>
      <c r="AP121" s="250"/>
      <c r="AQ121" s="250"/>
      <c r="AR121" s="250"/>
      <c r="AS121" s="250" t="s">
        <v>89</v>
      </c>
      <c r="AT121" s="250"/>
      <c r="AU121" s="250"/>
      <c r="AV121" s="250"/>
      <c r="AW121" s="250" t="s">
        <v>90</v>
      </c>
      <c r="AX121" s="250"/>
      <c r="AY121" s="250"/>
      <c r="AZ121" s="250"/>
      <c r="BA121" s="223"/>
      <c r="BB121" s="216"/>
      <c r="BC121" s="216"/>
    </row>
    <row r="122" spans="1:55" s="110" customFormat="1" ht="32.4" customHeight="1">
      <c r="A122" s="250"/>
      <c r="B122" s="250"/>
      <c r="C122" s="150" t="s">
        <v>232</v>
      </c>
      <c r="D122" s="156" t="s">
        <v>346</v>
      </c>
      <c r="E122" s="150" t="s">
        <v>73</v>
      </c>
      <c r="F122" s="150" t="s">
        <v>74</v>
      </c>
      <c r="G122" s="150" t="s">
        <v>75</v>
      </c>
      <c r="H122" s="150" t="s">
        <v>76</v>
      </c>
      <c r="I122" s="150" t="s">
        <v>73</v>
      </c>
      <c r="J122" s="150" t="s">
        <v>74</v>
      </c>
      <c r="K122" s="150" t="s">
        <v>75</v>
      </c>
      <c r="L122" s="150" t="s">
        <v>76</v>
      </c>
      <c r="M122" s="150" t="s">
        <v>73</v>
      </c>
      <c r="N122" s="150" t="s">
        <v>74</v>
      </c>
      <c r="O122" s="150" t="s">
        <v>75</v>
      </c>
      <c r="P122" s="150" t="s">
        <v>76</v>
      </c>
      <c r="Q122" s="150" t="s">
        <v>73</v>
      </c>
      <c r="R122" s="150" t="s">
        <v>74</v>
      </c>
      <c r="S122" s="150" t="s">
        <v>75</v>
      </c>
      <c r="T122" s="150" t="s">
        <v>76</v>
      </c>
      <c r="U122" s="150" t="s">
        <v>73</v>
      </c>
      <c r="V122" s="150" t="s">
        <v>74</v>
      </c>
      <c r="W122" s="150" t="s">
        <v>75</v>
      </c>
      <c r="X122" s="150" t="s">
        <v>76</v>
      </c>
      <c r="Y122" s="150" t="s">
        <v>73</v>
      </c>
      <c r="Z122" s="150" t="s">
        <v>74</v>
      </c>
      <c r="AA122" s="150" t="s">
        <v>75</v>
      </c>
      <c r="AB122" s="150" t="s">
        <v>76</v>
      </c>
      <c r="AC122" s="150" t="s">
        <v>73</v>
      </c>
      <c r="AD122" s="150" t="s">
        <v>74</v>
      </c>
      <c r="AE122" s="150" t="s">
        <v>75</v>
      </c>
      <c r="AF122" s="150" t="s">
        <v>76</v>
      </c>
      <c r="AG122" s="150" t="s">
        <v>73</v>
      </c>
      <c r="AH122" s="150" t="s">
        <v>74</v>
      </c>
      <c r="AI122" s="150" t="s">
        <v>75</v>
      </c>
      <c r="AJ122" s="150" t="s">
        <v>76</v>
      </c>
      <c r="AK122" s="150" t="s">
        <v>73</v>
      </c>
      <c r="AL122" s="150" t="s">
        <v>74</v>
      </c>
      <c r="AM122" s="150" t="s">
        <v>75</v>
      </c>
      <c r="AN122" s="150" t="s">
        <v>76</v>
      </c>
      <c r="AO122" s="150" t="s">
        <v>73</v>
      </c>
      <c r="AP122" s="150" t="s">
        <v>74</v>
      </c>
      <c r="AQ122" s="150" t="s">
        <v>75</v>
      </c>
      <c r="AR122" s="150" t="s">
        <v>76</v>
      </c>
      <c r="AS122" s="150" t="s">
        <v>73</v>
      </c>
      <c r="AT122" s="150" t="s">
        <v>74</v>
      </c>
      <c r="AU122" s="150" t="s">
        <v>75</v>
      </c>
      <c r="AV122" s="150" t="s">
        <v>76</v>
      </c>
      <c r="AW122" s="150" t="s">
        <v>73</v>
      </c>
      <c r="AX122" s="150" t="s">
        <v>74</v>
      </c>
      <c r="AY122" s="150" t="s">
        <v>75</v>
      </c>
      <c r="AZ122" s="150" t="s">
        <v>76</v>
      </c>
      <c r="BA122" s="223"/>
      <c r="BB122" s="216"/>
      <c r="BC122" s="216"/>
    </row>
    <row r="123" spans="1:55" s="110" customFormat="1" ht="32.4" customHeight="1">
      <c r="A123" s="250"/>
      <c r="B123" s="250"/>
      <c r="C123" s="150" t="s">
        <v>91</v>
      </c>
      <c r="D123" s="156" t="s">
        <v>270</v>
      </c>
      <c r="E123" s="109">
        <f>0.01*E120/2</f>
        <v>8.5000000000000006E-2</v>
      </c>
      <c r="F123" s="109">
        <f>0.015*F120/2</f>
        <v>1.4999999999999999E-2</v>
      </c>
      <c r="G123" s="109">
        <f>0.02*G120/2</f>
        <v>0.02</v>
      </c>
      <c r="H123" s="109">
        <f>E123+F123+G123</f>
        <v>0.12000000000000001</v>
      </c>
      <c r="I123" s="109">
        <f>0.01*I120/2</f>
        <v>8.5000000000000006E-2</v>
      </c>
      <c r="J123" s="109">
        <f>0.015*J120/2</f>
        <v>1.4999999999999999E-2</v>
      </c>
      <c r="K123" s="109">
        <f>0.02*K120/2</f>
        <v>0.02</v>
      </c>
      <c r="L123" s="109">
        <f>I123+J123+K123</f>
        <v>0.12000000000000001</v>
      </c>
      <c r="M123" s="109">
        <f>0.01*M120/2</f>
        <v>8.5000000000000006E-2</v>
      </c>
      <c r="N123" s="109">
        <f>0.015*N120/2</f>
        <v>1.4999999999999999E-2</v>
      </c>
      <c r="O123" s="109">
        <f>0.02*O120/2</f>
        <v>0.02</v>
      </c>
      <c r="P123" s="109">
        <f>M123+N123+O123</f>
        <v>0.12000000000000001</v>
      </c>
      <c r="Q123" s="109">
        <f>0.01*Q120/2</f>
        <v>0.09</v>
      </c>
      <c r="R123" s="109">
        <f>0.015*R120/2</f>
        <v>1.4999999999999999E-2</v>
      </c>
      <c r="S123" s="109">
        <f>0.02*S120/2</f>
        <v>0.02</v>
      </c>
      <c r="T123" s="109">
        <f>Q123+R123+S123</f>
        <v>0.125</v>
      </c>
      <c r="U123" s="109">
        <f>0.01*U120/2</f>
        <v>0.09</v>
      </c>
      <c r="V123" s="109">
        <f>0.015*V120/2</f>
        <v>1.4999999999999999E-2</v>
      </c>
      <c r="W123" s="109">
        <f>0.02*W120/2</f>
        <v>0.02</v>
      </c>
      <c r="X123" s="109">
        <f>U123+V123+W123</f>
        <v>0.125</v>
      </c>
      <c r="Y123" s="109">
        <f>0.01*Y120/2</f>
        <v>0.1</v>
      </c>
      <c r="Z123" s="109">
        <f>0.015*Z120/2</f>
        <v>1.4999999999999999E-2</v>
      </c>
      <c r="AA123" s="109">
        <f>0.02*AA120/2</f>
        <v>0.02</v>
      </c>
      <c r="AB123" s="109">
        <f>Y123+Z123+AA123</f>
        <v>0.13500000000000001</v>
      </c>
      <c r="AC123" s="109">
        <f>0.01*AC120/2</f>
        <v>0.1</v>
      </c>
      <c r="AD123" s="109">
        <f>0.015*AD120/2</f>
        <v>1.4999999999999999E-2</v>
      </c>
      <c r="AE123" s="109">
        <f>0.02*AE120/2</f>
        <v>0.02</v>
      </c>
      <c r="AF123" s="109">
        <f>AC123+AD123+AE123</f>
        <v>0.13500000000000001</v>
      </c>
      <c r="AG123" s="109">
        <f>0.01*AG120/2</f>
        <v>0.105</v>
      </c>
      <c r="AH123" s="109">
        <f>0.015*AH120/2</f>
        <v>1.4999999999999999E-2</v>
      </c>
      <c r="AI123" s="109">
        <f>0.02*AI120/2</f>
        <v>0.02</v>
      </c>
      <c r="AJ123" s="109">
        <f>AG123+AH123+AI123</f>
        <v>0.13999999999999999</v>
      </c>
      <c r="AK123" s="109">
        <f>0.01*AK120/2</f>
        <v>0.105</v>
      </c>
      <c r="AL123" s="109">
        <f>0.015*AL120/2</f>
        <v>1.4999999999999999E-2</v>
      </c>
      <c r="AM123" s="109">
        <f>0.02*AM120/2</f>
        <v>0.02</v>
      </c>
      <c r="AN123" s="109">
        <f>AK123+AL123+AM123</f>
        <v>0.13999999999999999</v>
      </c>
      <c r="AO123" s="109">
        <f>0.01*AO120/2</f>
        <v>0.105</v>
      </c>
      <c r="AP123" s="109">
        <f>0.015*AP120/2</f>
        <v>1.4999999999999999E-2</v>
      </c>
      <c r="AQ123" s="109">
        <f>0.02*AQ120/2</f>
        <v>0.02</v>
      </c>
      <c r="AR123" s="109">
        <f>AO123+AP123+AQ123</f>
        <v>0.13999999999999999</v>
      </c>
      <c r="AS123" s="109">
        <f>0.01*AS120/2</f>
        <v>0.105</v>
      </c>
      <c r="AT123" s="109">
        <f>0.015*AT120/2</f>
        <v>1.4999999999999999E-2</v>
      </c>
      <c r="AU123" s="109">
        <f>0.02*AU120/2</f>
        <v>0.02</v>
      </c>
      <c r="AV123" s="109">
        <f>AS123+AT123+AU123</f>
        <v>0.13999999999999999</v>
      </c>
      <c r="AW123" s="109">
        <f>0.01*AW120/2</f>
        <v>0.105</v>
      </c>
      <c r="AX123" s="109">
        <f>0.015*AX120/2</f>
        <v>1.4999999999999999E-2</v>
      </c>
      <c r="AY123" s="109">
        <f>0.02*AY120/2</f>
        <v>0.02</v>
      </c>
      <c r="AZ123" s="109">
        <f>AW123+AX123+AY123</f>
        <v>0.13999999999999999</v>
      </c>
      <c r="BA123" s="224"/>
      <c r="BB123" s="216"/>
      <c r="BC123" s="216"/>
    </row>
    <row r="124" spans="1:55" s="110" customFormat="1" ht="32.4" customHeight="1">
      <c r="A124" s="150" t="s">
        <v>4</v>
      </c>
      <c r="B124" s="150" t="s">
        <v>5</v>
      </c>
      <c r="C124" s="150" t="s">
        <v>30</v>
      </c>
      <c r="D124" s="150" t="s">
        <v>305</v>
      </c>
      <c r="E124" s="250" t="s">
        <v>50</v>
      </c>
      <c r="F124" s="250"/>
      <c r="G124" s="250"/>
      <c r="H124" s="250"/>
      <c r="I124" s="250" t="s">
        <v>51</v>
      </c>
      <c r="J124" s="250"/>
      <c r="K124" s="250"/>
      <c r="L124" s="250"/>
      <c r="M124" s="250" t="s">
        <v>52</v>
      </c>
      <c r="N124" s="250"/>
      <c r="O124" s="250"/>
      <c r="P124" s="250"/>
      <c r="Q124" s="250" t="s">
        <v>53</v>
      </c>
      <c r="R124" s="250"/>
      <c r="S124" s="250"/>
      <c r="T124" s="250"/>
      <c r="U124" s="250" t="s">
        <v>54</v>
      </c>
      <c r="V124" s="250"/>
      <c r="W124" s="250"/>
      <c r="X124" s="250"/>
      <c r="Y124" s="250" t="s">
        <v>55</v>
      </c>
      <c r="Z124" s="250"/>
      <c r="AA124" s="250"/>
      <c r="AB124" s="250"/>
      <c r="AC124" s="250" t="s">
        <v>56</v>
      </c>
      <c r="AD124" s="250"/>
      <c r="AE124" s="250"/>
      <c r="AF124" s="250"/>
      <c r="AG124" s="251" t="s">
        <v>57</v>
      </c>
      <c r="AH124" s="251"/>
      <c r="AI124" s="251"/>
      <c r="AJ124" s="251"/>
      <c r="AK124" s="250" t="s">
        <v>58</v>
      </c>
      <c r="AL124" s="250"/>
      <c r="AM124" s="250"/>
      <c r="AN124" s="250"/>
      <c r="AO124" s="250" t="s">
        <v>59</v>
      </c>
      <c r="AP124" s="250"/>
      <c r="AQ124" s="250"/>
      <c r="AR124" s="250"/>
      <c r="AS124" s="250" t="s">
        <v>60</v>
      </c>
      <c r="AT124" s="250"/>
      <c r="AU124" s="250"/>
      <c r="AV124" s="250"/>
      <c r="AW124" s="250" t="s">
        <v>61</v>
      </c>
      <c r="AX124" s="250"/>
      <c r="AY124" s="250"/>
      <c r="AZ124" s="250"/>
      <c r="BA124" s="150" t="s">
        <v>62</v>
      </c>
      <c r="BB124" s="150" t="s">
        <v>40</v>
      </c>
      <c r="BC124" s="150" t="s">
        <v>41</v>
      </c>
    </row>
    <row r="125" spans="1:55" s="110" customFormat="1" ht="32.4" customHeight="1">
      <c r="A125" s="250" t="s">
        <v>365</v>
      </c>
      <c r="B125" s="250" t="s">
        <v>286</v>
      </c>
      <c r="C125" s="150" t="s">
        <v>31</v>
      </c>
      <c r="D125" s="157" t="s">
        <v>306</v>
      </c>
      <c r="E125" s="150" t="s">
        <v>73</v>
      </c>
      <c r="F125" s="150" t="s">
        <v>74</v>
      </c>
      <c r="G125" s="150" t="s">
        <v>75</v>
      </c>
      <c r="H125" s="150" t="s">
        <v>76</v>
      </c>
      <c r="I125" s="150" t="s">
        <v>73</v>
      </c>
      <c r="J125" s="150" t="s">
        <v>74</v>
      </c>
      <c r="K125" s="150" t="s">
        <v>75</v>
      </c>
      <c r="L125" s="150" t="s">
        <v>76</v>
      </c>
      <c r="M125" s="150" t="s">
        <v>73</v>
      </c>
      <c r="N125" s="150" t="s">
        <v>74</v>
      </c>
      <c r="O125" s="150" t="s">
        <v>75</v>
      </c>
      <c r="P125" s="150" t="s">
        <v>76</v>
      </c>
      <c r="Q125" s="150" t="s">
        <v>73</v>
      </c>
      <c r="R125" s="150" t="s">
        <v>74</v>
      </c>
      <c r="S125" s="150" t="s">
        <v>75</v>
      </c>
      <c r="T125" s="150" t="s">
        <v>76</v>
      </c>
      <c r="U125" s="150" t="s">
        <v>73</v>
      </c>
      <c r="V125" s="150" t="s">
        <v>74</v>
      </c>
      <c r="W125" s="150" t="s">
        <v>75</v>
      </c>
      <c r="X125" s="150" t="s">
        <v>76</v>
      </c>
      <c r="Y125" s="150" t="s">
        <v>73</v>
      </c>
      <c r="Z125" s="150" t="s">
        <v>74</v>
      </c>
      <c r="AA125" s="150" t="s">
        <v>75</v>
      </c>
      <c r="AB125" s="150" t="s">
        <v>76</v>
      </c>
      <c r="AC125" s="150" t="s">
        <v>73</v>
      </c>
      <c r="AD125" s="150" t="s">
        <v>74</v>
      </c>
      <c r="AE125" s="150" t="s">
        <v>75</v>
      </c>
      <c r="AF125" s="150" t="s">
        <v>76</v>
      </c>
      <c r="AG125" s="150" t="s">
        <v>73</v>
      </c>
      <c r="AH125" s="150" t="s">
        <v>74</v>
      </c>
      <c r="AI125" s="150" t="s">
        <v>75</v>
      </c>
      <c r="AJ125" s="150" t="s">
        <v>76</v>
      </c>
      <c r="AK125" s="150" t="s">
        <v>73</v>
      </c>
      <c r="AL125" s="150" t="s">
        <v>74</v>
      </c>
      <c r="AM125" s="150" t="s">
        <v>75</v>
      </c>
      <c r="AN125" s="150" t="s">
        <v>76</v>
      </c>
      <c r="AO125" s="150" t="s">
        <v>73</v>
      </c>
      <c r="AP125" s="150" t="s">
        <v>74</v>
      </c>
      <c r="AQ125" s="150" t="s">
        <v>75</v>
      </c>
      <c r="AR125" s="150" t="s">
        <v>76</v>
      </c>
      <c r="AS125" s="150" t="s">
        <v>73</v>
      </c>
      <c r="AT125" s="150" t="s">
        <v>74</v>
      </c>
      <c r="AU125" s="150" t="s">
        <v>75</v>
      </c>
      <c r="AV125" s="150" t="s">
        <v>76</v>
      </c>
      <c r="AW125" s="150" t="s">
        <v>73</v>
      </c>
      <c r="AX125" s="150" t="s">
        <v>74</v>
      </c>
      <c r="AY125" s="150" t="s">
        <v>75</v>
      </c>
      <c r="AZ125" s="150" t="s">
        <v>76</v>
      </c>
      <c r="BA125" s="222">
        <f>H126+L126+P126+T126+X126+AB126+AF126+AJ126+AN126+AR126+AV126+AZ126</f>
        <v>669</v>
      </c>
      <c r="BB125" s="225">
        <f>BC125*2</f>
        <v>6.6899999999999986</v>
      </c>
      <c r="BC125" s="225">
        <f>H129+L129+P129+T129+X129+AB129+AF129+AJ129+AN129+AR129+AV129+AZ129</f>
        <v>3.3449999999999993</v>
      </c>
    </row>
    <row r="126" spans="1:55" s="110" customFormat="1" ht="32.4" customHeight="1">
      <c r="A126" s="250"/>
      <c r="B126" s="250"/>
      <c r="C126" s="152" t="s">
        <v>77</v>
      </c>
      <c r="D126" s="153" t="s">
        <v>307</v>
      </c>
      <c r="E126" s="146">
        <v>42</v>
      </c>
      <c r="F126" s="146">
        <v>0</v>
      </c>
      <c r="G126" s="146">
        <v>0</v>
      </c>
      <c r="H126" s="146">
        <f>SUM(E126:G126)</f>
        <v>42</v>
      </c>
      <c r="I126" s="146">
        <v>49</v>
      </c>
      <c r="J126" s="146">
        <v>0</v>
      </c>
      <c r="K126" s="146">
        <v>0</v>
      </c>
      <c r="L126" s="146">
        <f>SUM(I126:K126)</f>
        <v>49</v>
      </c>
      <c r="M126" s="146">
        <v>51</v>
      </c>
      <c r="N126" s="146">
        <v>0</v>
      </c>
      <c r="O126" s="146">
        <v>0</v>
      </c>
      <c r="P126" s="146">
        <f>SUM(M126:O126)</f>
        <v>51</v>
      </c>
      <c r="Q126" s="146">
        <v>52</v>
      </c>
      <c r="R126" s="146">
        <v>0</v>
      </c>
      <c r="S126" s="146">
        <v>0</v>
      </c>
      <c r="T126" s="146">
        <f>SUM(Q126:S126)</f>
        <v>52</v>
      </c>
      <c r="U126" s="146">
        <v>56</v>
      </c>
      <c r="V126" s="146">
        <v>0</v>
      </c>
      <c r="W126" s="146">
        <v>0</v>
      </c>
      <c r="X126" s="146">
        <f>SUM(U126:W126)</f>
        <v>56</v>
      </c>
      <c r="Y126" s="146">
        <v>58</v>
      </c>
      <c r="Z126" s="146">
        <v>0</v>
      </c>
      <c r="AA126" s="146">
        <v>0</v>
      </c>
      <c r="AB126" s="146">
        <f>SUM(Y126:AA126)</f>
        <v>58</v>
      </c>
      <c r="AC126" s="146">
        <v>58</v>
      </c>
      <c r="AD126" s="146">
        <v>0</v>
      </c>
      <c r="AE126" s="146">
        <v>0</v>
      </c>
      <c r="AF126" s="146">
        <f>SUM(AC126:AE126)</f>
        <v>58</v>
      </c>
      <c r="AG126" s="146">
        <v>59</v>
      </c>
      <c r="AH126" s="146">
        <v>0</v>
      </c>
      <c r="AI126" s="146">
        <v>0</v>
      </c>
      <c r="AJ126" s="146">
        <f>SUM(AG126:AI126)</f>
        <v>59</v>
      </c>
      <c r="AK126" s="146">
        <v>60</v>
      </c>
      <c r="AL126" s="146">
        <v>0</v>
      </c>
      <c r="AM126" s="146">
        <v>0</v>
      </c>
      <c r="AN126" s="146">
        <f>SUM(AK126:AM126)</f>
        <v>60</v>
      </c>
      <c r="AO126" s="146">
        <v>60</v>
      </c>
      <c r="AP126" s="146">
        <v>0</v>
      </c>
      <c r="AQ126" s="146">
        <v>0</v>
      </c>
      <c r="AR126" s="146">
        <f>SUM(AO126:AQ126)</f>
        <v>60</v>
      </c>
      <c r="AS126" s="146">
        <v>60</v>
      </c>
      <c r="AT126" s="146">
        <v>0</v>
      </c>
      <c r="AU126" s="146">
        <v>0</v>
      </c>
      <c r="AV126" s="146">
        <f>SUM(AS126:AU126)</f>
        <v>60</v>
      </c>
      <c r="AW126" s="146">
        <v>64</v>
      </c>
      <c r="AX126" s="146">
        <v>0</v>
      </c>
      <c r="AY126" s="146">
        <v>0</v>
      </c>
      <c r="AZ126" s="146">
        <f>SUM(AW126:AY126)</f>
        <v>64</v>
      </c>
      <c r="BA126" s="223"/>
      <c r="BB126" s="225"/>
      <c r="BC126" s="225"/>
    </row>
    <row r="127" spans="1:55" s="110" customFormat="1" ht="32.4" customHeight="1">
      <c r="A127" s="250"/>
      <c r="B127" s="250"/>
      <c r="C127" s="150" t="s">
        <v>230</v>
      </c>
      <c r="D127" s="155" t="s">
        <v>308</v>
      </c>
      <c r="E127" s="250" t="s">
        <v>79</v>
      </c>
      <c r="F127" s="250"/>
      <c r="G127" s="250"/>
      <c r="H127" s="250"/>
      <c r="I127" s="250" t="s">
        <v>80</v>
      </c>
      <c r="J127" s="250"/>
      <c r="K127" s="250"/>
      <c r="L127" s="250"/>
      <c r="M127" s="250" t="s">
        <v>81</v>
      </c>
      <c r="N127" s="250"/>
      <c r="O127" s="250"/>
      <c r="P127" s="250"/>
      <c r="Q127" s="250" t="s">
        <v>82</v>
      </c>
      <c r="R127" s="250"/>
      <c r="S127" s="250"/>
      <c r="T127" s="250"/>
      <c r="U127" s="250" t="s">
        <v>83</v>
      </c>
      <c r="V127" s="250"/>
      <c r="W127" s="250"/>
      <c r="X127" s="250"/>
      <c r="Y127" s="250" t="s">
        <v>84</v>
      </c>
      <c r="Z127" s="250"/>
      <c r="AA127" s="250"/>
      <c r="AB127" s="250"/>
      <c r="AC127" s="250" t="s">
        <v>85</v>
      </c>
      <c r="AD127" s="250"/>
      <c r="AE127" s="250"/>
      <c r="AF127" s="250"/>
      <c r="AG127" s="250" t="s">
        <v>86</v>
      </c>
      <c r="AH127" s="250"/>
      <c r="AI127" s="250"/>
      <c r="AJ127" s="250"/>
      <c r="AK127" s="250" t="s">
        <v>87</v>
      </c>
      <c r="AL127" s="250"/>
      <c r="AM127" s="250"/>
      <c r="AN127" s="250"/>
      <c r="AO127" s="250" t="s">
        <v>88</v>
      </c>
      <c r="AP127" s="250"/>
      <c r="AQ127" s="250"/>
      <c r="AR127" s="250"/>
      <c r="AS127" s="250" t="s">
        <v>89</v>
      </c>
      <c r="AT127" s="250"/>
      <c r="AU127" s="250"/>
      <c r="AV127" s="250"/>
      <c r="AW127" s="250" t="s">
        <v>90</v>
      </c>
      <c r="AX127" s="250"/>
      <c r="AY127" s="250"/>
      <c r="AZ127" s="250"/>
      <c r="BA127" s="223"/>
      <c r="BB127" s="225"/>
      <c r="BC127" s="225"/>
    </row>
    <row r="128" spans="1:55" s="110" customFormat="1" ht="32.4" customHeight="1">
      <c r="A128" s="250"/>
      <c r="B128" s="250"/>
      <c r="C128" s="150" t="s">
        <v>232</v>
      </c>
      <c r="D128" s="156" t="s">
        <v>309</v>
      </c>
      <c r="E128" s="150" t="s">
        <v>73</v>
      </c>
      <c r="F128" s="150" t="s">
        <v>74</v>
      </c>
      <c r="G128" s="150" t="s">
        <v>75</v>
      </c>
      <c r="H128" s="150" t="s">
        <v>76</v>
      </c>
      <c r="I128" s="150" t="s">
        <v>73</v>
      </c>
      <c r="J128" s="150" t="s">
        <v>74</v>
      </c>
      <c r="K128" s="150" t="s">
        <v>75</v>
      </c>
      <c r="L128" s="150" t="s">
        <v>76</v>
      </c>
      <c r="M128" s="150" t="s">
        <v>73</v>
      </c>
      <c r="N128" s="150" t="s">
        <v>74</v>
      </c>
      <c r="O128" s="150" t="s">
        <v>75</v>
      </c>
      <c r="P128" s="150" t="s">
        <v>76</v>
      </c>
      <c r="Q128" s="150" t="s">
        <v>73</v>
      </c>
      <c r="R128" s="150" t="s">
        <v>74</v>
      </c>
      <c r="S128" s="150" t="s">
        <v>75</v>
      </c>
      <c r="T128" s="150" t="s">
        <v>76</v>
      </c>
      <c r="U128" s="150" t="s">
        <v>73</v>
      </c>
      <c r="V128" s="150" t="s">
        <v>74</v>
      </c>
      <c r="W128" s="150" t="s">
        <v>75</v>
      </c>
      <c r="X128" s="150" t="s">
        <v>76</v>
      </c>
      <c r="Y128" s="150" t="s">
        <v>73</v>
      </c>
      <c r="Z128" s="150" t="s">
        <v>74</v>
      </c>
      <c r="AA128" s="150" t="s">
        <v>75</v>
      </c>
      <c r="AB128" s="150" t="s">
        <v>76</v>
      </c>
      <c r="AC128" s="150" t="s">
        <v>73</v>
      </c>
      <c r="AD128" s="150" t="s">
        <v>74</v>
      </c>
      <c r="AE128" s="150" t="s">
        <v>75</v>
      </c>
      <c r="AF128" s="150" t="s">
        <v>76</v>
      </c>
      <c r="AG128" s="150" t="s">
        <v>73</v>
      </c>
      <c r="AH128" s="150" t="s">
        <v>74</v>
      </c>
      <c r="AI128" s="150" t="s">
        <v>75</v>
      </c>
      <c r="AJ128" s="150" t="s">
        <v>76</v>
      </c>
      <c r="AK128" s="150" t="s">
        <v>73</v>
      </c>
      <c r="AL128" s="150" t="s">
        <v>74</v>
      </c>
      <c r="AM128" s="150" t="s">
        <v>75</v>
      </c>
      <c r="AN128" s="150" t="s">
        <v>76</v>
      </c>
      <c r="AO128" s="150" t="s">
        <v>73</v>
      </c>
      <c r="AP128" s="150" t="s">
        <v>74</v>
      </c>
      <c r="AQ128" s="150" t="s">
        <v>75</v>
      </c>
      <c r="AR128" s="150" t="s">
        <v>76</v>
      </c>
      <c r="AS128" s="150" t="s">
        <v>73</v>
      </c>
      <c r="AT128" s="150" t="s">
        <v>74</v>
      </c>
      <c r="AU128" s="150" t="s">
        <v>75</v>
      </c>
      <c r="AV128" s="150" t="s">
        <v>76</v>
      </c>
      <c r="AW128" s="150" t="s">
        <v>73</v>
      </c>
      <c r="AX128" s="150" t="s">
        <v>74</v>
      </c>
      <c r="AY128" s="150" t="s">
        <v>75</v>
      </c>
      <c r="AZ128" s="150" t="s">
        <v>76</v>
      </c>
      <c r="BA128" s="223"/>
      <c r="BB128" s="225"/>
      <c r="BC128" s="225"/>
    </row>
    <row r="129" spans="1:256" s="110" customFormat="1" ht="32.4" customHeight="1">
      <c r="A129" s="250"/>
      <c r="B129" s="250"/>
      <c r="C129" s="150" t="s">
        <v>91</v>
      </c>
      <c r="D129" s="156" t="s">
        <v>310</v>
      </c>
      <c r="E129" s="109">
        <f>0.01*E126/2</f>
        <v>0.21</v>
      </c>
      <c r="F129" s="109">
        <f>0.015*F126/2</f>
        <v>0</v>
      </c>
      <c r="G129" s="109">
        <f>0.02*G126/2</f>
        <v>0</v>
      </c>
      <c r="H129" s="109">
        <f>E129+F129+G129</f>
        <v>0.21</v>
      </c>
      <c r="I129" s="109">
        <f>0.01*I126/2</f>
        <v>0.245</v>
      </c>
      <c r="J129" s="109">
        <f>0.015*J126/2</f>
        <v>0</v>
      </c>
      <c r="K129" s="109">
        <f>0.02*K126/2</f>
        <v>0</v>
      </c>
      <c r="L129" s="109">
        <f>I129+J129+K129</f>
        <v>0.245</v>
      </c>
      <c r="M129" s="109">
        <f>0.01*M126/2</f>
        <v>0.255</v>
      </c>
      <c r="N129" s="109">
        <f>0.015*N126/2</f>
        <v>0</v>
      </c>
      <c r="O129" s="109">
        <f>0.02*O126/2</f>
        <v>0</v>
      </c>
      <c r="P129" s="109">
        <f>M129+N129+O129</f>
        <v>0.255</v>
      </c>
      <c r="Q129" s="109">
        <f>0.01*Q126/2</f>
        <v>0.26</v>
      </c>
      <c r="R129" s="109">
        <f>0.015*R126/2</f>
        <v>0</v>
      </c>
      <c r="S129" s="109">
        <f>0.02*S126/2</f>
        <v>0</v>
      </c>
      <c r="T129" s="109">
        <f>Q129+R129+S129</f>
        <v>0.26</v>
      </c>
      <c r="U129" s="109">
        <f>0.01*U126/2</f>
        <v>0.28000000000000003</v>
      </c>
      <c r="V129" s="109">
        <f>0.015*V126/2</f>
        <v>0</v>
      </c>
      <c r="W129" s="109">
        <f>0.02*W126/2</f>
        <v>0</v>
      </c>
      <c r="X129" s="109">
        <f>U129+V129+W129</f>
        <v>0.28000000000000003</v>
      </c>
      <c r="Y129" s="109">
        <f>0.01*Y126/2</f>
        <v>0.28999999999999998</v>
      </c>
      <c r="Z129" s="109">
        <f>0.015*Z126/2</f>
        <v>0</v>
      </c>
      <c r="AA129" s="109">
        <f>0.02*AA126/2</f>
        <v>0</v>
      </c>
      <c r="AB129" s="109">
        <f>Y129+Z129+AA129</f>
        <v>0.28999999999999998</v>
      </c>
      <c r="AC129" s="109">
        <f>0.01*AC126/2</f>
        <v>0.28999999999999998</v>
      </c>
      <c r="AD129" s="109">
        <f>0.015*AD126/2</f>
        <v>0</v>
      </c>
      <c r="AE129" s="109">
        <f>0.02*AE126/2</f>
        <v>0</v>
      </c>
      <c r="AF129" s="109">
        <f>AC129+AD129+AE129</f>
        <v>0.28999999999999998</v>
      </c>
      <c r="AG129" s="109">
        <f>0.01*AG126/2</f>
        <v>0.29499999999999998</v>
      </c>
      <c r="AH129" s="109">
        <f>0.015*AH126/2</f>
        <v>0</v>
      </c>
      <c r="AI129" s="109">
        <f>0.02*AI126/2</f>
        <v>0</v>
      </c>
      <c r="AJ129" s="109">
        <f>AG129+AH129+AI129</f>
        <v>0.29499999999999998</v>
      </c>
      <c r="AK129" s="109">
        <f>0.01*AK126/2</f>
        <v>0.3</v>
      </c>
      <c r="AL129" s="109">
        <f>0.015*AL126/2</f>
        <v>0</v>
      </c>
      <c r="AM129" s="109">
        <f>0.02*AM126/2</f>
        <v>0</v>
      </c>
      <c r="AN129" s="109">
        <f>AK129+AL129+AM129</f>
        <v>0.3</v>
      </c>
      <c r="AO129" s="109">
        <f>0.01*AO126/2</f>
        <v>0.3</v>
      </c>
      <c r="AP129" s="109">
        <f>0.015*AP126/2</f>
        <v>0</v>
      </c>
      <c r="AQ129" s="109">
        <f>0.02*AQ126/2</f>
        <v>0</v>
      </c>
      <c r="AR129" s="109">
        <f>AO129+AP129+AQ129</f>
        <v>0.3</v>
      </c>
      <c r="AS129" s="109">
        <f>0.01*AS126/2</f>
        <v>0.3</v>
      </c>
      <c r="AT129" s="109">
        <f>0.015*AT126/2</f>
        <v>0</v>
      </c>
      <c r="AU129" s="109">
        <f>0.02*AU126/2</f>
        <v>0</v>
      </c>
      <c r="AV129" s="109">
        <f>AS129+AT129+AU129</f>
        <v>0.3</v>
      </c>
      <c r="AW129" s="109">
        <f>0.01*AW126/2</f>
        <v>0.32</v>
      </c>
      <c r="AX129" s="109">
        <f>0.015*AX126/2</f>
        <v>0</v>
      </c>
      <c r="AY129" s="109">
        <f>0.02*AY126/2</f>
        <v>0</v>
      </c>
      <c r="AZ129" s="109">
        <f>AW129+AX129+AY129</f>
        <v>0.32</v>
      </c>
      <c r="BA129" s="224"/>
      <c r="BB129" s="225"/>
      <c r="BC129" s="225"/>
    </row>
    <row r="130" spans="1:256" ht="32.4" customHeight="1">
      <c r="A130" s="161" t="s">
        <v>4</v>
      </c>
      <c r="B130" s="161" t="s">
        <v>5</v>
      </c>
      <c r="C130" s="161" t="s">
        <v>30</v>
      </c>
      <c r="D130" s="161" t="s">
        <v>311</v>
      </c>
      <c r="E130" s="252" t="s">
        <v>50</v>
      </c>
      <c r="F130" s="252"/>
      <c r="G130" s="252"/>
      <c r="H130" s="252"/>
      <c r="I130" s="252" t="s">
        <v>51</v>
      </c>
      <c r="J130" s="252"/>
      <c r="K130" s="252"/>
      <c r="L130" s="252"/>
      <c r="M130" s="252" t="s">
        <v>52</v>
      </c>
      <c r="N130" s="252"/>
      <c r="O130" s="252"/>
      <c r="P130" s="252"/>
      <c r="Q130" s="252" t="s">
        <v>53</v>
      </c>
      <c r="R130" s="252"/>
      <c r="S130" s="252"/>
      <c r="T130" s="252"/>
      <c r="U130" s="252" t="s">
        <v>54</v>
      </c>
      <c r="V130" s="252"/>
      <c r="W130" s="252"/>
      <c r="X130" s="252"/>
      <c r="Y130" s="252" t="s">
        <v>55</v>
      </c>
      <c r="Z130" s="252"/>
      <c r="AA130" s="252"/>
      <c r="AB130" s="252"/>
      <c r="AC130" s="252" t="s">
        <v>56</v>
      </c>
      <c r="AD130" s="252"/>
      <c r="AE130" s="252"/>
      <c r="AF130" s="252"/>
      <c r="AG130" s="251" t="s">
        <v>57</v>
      </c>
      <c r="AH130" s="251"/>
      <c r="AI130" s="251"/>
      <c r="AJ130" s="251"/>
      <c r="AK130" s="252" t="s">
        <v>58</v>
      </c>
      <c r="AL130" s="252"/>
      <c r="AM130" s="252"/>
      <c r="AN130" s="252"/>
      <c r="AO130" s="252" t="s">
        <v>59</v>
      </c>
      <c r="AP130" s="252"/>
      <c r="AQ130" s="252"/>
      <c r="AR130" s="252"/>
      <c r="AS130" s="252" t="s">
        <v>60</v>
      </c>
      <c r="AT130" s="252"/>
      <c r="AU130" s="252"/>
      <c r="AV130" s="252"/>
      <c r="AW130" s="252" t="s">
        <v>61</v>
      </c>
      <c r="AX130" s="252"/>
      <c r="AY130" s="252"/>
      <c r="AZ130" s="252"/>
      <c r="BA130" s="161" t="s">
        <v>62</v>
      </c>
      <c r="BB130" s="161" t="s">
        <v>40</v>
      </c>
      <c r="BC130" s="161" t="s">
        <v>41</v>
      </c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  <c r="DZ130" s="112"/>
      <c r="EA130" s="112"/>
      <c r="EB130" s="112"/>
      <c r="EC130" s="112"/>
      <c r="ED130" s="112"/>
      <c r="EE130" s="112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12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2"/>
      <c r="FF130" s="112"/>
      <c r="FG130" s="112"/>
      <c r="FH130" s="112"/>
      <c r="FI130" s="112"/>
      <c r="FJ130" s="112"/>
      <c r="FK130" s="112"/>
      <c r="FL130" s="112"/>
      <c r="FM130" s="112"/>
      <c r="FN130" s="112"/>
      <c r="FO130" s="112"/>
      <c r="FP130" s="112"/>
      <c r="FQ130" s="112"/>
      <c r="FR130" s="112"/>
      <c r="FS130" s="112"/>
      <c r="FT130" s="112"/>
      <c r="FU130" s="112"/>
      <c r="FV130" s="112"/>
      <c r="FW130" s="112"/>
      <c r="FX130" s="112"/>
      <c r="FY130" s="112"/>
      <c r="FZ130" s="112"/>
      <c r="GA130" s="112"/>
      <c r="GB130" s="112"/>
      <c r="GC130" s="112"/>
      <c r="GD130" s="112"/>
      <c r="GE130" s="112"/>
      <c r="GF130" s="112"/>
      <c r="GG130" s="112"/>
      <c r="GH130" s="112"/>
      <c r="GI130" s="112"/>
      <c r="GJ130" s="112"/>
      <c r="GK130" s="112"/>
      <c r="GL130" s="112"/>
      <c r="GM130" s="112"/>
      <c r="GN130" s="112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2"/>
      <c r="HF130" s="112"/>
      <c r="HG130" s="112"/>
      <c r="HH130" s="112"/>
      <c r="HI130" s="112"/>
      <c r="HJ130" s="112"/>
      <c r="HK130" s="112"/>
      <c r="HL130" s="112"/>
      <c r="HM130" s="112"/>
      <c r="HN130" s="112"/>
      <c r="HO130" s="112"/>
      <c r="HP130" s="112"/>
      <c r="HQ130" s="112"/>
      <c r="HR130" s="112"/>
      <c r="HS130" s="112"/>
      <c r="HT130" s="112"/>
      <c r="HU130" s="112"/>
      <c r="HV130" s="112"/>
      <c r="HW130" s="112"/>
      <c r="HX130" s="112"/>
      <c r="HY130" s="112"/>
      <c r="HZ130" s="112"/>
      <c r="IA130" s="112"/>
      <c r="IB130" s="112"/>
      <c r="IC130" s="112"/>
      <c r="ID130" s="112"/>
      <c r="IE130" s="112"/>
      <c r="IF130" s="112"/>
      <c r="IG130" s="112"/>
      <c r="IH130" s="112"/>
      <c r="II130" s="112"/>
      <c r="IJ130" s="112"/>
      <c r="IK130" s="112"/>
      <c r="IL130" s="112"/>
      <c r="IM130" s="112"/>
      <c r="IN130" s="112"/>
      <c r="IO130" s="112"/>
      <c r="IP130" s="112"/>
      <c r="IQ130" s="112"/>
      <c r="IR130" s="112"/>
      <c r="IS130" s="112"/>
      <c r="IT130" s="112"/>
      <c r="IU130" s="112"/>
      <c r="IV130" s="112"/>
    </row>
    <row r="131" spans="1:256" ht="32.4" customHeight="1">
      <c r="A131" s="252" t="s">
        <v>366</v>
      </c>
      <c r="B131" s="252"/>
      <c r="C131" s="161" t="s">
        <v>31</v>
      </c>
      <c r="D131" s="161" t="s">
        <v>312</v>
      </c>
      <c r="E131" s="161" t="s">
        <v>73</v>
      </c>
      <c r="F131" s="161" t="s">
        <v>74</v>
      </c>
      <c r="G131" s="161" t="s">
        <v>75</v>
      </c>
      <c r="H131" s="161" t="s">
        <v>76</v>
      </c>
      <c r="I131" s="161" t="s">
        <v>73</v>
      </c>
      <c r="J131" s="161" t="s">
        <v>74</v>
      </c>
      <c r="K131" s="161" t="s">
        <v>75</v>
      </c>
      <c r="L131" s="161" t="s">
        <v>76</v>
      </c>
      <c r="M131" s="161" t="s">
        <v>73</v>
      </c>
      <c r="N131" s="161" t="s">
        <v>74</v>
      </c>
      <c r="O131" s="161" t="s">
        <v>75</v>
      </c>
      <c r="P131" s="161" t="s">
        <v>76</v>
      </c>
      <c r="Q131" s="161" t="s">
        <v>73</v>
      </c>
      <c r="R131" s="161" t="s">
        <v>74</v>
      </c>
      <c r="S131" s="161" t="s">
        <v>75</v>
      </c>
      <c r="T131" s="161" t="s">
        <v>76</v>
      </c>
      <c r="U131" s="161" t="s">
        <v>73</v>
      </c>
      <c r="V131" s="161" t="s">
        <v>74</v>
      </c>
      <c r="W131" s="161" t="s">
        <v>75</v>
      </c>
      <c r="X131" s="161" t="s">
        <v>76</v>
      </c>
      <c r="Y131" s="161" t="s">
        <v>73</v>
      </c>
      <c r="Z131" s="161" t="s">
        <v>74</v>
      </c>
      <c r="AA131" s="161" t="s">
        <v>75</v>
      </c>
      <c r="AB131" s="161" t="s">
        <v>76</v>
      </c>
      <c r="AC131" s="161" t="s">
        <v>73</v>
      </c>
      <c r="AD131" s="161" t="s">
        <v>74</v>
      </c>
      <c r="AE131" s="161" t="s">
        <v>75</v>
      </c>
      <c r="AF131" s="161" t="s">
        <v>76</v>
      </c>
      <c r="AG131" s="161" t="s">
        <v>73</v>
      </c>
      <c r="AH131" s="161" t="s">
        <v>74</v>
      </c>
      <c r="AI131" s="161" t="s">
        <v>75</v>
      </c>
      <c r="AJ131" s="161" t="s">
        <v>76</v>
      </c>
      <c r="AK131" s="161" t="s">
        <v>73</v>
      </c>
      <c r="AL131" s="161" t="s">
        <v>74</v>
      </c>
      <c r="AM131" s="161" t="s">
        <v>75</v>
      </c>
      <c r="AN131" s="161" t="s">
        <v>76</v>
      </c>
      <c r="AO131" s="161" t="s">
        <v>73</v>
      </c>
      <c r="AP131" s="161" t="s">
        <v>74</v>
      </c>
      <c r="AQ131" s="161" t="s">
        <v>75</v>
      </c>
      <c r="AR131" s="161" t="s">
        <v>76</v>
      </c>
      <c r="AS131" s="161" t="s">
        <v>73</v>
      </c>
      <c r="AT131" s="161" t="s">
        <v>74</v>
      </c>
      <c r="AU131" s="161" t="s">
        <v>75</v>
      </c>
      <c r="AV131" s="161" t="s">
        <v>76</v>
      </c>
      <c r="AW131" s="161" t="s">
        <v>73</v>
      </c>
      <c r="AX131" s="161" t="s">
        <v>74</v>
      </c>
      <c r="AY131" s="161" t="s">
        <v>75</v>
      </c>
      <c r="AZ131" s="161" t="s">
        <v>76</v>
      </c>
      <c r="BA131" s="222">
        <f>H132+L132+P132+T132+X132+AB132+AF132+AJ132+AN132+AR132+AV132+AZ132</f>
        <v>116</v>
      </c>
      <c r="BB131" s="225">
        <f>BC131*2</f>
        <v>1.1599999999999999</v>
      </c>
      <c r="BC131" s="225">
        <f>H135+L135+P135+T135+X135+AB135+AF135+AJ135+AN135+AR135+AV135+AZ135</f>
        <v>0.57999999999999996</v>
      </c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2"/>
      <c r="DE131" s="112"/>
      <c r="DF131" s="112"/>
      <c r="DG131" s="112"/>
      <c r="DH131" s="112"/>
      <c r="DI131" s="112"/>
      <c r="DJ131" s="112"/>
      <c r="DK131" s="112"/>
      <c r="DL131" s="112"/>
      <c r="DM131" s="112"/>
      <c r="DN131" s="112"/>
      <c r="DO131" s="112"/>
      <c r="DP131" s="112"/>
      <c r="DQ131" s="112"/>
      <c r="DR131" s="112"/>
      <c r="DS131" s="112"/>
      <c r="DT131" s="112"/>
      <c r="DU131" s="112"/>
      <c r="DV131" s="112"/>
      <c r="DW131" s="112"/>
      <c r="DX131" s="112"/>
      <c r="DY131" s="112"/>
      <c r="DZ131" s="112"/>
      <c r="EA131" s="112"/>
      <c r="EB131" s="112"/>
      <c r="EC131" s="112"/>
      <c r="ED131" s="112"/>
      <c r="EE131" s="112"/>
      <c r="EF131" s="112"/>
      <c r="EG131" s="112"/>
      <c r="EH131" s="112"/>
      <c r="EI131" s="112"/>
      <c r="EJ131" s="112"/>
      <c r="EK131" s="112"/>
      <c r="EL131" s="112"/>
      <c r="EM131" s="112"/>
      <c r="EN131" s="112"/>
      <c r="EO131" s="112"/>
      <c r="EP131" s="112"/>
      <c r="EQ131" s="112"/>
      <c r="ER131" s="112"/>
      <c r="ES131" s="112"/>
      <c r="ET131" s="112"/>
      <c r="EU131" s="112"/>
      <c r="EV131" s="112"/>
      <c r="EW131" s="112"/>
      <c r="EX131" s="112"/>
      <c r="EY131" s="112"/>
      <c r="EZ131" s="112"/>
      <c r="FA131" s="112"/>
      <c r="FB131" s="112"/>
      <c r="FC131" s="112"/>
      <c r="FD131" s="112"/>
      <c r="FE131" s="112"/>
      <c r="FF131" s="112"/>
      <c r="FG131" s="112"/>
      <c r="FH131" s="112"/>
      <c r="FI131" s="112"/>
      <c r="FJ131" s="112"/>
      <c r="FK131" s="112"/>
      <c r="FL131" s="112"/>
      <c r="FM131" s="112"/>
      <c r="FN131" s="112"/>
      <c r="FO131" s="112"/>
      <c r="FP131" s="112"/>
      <c r="FQ131" s="112"/>
      <c r="FR131" s="112"/>
      <c r="FS131" s="112"/>
      <c r="FT131" s="112"/>
      <c r="FU131" s="112"/>
      <c r="FV131" s="112"/>
      <c r="FW131" s="112"/>
      <c r="FX131" s="112"/>
      <c r="FY131" s="112"/>
      <c r="FZ131" s="112"/>
      <c r="GA131" s="112"/>
      <c r="GB131" s="112"/>
      <c r="GC131" s="112"/>
      <c r="GD131" s="112"/>
      <c r="GE131" s="112"/>
      <c r="GF131" s="112"/>
      <c r="GG131" s="112"/>
      <c r="GH131" s="112"/>
      <c r="GI131" s="112"/>
      <c r="GJ131" s="112"/>
      <c r="GK131" s="112"/>
      <c r="GL131" s="112"/>
      <c r="GM131" s="112"/>
      <c r="GN131" s="112"/>
      <c r="GO131" s="112"/>
      <c r="GP131" s="112"/>
      <c r="GQ131" s="112"/>
      <c r="GR131" s="112"/>
      <c r="GS131" s="112"/>
      <c r="GT131" s="112"/>
      <c r="GU131" s="112"/>
      <c r="GV131" s="112"/>
      <c r="GW131" s="112"/>
      <c r="GX131" s="112"/>
      <c r="GY131" s="112"/>
      <c r="GZ131" s="112"/>
      <c r="HA131" s="112"/>
      <c r="HB131" s="112"/>
      <c r="HC131" s="112"/>
      <c r="HD131" s="112"/>
      <c r="HE131" s="112"/>
      <c r="HF131" s="112"/>
      <c r="HG131" s="112"/>
      <c r="HH131" s="112"/>
      <c r="HI131" s="112"/>
      <c r="HJ131" s="112"/>
      <c r="HK131" s="112"/>
      <c r="HL131" s="112"/>
      <c r="HM131" s="112"/>
      <c r="HN131" s="112"/>
      <c r="HO131" s="112"/>
      <c r="HP131" s="112"/>
      <c r="HQ131" s="112"/>
      <c r="HR131" s="112"/>
      <c r="HS131" s="112"/>
      <c r="HT131" s="112"/>
      <c r="HU131" s="112"/>
      <c r="HV131" s="112"/>
      <c r="HW131" s="112"/>
      <c r="HX131" s="112"/>
      <c r="HY131" s="112"/>
      <c r="HZ131" s="112"/>
      <c r="IA131" s="112"/>
      <c r="IB131" s="112"/>
      <c r="IC131" s="112"/>
      <c r="ID131" s="112"/>
      <c r="IE131" s="112"/>
      <c r="IF131" s="112"/>
      <c r="IG131" s="112"/>
      <c r="IH131" s="112"/>
      <c r="II131" s="112"/>
      <c r="IJ131" s="112"/>
      <c r="IK131" s="112"/>
      <c r="IL131" s="112"/>
      <c r="IM131" s="112"/>
      <c r="IN131" s="112"/>
      <c r="IO131" s="112"/>
      <c r="IP131" s="112"/>
      <c r="IQ131" s="112"/>
      <c r="IR131" s="112"/>
      <c r="IS131" s="112"/>
      <c r="IT131" s="112"/>
      <c r="IU131" s="112"/>
      <c r="IV131" s="112"/>
    </row>
    <row r="132" spans="1:256" ht="32.4" customHeight="1">
      <c r="A132" s="252"/>
      <c r="B132" s="252"/>
      <c r="C132" s="161" t="s">
        <v>77</v>
      </c>
      <c r="D132" s="166" t="s">
        <v>313</v>
      </c>
      <c r="E132" s="167">
        <v>8</v>
      </c>
      <c r="F132" s="167">
        <v>0</v>
      </c>
      <c r="G132" s="167">
        <v>0</v>
      </c>
      <c r="H132" s="167">
        <f>SUM(E132:G132)</f>
        <v>8</v>
      </c>
      <c r="I132" s="167">
        <v>9</v>
      </c>
      <c r="J132" s="167">
        <v>0</v>
      </c>
      <c r="K132" s="167">
        <v>0</v>
      </c>
      <c r="L132" s="167">
        <f>SUM(I132:K132)</f>
        <v>9</v>
      </c>
      <c r="M132" s="167">
        <v>9</v>
      </c>
      <c r="N132" s="167">
        <v>0</v>
      </c>
      <c r="O132" s="167">
        <v>0</v>
      </c>
      <c r="P132" s="167">
        <f>SUM(M132:O132)</f>
        <v>9</v>
      </c>
      <c r="Q132" s="167">
        <v>10</v>
      </c>
      <c r="R132" s="167">
        <v>0</v>
      </c>
      <c r="S132" s="167">
        <v>0</v>
      </c>
      <c r="T132" s="167">
        <f>SUM(Q132:S132)</f>
        <v>10</v>
      </c>
      <c r="U132" s="167">
        <v>10</v>
      </c>
      <c r="V132" s="167">
        <v>0</v>
      </c>
      <c r="W132" s="167">
        <v>0</v>
      </c>
      <c r="X132" s="167">
        <f>SUM(U132:W132)</f>
        <v>10</v>
      </c>
      <c r="Y132" s="167">
        <v>10</v>
      </c>
      <c r="Z132" s="167">
        <v>0</v>
      </c>
      <c r="AA132" s="167">
        <v>0</v>
      </c>
      <c r="AB132" s="167">
        <f>SUM(Y132:AA132)</f>
        <v>10</v>
      </c>
      <c r="AC132" s="167">
        <v>10</v>
      </c>
      <c r="AD132" s="167">
        <v>0</v>
      </c>
      <c r="AE132" s="167">
        <v>0</v>
      </c>
      <c r="AF132" s="167">
        <f>SUM(AC132:AE132)</f>
        <v>10</v>
      </c>
      <c r="AG132" s="167">
        <v>10</v>
      </c>
      <c r="AH132" s="167">
        <v>0</v>
      </c>
      <c r="AI132" s="167">
        <v>0</v>
      </c>
      <c r="AJ132" s="167">
        <f>SUM(AG132:AI132)</f>
        <v>10</v>
      </c>
      <c r="AK132" s="167">
        <v>10</v>
      </c>
      <c r="AL132" s="167">
        <v>0</v>
      </c>
      <c r="AM132" s="167">
        <v>0</v>
      </c>
      <c r="AN132" s="167">
        <f>SUM(AK132:AM132)</f>
        <v>10</v>
      </c>
      <c r="AO132" s="167">
        <v>10</v>
      </c>
      <c r="AP132" s="167">
        <v>0</v>
      </c>
      <c r="AQ132" s="167">
        <v>0</v>
      </c>
      <c r="AR132" s="167">
        <f>SUM(AO132:AQ132)</f>
        <v>10</v>
      </c>
      <c r="AS132" s="167">
        <v>10</v>
      </c>
      <c r="AT132" s="167">
        <v>0</v>
      </c>
      <c r="AU132" s="167">
        <v>0</v>
      </c>
      <c r="AV132" s="167">
        <f>SUM(AS132:AU132)</f>
        <v>10</v>
      </c>
      <c r="AW132" s="167">
        <v>10</v>
      </c>
      <c r="AX132" s="167">
        <v>0</v>
      </c>
      <c r="AY132" s="167">
        <v>0</v>
      </c>
      <c r="AZ132" s="167">
        <f>SUM(AW132:AY132)</f>
        <v>10</v>
      </c>
      <c r="BA132" s="223"/>
      <c r="BB132" s="225"/>
      <c r="BC132" s="225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  <c r="DT132" s="112"/>
      <c r="DU132" s="112"/>
      <c r="DV132" s="112"/>
      <c r="DW132" s="112"/>
      <c r="DX132" s="112"/>
      <c r="DY132" s="112"/>
      <c r="DZ132" s="112"/>
      <c r="EA132" s="112"/>
      <c r="EB132" s="112"/>
      <c r="EC132" s="112"/>
      <c r="ED132" s="112"/>
      <c r="EE132" s="112"/>
      <c r="EF132" s="112"/>
      <c r="EG132" s="112"/>
      <c r="EH132" s="112"/>
      <c r="EI132" s="112"/>
      <c r="EJ132" s="112"/>
      <c r="EK132" s="112"/>
      <c r="EL132" s="112"/>
      <c r="EM132" s="112"/>
      <c r="EN132" s="112"/>
      <c r="EO132" s="112"/>
      <c r="EP132" s="112"/>
      <c r="EQ132" s="112"/>
      <c r="ER132" s="112"/>
      <c r="ES132" s="112"/>
      <c r="ET132" s="112"/>
      <c r="EU132" s="112"/>
      <c r="EV132" s="112"/>
      <c r="EW132" s="112"/>
      <c r="EX132" s="112"/>
      <c r="EY132" s="112"/>
      <c r="EZ132" s="112"/>
      <c r="FA132" s="112"/>
      <c r="FB132" s="112"/>
      <c r="FC132" s="112"/>
      <c r="FD132" s="112"/>
      <c r="FE132" s="112"/>
      <c r="FF132" s="112"/>
      <c r="FG132" s="112"/>
      <c r="FH132" s="112"/>
      <c r="FI132" s="112"/>
      <c r="FJ132" s="112"/>
      <c r="FK132" s="112"/>
      <c r="FL132" s="112"/>
      <c r="FM132" s="112"/>
      <c r="FN132" s="112"/>
      <c r="FO132" s="112"/>
      <c r="FP132" s="112"/>
      <c r="FQ132" s="112"/>
      <c r="FR132" s="112"/>
      <c r="FS132" s="112"/>
      <c r="FT132" s="112"/>
      <c r="FU132" s="112"/>
      <c r="FV132" s="112"/>
      <c r="FW132" s="112"/>
      <c r="FX132" s="112"/>
      <c r="FY132" s="112"/>
      <c r="FZ132" s="112"/>
      <c r="GA132" s="112"/>
      <c r="GB132" s="112"/>
      <c r="GC132" s="112"/>
      <c r="GD132" s="112"/>
      <c r="GE132" s="112"/>
      <c r="GF132" s="112"/>
      <c r="GG132" s="112"/>
      <c r="GH132" s="112"/>
      <c r="GI132" s="112"/>
      <c r="GJ132" s="112"/>
      <c r="GK132" s="112"/>
      <c r="GL132" s="112"/>
      <c r="GM132" s="112"/>
      <c r="GN132" s="112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2"/>
      <c r="HF132" s="112"/>
      <c r="HG132" s="112"/>
      <c r="HH132" s="112"/>
      <c r="HI132" s="112"/>
      <c r="HJ132" s="112"/>
      <c r="HK132" s="112"/>
      <c r="HL132" s="112"/>
      <c r="HM132" s="112"/>
      <c r="HN132" s="112"/>
      <c r="HO132" s="112"/>
      <c r="HP132" s="112"/>
      <c r="HQ132" s="112"/>
      <c r="HR132" s="112"/>
      <c r="HS132" s="112"/>
      <c r="HT132" s="112"/>
      <c r="HU132" s="112"/>
      <c r="HV132" s="112"/>
      <c r="HW132" s="112"/>
      <c r="HX132" s="112"/>
      <c r="HY132" s="112"/>
      <c r="HZ132" s="112"/>
      <c r="IA132" s="112"/>
      <c r="IB132" s="112"/>
      <c r="IC132" s="112"/>
      <c r="ID132" s="112"/>
      <c r="IE132" s="112"/>
      <c r="IF132" s="112"/>
      <c r="IG132" s="112"/>
      <c r="IH132" s="112"/>
      <c r="II132" s="112"/>
      <c r="IJ132" s="112"/>
      <c r="IK132" s="112"/>
      <c r="IL132" s="112"/>
      <c r="IM132" s="112"/>
      <c r="IN132" s="112"/>
      <c r="IO132" s="112"/>
      <c r="IP132" s="112"/>
      <c r="IQ132" s="112"/>
      <c r="IR132" s="112"/>
      <c r="IS132" s="112"/>
      <c r="IT132" s="112"/>
      <c r="IU132" s="112"/>
      <c r="IV132" s="112"/>
    </row>
    <row r="133" spans="1:256" ht="32.4" customHeight="1">
      <c r="A133" s="252"/>
      <c r="B133" s="252"/>
      <c r="C133" s="161" t="s">
        <v>230</v>
      </c>
      <c r="D133" s="155" t="s">
        <v>314</v>
      </c>
      <c r="E133" s="252" t="s">
        <v>79</v>
      </c>
      <c r="F133" s="252"/>
      <c r="G133" s="252"/>
      <c r="H133" s="252"/>
      <c r="I133" s="252" t="s">
        <v>80</v>
      </c>
      <c r="J133" s="252"/>
      <c r="K133" s="252"/>
      <c r="L133" s="252"/>
      <c r="M133" s="252" t="s">
        <v>81</v>
      </c>
      <c r="N133" s="252"/>
      <c r="O133" s="252"/>
      <c r="P133" s="252"/>
      <c r="Q133" s="252" t="s">
        <v>82</v>
      </c>
      <c r="R133" s="252"/>
      <c r="S133" s="252"/>
      <c r="T133" s="252"/>
      <c r="U133" s="252" t="s">
        <v>83</v>
      </c>
      <c r="V133" s="252"/>
      <c r="W133" s="252"/>
      <c r="X133" s="252"/>
      <c r="Y133" s="252" t="s">
        <v>84</v>
      </c>
      <c r="Z133" s="252"/>
      <c r="AA133" s="252"/>
      <c r="AB133" s="252"/>
      <c r="AC133" s="252" t="s">
        <v>85</v>
      </c>
      <c r="AD133" s="252"/>
      <c r="AE133" s="252"/>
      <c r="AF133" s="252"/>
      <c r="AG133" s="252" t="s">
        <v>86</v>
      </c>
      <c r="AH133" s="252"/>
      <c r="AI133" s="252"/>
      <c r="AJ133" s="252"/>
      <c r="AK133" s="252" t="s">
        <v>87</v>
      </c>
      <c r="AL133" s="252"/>
      <c r="AM133" s="252"/>
      <c r="AN133" s="252"/>
      <c r="AO133" s="252" t="s">
        <v>88</v>
      </c>
      <c r="AP133" s="252"/>
      <c r="AQ133" s="252"/>
      <c r="AR133" s="252"/>
      <c r="AS133" s="252" t="s">
        <v>89</v>
      </c>
      <c r="AT133" s="252"/>
      <c r="AU133" s="252"/>
      <c r="AV133" s="252"/>
      <c r="AW133" s="252" t="s">
        <v>90</v>
      </c>
      <c r="AX133" s="252"/>
      <c r="AY133" s="252"/>
      <c r="AZ133" s="252"/>
      <c r="BA133" s="223"/>
      <c r="BB133" s="225"/>
      <c r="BC133" s="225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112"/>
      <c r="DF133" s="112"/>
      <c r="DG133" s="112"/>
      <c r="DH133" s="112"/>
      <c r="DI133" s="112"/>
      <c r="DJ133" s="112"/>
      <c r="DK133" s="112"/>
      <c r="DL133" s="112"/>
      <c r="DM133" s="112"/>
      <c r="DN133" s="112"/>
      <c r="DO133" s="112"/>
      <c r="DP133" s="112"/>
      <c r="DQ133" s="112"/>
      <c r="DR133" s="112"/>
      <c r="DS133" s="112"/>
      <c r="DT133" s="112"/>
      <c r="DU133" s="112"/>
      <c r="DV133" s="112"/>
      <c r="DW133" s="112"/>
      <c r="DX133" s="112"/>
      <c r="DY133" s="112"/>
      <c r="DZ133" s="112"/>
      <c r="EA133" s="112"/>
      <c r="EB133" s="112"/>
      <c r="EC133" s="112"/>
      <c r="ED133" s="112"/>
      <c r="EE133" s="112"/>
      <c r="EF133" s="112"/>
      <c r="EG133" s="112"/>
      <c r="EH133" s="112"/>
      <c r="EI133" s="112"/>
      <c r="EJ133" s="112"/>
      <c r="EK133" s="112"/>
      <c r="EL133" s="112"/>
      <c r="EM133" s="112"/>
      <c r="EN133" s="112"/>
      <c r="EO133" s="112"/>
      <c r="EP133" s="112"/>
      <c r="EQ133" s="112"/>
      <c r="ER133" s="112"/>
      <c r="ES133" s="112"/>
      <c r="ET133" s="112"/>
      <c r="EU133" s="112"/>
      <c r="EV133" s="112"/>
      <c r="EW133" s="112"/>
      <c r="EX133" s="112"/>
      <c r="EY133" s="112"/>
      <c r="EZ133" s="112"/>
      <c r="FA133" s="112"/>
      <c r="FB133" s="112"/>
      <c r="FC133" s="112"/>
      <c r="FD133" s="112"/>
      <c r="FE133" s="112"/>
      <c r="FF133" s="112"/>
      <c r="FG133" s="112"/>
      <c r="FH133" s="112"/>
      <c r="FI133" s="112"/>
      <c r="FJ133" s="112"/>
      <c r="FK133" s="112"/>
      <c r="FL133" s="112"/>
      <c r="FM133" s="112"/>
      <c r="FN133" s="112"/>
      <c r="FO133" s="112"/>
      <c r="FP133" s="112"/>
      <c r="FQ133" s="112"/>
      <c r="FR133" s="112"/>
      <c r="FS133" s="112"/>
      <c r="FT133" s="112"/>
      <c r="FU133" s="112"/>
      <c r="FV133" s="112"/>
      <c r="FW133" s="112"/>
      <c r="FX133" s="112"/>
      <c r="FY133" s="112"/>
      <c r="FZ133" s="112"/>
      <c r="GA133" s="112"/>
      <c r="GB133" s="112"/>
      <c r="GC133" s="112"/>
      <c r="GD133" s="112"/>
      <c r="GE133" s="112"/>
      <c r="GF133" s="112"/>
      <c r="GG133" s="112"/>
      <c r="GH133" s="112"/>
      <c r="GI133" s="112"/>
      <c r="GJ133" s="112"/>
      <c r="GK133" s="112"/>
      <c r="GL133" s="112"/>
      <c r="GM133" s="112"/>
      <c r="GN133" s="112"/>
      <c r="GO133" s="112"/>
      <c r="GP133" s="112"/>
      <c r="GQ133" s="112"/>
      <c r="GR133" s="112"/>
      <c r="GS133" s="112"/>
      <c r="GT133" s="112"/>
      <c r="GU133" s="112"/>
      <c r="GV133" s="112"/>
      <c r="GW133" s="112"/>
      <c r="GX133" s="112"/>
      <c r="GY133" s="112"/>
      <c r="GZ133" s="112"/>
      <c r="HA133" s="112"/>
      <c r="HB133" s="112"/>
      <c r="HC133" s="112"/>
      <c r="HD133" s="112"/>
      <c r="HE133" s="112"/>
      <c r="HF133" s="112"/>
      <c r="HG133" s="112"/>
      <c r="HH133" s="112"/>
      <c r="HI133" s="112"/>
      <c r="HJ133" s="112"/>
      <c r="HK133" s="112"/>
      <c r="HL133" s="112"/>
      <c r="HM133" s="112"/>
      <c r="HN133" s="112"/>
      <c r="HO133" s="112"/>
      <c r="HP133" s="112"/>
      <c r="HQ133" s="112"/>
      <c r="HR133" s="112"/>
      <c r="HS133" s="112"/>
      <c r="HT133" s="112"/>
      <c r="HU133" s="112"/>
      <c r="HV133" s="112"/>
      <c r="HW133" s="112"/>
      <c r="HX133" s="112"/>
      <c r="HY133" s="112"/>
      <c r="HZ133" s="112"/>
      <c r="IA133" s="112"/>
      <c r="IB133" s="112"/>
      <c r="IC133" s="112"/>
      <c r="ID133" s="112"/>
      <c r="IE133" s="112"/>
      <c r="IF133" s="112"/>
      <c r="IG133" s="112"/>
      <c r="IH133" s="112"/>
      <c r="II133" s="112"/>
      <c r="IJ133" s="112"/>
      <c r="IK133" s="112"/>
      <c r="IL133" s="112"/>
      <c r="IM133" s="112"/>
      <c r="IN133" s="112"/>
      <c r="IO133" s="112"/>
      <c r="IP133" s="112"/>
      <c r="IQ133" s="112"/>
      <c r="IR133" s="112"/>
      <c r="IS133" s="112"/>
      <c r="IT133" s="112"/>
      <c r="IU133" s="112"/>
      <c r="IV133" s="112"/>
    </row>
    <row r="134" spans="1:256" ht="32.4" customHeight="1">
      <c r="A134" s="252"/>
      <c r="B134" s="252"/>
      <c r="C134" s="161" t="s">
        <v>232</v>
      </c>
      <c r="D134" s="168" t="s">
        <v>282</v>
      </c>
      <c r="E134" s="161" t="s">
        <v>73</v>
      </c>
      <c r="F134" s="161" t="s">
        <v>74</v>
      </c>
      <c r="G134" s="161" t="s">
        <v>75</v>
      </c>
      <c r="H134" s="161" t="s">
        <v>76</v>
      </c>
      <c r="I134" s="161" t="s">
        <v>73</v>
      </c>
      <c r="J134" s="161" t="s">
        <v>74</v>
      </c>
      <c r="K134" s="161" t="s">
        <v>75</v>
      </c>
      <c r="L134" s="161" t="s">
        <v>76</v>
      </c>
      <c r="M134" s="161" t="s">
        <v>73</v>
      </c>
      <c r="N134" s="161" t="s">
        <v>74</v>
      </c>
      <c r="O134" s="161" t="s">
        <v>75</v>
      </c>
      <c r="P134" s="161" t="s">
        <v>76</v>
      </c>
      <c r="Q134" s="161" t="s">
        <v>73</v>
      </c>
      <c r="R134" s="161" t="s">
        <v>74</v>
      </c>
      <c r="S134" s="161" t="s">
        <v>75</v>
      </c>
      <c r="T134" s="161" t="s">
        <v>76</v>
      </c>
      <c r="U134" s="161" t="s">
        <v>73</v>
      </c>
      <c r="V134" s="161" t="s">
        <v>74</v>
      </c>
      <c r="W134" s="161" t="s">
        <v>75</v>
      </c>
      <c r="X134" s="161" t="s">
        <v>76</v>
      </c>
      <c r="Y134" s="161" t="s">
        <v>73</v>
      </c>
      <c r="Z134" s="161" t="s">
        <v>74</v>
      </c>
      <c r="AA134" s="161" t="s">
        <v>75</v>
      </c>
      <c r="AB134" s="161" t="s">
        <v>76</v>
      </c>
      <c r="AC134" s="161" t="s">
        <v>73</v>
      </c>
      <c r="AD134" s="161" t="s">
        <v>74</v>
      </c>
      <c r="AE134" s="161" t="s">
        <v>75</v>
      </c>
      <c r="AF134" s="161" t="s">
        <v>76</v>
      </c>
      <c r="AG134" s="161" t="s">
        <v>73</v>
      </c>
      <c r="AH134" s="161" t="s">
        <v>74</v>
      </c>
      <c r="AI134" s="161" t="s">
        <v>75</v>
      </c>
      <c r="AJ134" s="161" t="s">
        <v>76</v>
      </c>
      <c r="AK134" s="161" t="s">
        <v>73</v>
      </c>
      <c r="AL134" s="161" t="s">
        <v>74</v>
      </c>
      <c r="AM134" s="161" t="s">
        <v>75</v>
      </c>
      <c r="AN134" s="161" t="s">
        <v>76</v>
      </c>
      <c r="AO134" s="161" t="s">
        <v>73</v>
      </c>
      <c r="AP134" s="161" t="s">
        <v>74</v>
      </c>
      <c r="AQ134" s="161" t="s">
        <v>75</v>
      </c>
      <c r="AR134" s="161" t="s">
        <v>76</v>
      </c>
      <c r="AS134" s="161" t="s">
        <v>73</v>
      </c>
      <c r="AT134" s="161" t="s">
        <v>74</v>
      </c>
      <c r="AU134" s="161" t="s">
        <v>75</v>
      </c>
      <c r="AV134" s="161" t="s">
        <v>76</v>
      </c>
      <c r="AW134" s="161" t="s">
        <v>73</v>
      </c>
      <c r="AX134" s="161" t="s">
        <v>74</v>
      </c>
      <c r="AY134" s="161" t="s">
        <v>75</v>
      </c>
      <c r="AZ134" s="161" t="s">
        <v>76</v>
      </c>
      <c r="BA134" s="223"/>
      <c r="BB134" s="225"/>
      <c r="BC134" s="225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2"/>
      <c r="EE134" s="112"/>
      <c r="EF134" s="112"/>
      <c r="EG134" s="112"/>
      <c r="EH134" s="112"/>
      <c r="EI134" s="112"/>
      <c r="EJ134" s="112"/>
      <c r="EK134" s="112"/>
      <c r="EL134" s="112"/>
      <c r="EM134" s="112"/>
      <c r="EN134" s="112"/>
      <c r="EO134" s="112"/>
      <c r="EP134" s="112"/>
      <c r="EQ134" s="112"/>
      <c r="ER134" s="112"/>
      <c r="ES134" s="112"/>
      <c r="ET134" s="112"/>
      <c r="EU134" s="112"/>
      <c r="EV134" s="112"/>
      <c r="EW134" s="112"/>
      <c r="EX134" s="112"/>
      <c r="EY134" s="112"/>
      <c r="EZ134" s="112"/>
      <c r="FA134" s="112"/>
      <c r="FB134" s="112"/>
      <c r="FC134" s="112"/>
      <c r="FD134" s="112"/>
      <c r="FE134" s="112"/>
      <c r="FF134" s="112"/>
      <c r="FG134" s="112"/>
      <c r="FH134" s="112"/>
      <c r="FI134" s="112"/>
      <c r="FJ134" s="112"/>
      <c r="FK134" s="112"/>
      <c r="FL134" s="112"/>
      <c r="FM134" s="112"/>
      <c r="FN134" s="112"/>
      <c r="FO134" s="112"/>
      <c r="FP134" s="112"/>
      <c r="FQ134" s="112"/>
      <c r="FR134" s="112"/>
      <c r="FS134" s="112"/>
      <c r="FT134" s="112"/>
      <c r="FU134" s="112"/>
      <c r="FV134" s="112"/>
      <c r="FW134" s="112"/>
      <c r="FX134" s="112"/>
      <c r="FY134" s="112"/>
      <c r="FZ134" s="112"/>
      <c r="GA134" s="112"/>
      <c r="GB134" s="112"/>
      <c r="GC134" s="112"/>
      <c r="GD134" s="112"/>
      <c r="GE134" s="112"/>
      <c r="GF134" s="112"/>
      <c r="GG134" s="112"/>
      <c r="GH134" s="112"/>
      <c r="GI134" s="112"/>
      <c r="GJ134" s="112"/>
      <c r="GK134" s="112"/>
      <c r="GL134" s="112"/>
      <c r="GM134" s="112"/>
      <c r="GN134" s="112"/>
      <c r="GO134" s="112"/>
      <c r="GP134" s="112"/>
      <c r="GQ134" s="112"/>
      <c r="GR134" s="112"/>
      <c r="GS134" s="112"/>
      <c r="GT134" s="112"/>
      <c r="GU134" s="112"/>
      <c r="GV134" s="112"/>
      <c r="GW134" s="112"/>
      <c r="GX134" s="112"/>
      <c r="GY134" s="112"/>
      <c r="GZ134" s="112"/>
      <c r="HA134" s="112"/>
      <c r="HB134" s="112"/>
      <c r="HC134" s="112"/>
      <c r="HD134" s="112"/>
      <c r="HE134" s="112"/>
      <c r="HF134" s="112"/>
      <c r="HG134" s="112"/>
      <c r="HH134" s="112"/>
      <c r="HI134" s="112"/>
      <c r="HJ134" s="112"/>
      <c r="HK134" s="112"/>
      <c r="HL134" s="112"/>
      <c r="HM134" s="112"/>
      <c r="HN134" s="112"/>
      <c r="HO134" s="112"/>
      <c r="HP134" s="112"/>
      <c r="HQ134" s="112"/>
      <c r="HR134" s="112"/>
      <c r="HS134" s="112"/>
      <c r="HT134" s="112"/>
      <c r="HU134" s="112"/>
      <c r="HV134" s="112"/>
      <c r="HW134" s="112"/>
      <c r="HX134" s="112"/>
      <c r="HY134" s="112"/>
      <c r="HZ134" s="112"/>
      <c r="IA134" s="112"/>
      <c r="IB134" s="112"/>
      <c r="IC134" s="112"/>
      <c r="ID134" s="112"/>
      <c r="IE134" s="112"/>
      <c r="IF134" s="112"/>
      <c r="IG134" s="112"/>
      <c r="IH134" s="112"/>
      <c r="II134" s="112"/>
      <c r="IJ134" s="112"/>
      <c r="IK134" s="112"/>
      <c r="IL134" s="112"/>
      <c r="IM134" s="112"/>
      <c r="IN134" s="112"/>
      <c r="IO134" s="112"/>
      <c r="IP134" s="112"/>
      <c r="IQ134" s="112"/>
      <c r="IR134" s="112"/>
      <c r="IS134" s="112"/>
      <c r="IT134" s="112"/>
      <c r="IU134" s="112"/>
      <c r="IV134" s="112"/>
    </row>
    <row r="135" spans="1:256" ht="32.4" customHeight="1">
      <c r="A135" s="252"/>
      <c r="B135" s="252"/>
      <c r="C135" s="161" t="s">
        <v>91</v>
      </c>
      <c r="D135" s="168" t="s">
        <v>315</v>
      </c>
      <c r="E135" s="109">
        <f>0.01*E132/2</f>
        <v>0.04</v>
      </c>
      <c r="F135" s="109">
        <f>0.015*F132/2</f>
        <v>0</v>
      </c>
      <c r="G135" s="109">
        <f>0.02*G132/2</f>
        <v>0</v>
      </c>
      <c r="H135" s="109">
        <f>E135+F135+G135</f>
        <v>0.04</v>
      </c>
      <c r="I135" s="109">
        <f>0.01*I132/2</f>
        <v>4.4999999999999998E-2</v>
      </c>
      <c r="J135" s="109">
        <f>0.015*J132/2</f>
        <v>0</v>
      </c>
      <c r="K135" s="109">
        <f>0.02*K132/2</f>
        <v>0</v>
      </c>
      <c r="L135" s="109">
        <f>I135+J135+K135</f>
        <v>4.4999999999999998E-2</v>
      </c>
      <c r="M135" s="109">
        <f>0.01*M132/2</f>
        <v>4.4999999999999998E-2</v>
      </c>
      <c r="N135" s="109">
        <f>0.015*N132/2</f>
        <v>0</v>
      </c>
      <c r="O135" s="109">
        <f>0.02*O132/2</f>
        <v>0</v>
      </c>
      <c r="P135" s="109">
        <f>M135+N135+O135</f>
        <v>4.4999999999999998E-2</v>
      </c>
      <c r="Q135" s="109">
        <f>0.01*Q132/2</f>
        <v>0.05</v>
      </c>
      <c r="R135" s="109">
        <f>0.015*R132/2</f>
        <v>0</v>
      </c>
      <c r="S135" s="109">
        <f>0.02*S132/2</f>
        <v>0</v>
      </c>
      <c r="T135" s="109">
        <f>Q135+R135+S135</f>
        <v>0.05</v>
      </c>
      <c r="U135" s="109">
        <f>0.01*U132/2</f>
        <v>0.05</v>
      </c>
      <c r="V135" s="109">
        <f>0.015*V132/2</f>
        <v>0</v>
      </c>
      <c r="W135" s="109">
        <f>0.02*W132/2</f>
        <v>0</v>
      </c>
      <c r="X135" s="109">
        <f>U135+V135+W135</f>
        <v>0.05</v>
      </c>
      <c r="Y135" s="109">
        <f>0.01*Y132/2</f>
        <v>0.05</v>
      </c>
      <c r="Z135" s="109">
        <f>0.015*Z132/2</f>
        <v>0</v>
      </c>
      <c r="AA135" s="109">
        <f>0.02*AA132/2</f>
        <v>0</v>
      </c>
      <c r="AB135" s="109">
        <f>Y135+Z135+AA135</f>
        <v>0.05</v>
      </c>
      <c r="AC135" s="109">
        <f>0.01*AC132/2</f>
        <v>0.05</v>
      </c>
      <c r="AD135" s="109">
        <f>0.015*AD132/2</f>
        <v>0</v>
      </c>
      <c r="AE135" s="109">
        <f>0.02*AE132/2</f>
        <v>0</v>
      </c>
      <c r="AF135" s="109">
        <f>AC135+AD135+AE135</f>
        <v>0.05</v>
      </c>
      <c r="AG135" s="109">
        <f>0.01*AG132/2</f>
        <v>0.05</v>
      </c>
      <c r="AH135" s="109">
        <f>0.015*AH132/2</f>
        <v>0</v>
      </c>
      <c r="AI135" s="109">
        <f>0.02*AI132/2</f>
        <v>0</v>
      </c>
      <c r="AJ135" s="109">
        <f>AG135+AH135+AI135</f>
        <v>0.05</v>
      </c>
      <c r="AK135" s="109">
        <f>0.01*AK132/2</f>
        <v>0.05</v>
      </c>
      <c r="AL135" s="109">
        <f>0.015*AL132/2</f>
        <v>0</v>
      </c>
      <c r="AM135" s="109">
        <f>0.02*AM132/2</f>
        <v>0</v>
      </c>
      <c r="AN135" s="109">
        <f>AK135+AL135+AM135</f>
        <v>0.05</v>
      </c>
      <c r="AO135" s="109">
        <f>0.01*AO132/2</f>
        <v>0.05</v>
      </c>
      <c r="AP135" s="109">
        <f>0.015*AP132/2</f>
        <v>0</v>
      </c>
      <c r="AQ135" s="109">
        <f>0.02*AQ132/2</f>
        <v>0</v>
      </c>
      <c r="AR135" s="109">
        <f>AO135+AP135+AQ135</f>
        <v>0.05</v>
      </c>
      <c r="AS135" s="109">
        <f>0.01*AS132/2</f>
        <v>0.05</v>
      </c>
      <c r="AT135" s="109">
        <f>0.015*AT132/2</f>
        <v>0</v>
      </c>
      <c r="AU135" s="109">
        <f>0.02*AU132/2</f>
        <v>0</v>
      </c>
      <c r="AV135" s="109">
        <f>AS135+AT135+AU135</f>
        <v>0.05</v>
      </c>
      <c r="AW135" s="109">
        <f>0.01*AW132/2</f>
        <v>0.05</v>
      </c>
      <c r="AX135" s="109">
        <f>0.015*AX132/2</f>
        <v>0</v>
      </c>
      <c r="AY135" s="109">
        <f>0.02*AY132/2</f>
        <v>0</v>
      </c>
      <c r="AZ135" s="109">
        <f>AW135+AX135+AY135</f>
        <v>0.05</v>
      </c>
      <c r="BA135" s="224"/>
      <c r="BB135" s="225"/>
      <c r="BC135" s="225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2"/>
      <c r="GM135" s="112"/>
      <c r="GN135" s="112"/>
      <c r="GO135" s="112"/>
      <c r="GP135" s="112"/>
      <c r="GQ135" s="112"/>
      <c r="GR135" s="112"/>
      <c r="GS135" s="112"/>
      <c r="GT135" s="112"/>
      <c r="GU135" s="112"/>
      <c r="GV135" s="112"/>
      <c r="GW135" s="112"/>
      <c r="GX135" s="112"/>
      <c r="GY135" s="112"/>
      <c r="GZ135" s="112"/>
      <c r="HA135" s="112"/>
      <c r="HB135" s="112"/>
      <c r="HC135" s="112"/>
      <c r="HD135" s="112"/>
      <c r="HE135" s="112"/>
      <c r="HF135" s="112"/>
      <c r="HG135" s="112"/>
      <c r="HH135" s="112"/>
      <c r="HI135" s="112"/>
      <c r="HJ135" s="112"/>
      <c r="HK135" s="112"/>
      <c r="HL135" s="112"/>
      <c r="HM135" s="112"/>
      <c r="HN135" s="112"/>
      <c r="HO135" s="112"/>
      <c r="HP135" s="112"/>
      <c r="HQ135" s="112"/>
      <c r="HR135" s="112"/>
      <c r="HS135" s="112"/>
      <c r="HT135" s="112"/>
      <c r="HU135" s="112"/>
      <c r="HV135" s="112"/>
      <c r="HW135" s="112"/>
      <c r="HX135" s="112"/>
      <c r="HY135" s="112"/>
      <c r="HZ135" s="112"/>
      <c r="IA135" s="112"/>
      <c r="IB135" s="112"/>
      <c r="IC135" s="112"/>
      <c r="ID135" s="112"/>
      <c r="IE135" s="112"/>
      <c r="IF135" s="112"/>
      <c r="IG135" s="112"/>
      <c r="IH135" s="112"/>
      <c r="II135" s="112"/>
      <c r="IJ135" s="112"/>
      <c r="IK135" s="112"/>
      <c r="IL135" s="112"/>
      <c r="IM135" s="112"/>
      <c r="IN135" s="112"/>
      <c r="IO135" s="112"/>
      <c r="IP135" s="112"/>
      <c r="IQ135" s="112"/>
      <c r="IR135" s="112"/>
      <c r="IS135" s="112"/>
      <c r="IT135" s="112"/>
      <c r="IU135" s="112"/>
      <c r="IV135" s="112"/>
    </row>
    <row r="136" spans="1:256" s="110" customFormat="1" ht="32.4" customHeight="1">
      <c r="A136" s="150" t="s">
        <v>4</v>
      </c>
      <c r="B136" s="150" t="s">
        <v>5</v>
      </c>
      <c r="C136" s="150" t="s">
        <v>30</v>
      </c>
      <c r="D136" s="150" t="s">
        <v>316</v>
      </c>
      <c r="E136" s="250" t="s">
        <v>50</v>
      </c>
      <c r="F136" s="250"/>
      <c r="G136" s="250"/>
      <c r="H136" s="250"/>
      <c r="I136" s="250" t="s">
        <v>51</v>
      </c>
      <c r="J136" s="250"/>
      <c r="K136" s="250"/>
      <c r="L136" s="250"/>
      <c r="M136" s="250" t="s">
        <v>52</v>
      </c>
      <c r="N136" s="250"/>
      <c r="O136" s="250"/>
      <c r="P136" s="250"/>
      <c r="Q136" s="250" t="s">
        <v>53</v>
      </c>
      <c r="R136" s="250"/>
      <c r="S136" s="250"/>
      <c r="T136" s="250"/>
      <c r="U136" s="250" t="s">
        <v>54</v>
      </c>
      <c r="V136" s="250"/>
      <c r="W136" s="250"/>
      <c r="X136" s="250"/>
      <c r="Y136" s="250" t="s">
        <v>55</v>
      </c>
      <c r="Z136" s="250"/>
      <c r="AA136" s="250"/>
      <c r="AB136" s="250"/>
      <c r="AC136" s="250" t="s">
        <v>56</v>
      </c>
      <c r="AD136" s="250"/>
      <c r="AE136" s="250"/>
      <c r="AF136" s="250"/>
      <c r="AG136" s="251" t="s">
        <v>57</v>
      </c>
      <c r="AH136" s="251"/>
      <c r="AI136" s="251"/>
      <c r="AJ136" s="251"/>
      <c r="AK136" s="250" t="s">
        <v>58</v>
      </c>
      <c r="AL136" s="250"/>
      <c r="AM136" s="250"/>
      <c r="AN136" s="250"/>
      <c r="AO136" s="250" t="s">
        <v>59</v>
      </c>
      <c r="AP136" s="250"/>
      <c r="AQ136" s="250"/>
      <c r="AR136" s="250"/>
      <c r="AS136" s="250" t="s">
        <v>60</v>
      </c>
      <c r="AT136" s="250"/>
      <c r="AU136" s="250"/>
      <c r="AV136" s="250"/>
      <c r="AW136" s="250" t="s">
        <v>61</v>
      </c>
      <c r="AX136" s="250"/>
      <c r="AY136" s="250"/>
      <c r="AZ136" s="250"/>
      <c r="BA136" s="150" t="s">
        <v>62</v>
      </c>
      <c r="BB136" s="150" t="s">
        <v>40</v>
      </c>
      <c r="BC136" s="150" t="s">
        <v>41</v>
      </c>
    </row>
    <row r="137" spans="1:256" s="110" customFormat="1" ht="32.4" customHeight="1">
      <c r="A137" s="250" t="s">
        <v>367</v>
      </c>
      <c r="B137" s="250"/>
      <c r="C137" s="150" t="s">
        <v>31</v>
      </c>
      <c r="D137" s="157" t="s">
        <v>317</v>
      </c>
      <c r="E137" s="150" t="s">
        <v>73</v>
      </c>
      <c r="F137" s="150" t="s">
        <v>74</v>
      </c>
      <c r="G137" s="150" t="s">
        <v>75</v>
      </c>
      <c r="H137" s="150" t="s">
        <v>76</v>
      </c>
      <c r="I137" s="150" t="s">
        <v>73</v>
      </c>
      <c r="J137" s="150" t="s">
        <v>74</v>
      </c>
      <c r="K137" s="150" t="s">
        <v>75</v>
      </c>
      <c r="L137" s="150" t="s">
        <v>76</v>
      </c>
      <c r="M137" s="150" t="s">
        <v>73</v>
      </c>
      <c r="N137" s="150" t="s">
        <v>74</v>
      </c>
      <c r="O137" s="150" t="s">
        <v>75</v>
      </c>
      <c r="P137" s="150" t="s">
        <v>76</v>
      </c>
      <c r="Q137" s="150" t="s">
        <v>73</v>
      </c>
      <c r="R137" s="150" t="s">
        <v>74</v>
      </c>
      <c r="S137" s="150" t="s">
        <v>75</v>
      </c>
      <c r="T137" s="150" t="s">
        <v>76</v>
      </c>
      <c r="U137" s="150" t="s">
        <v>73</v>
      </c>
      <c r="V137" s="150" t="s">
        <v>74</v>
      </c>
      <c r="W137" s="150" t="s">
        <v>75</v>
      </c>
      <c r="X137" s="150" t="s">
        <v>76</v>
      </c>
      <c r="Y137" s="150" t="s">
        <v>73</v>
      </c>
      <c r="Z137" s="150" t="s">
        <v>74</v>
      </c>
      <c r="AA137" s="150" t="s">
        <v>75</v>
      </c>
      <c r="AB137" s="150" t="s">
        <v>76</v>
      </c>
      <c r="AC137" s="150" t="s">
        <v>73</v>
      </c>
      <c r="AD137" s="150" t="s">
        <v>74</v>
      </c>
      <c r="AE137" s="150" t="s">
        <v>75</v>
      </c>
      <c r="AF137" s="150" t="s">
        <v>76</v>
      </c>
      <c r="AG137" s="150" t="s">
        <v>73</v>
      </c>
      <c r="AH137" s="150" t="s">
        <v>74</v>
      </c>
      <c r="AI137" s="150" t="s">
        <v>75</v>
      </c>
      <c r="AJ137" s="150" t="s">
        <v>76</v>
      </c>
      <c r="AK137" s="150" t="s">
        <v>73</v>
      </c>
      <c r="AL137" s="150" t="s">
        <v>74</v>
      </c>
      <c r="AM137" s="150" t="s">
        <v>75</v>
      </c>
      <c r="AN137" s="150" t="s">
        <v>76</v>
      </c>
      <c r="AO137" s="150" t="s">
        <v>73</v>
      </c>
      <c r="AP137" s="150" t="s">
        <v>74</v>
      </c>
      <c r="AQ137" s="150" t="s">
        <v>75</v>
      </c>
      <c r="AR137" s="150" t="s">
        <v>76</v>
      </c>
      <c r="AS137" s="150" t="s">
        <v>73</v>
      </c>
      <c r="AT137" s="150" t="s">
        <v>74</v>
      </c>
      <c r="AU137" s="150" t="s">
        <v>75</v>
      </c>
      <c r="AV137" s="150" t="s">
        <v>76</v>
      </c>
      <c r="AW137" s="150" t="s">
        <v>73</v>
      </c>
      <c r="AX137" s="150" t="s">
        <v>74</v>
      </c>
      <c r="AY137" s="150" t="s">
        <v>75</v>
      </c>
      <c r="AZ137" s="150" t="s">
        <v>76</v>
      </c>
      <c r="BA137" s="222">
        <f>H138+L138+P138+T138+X138+AB138+AF138+AJ138+AN138+AR138+AV138+AZ138</f>
        <v>133</v>
      </c>
      <c r="BB137" s="225">
        <f>BC137*2</f>
        <v>1.4350000000000003</v>
      </c>
      <c r="BC137" s="225">
        <f>H141+L141+P141+T141+X141+AB141+AF141+AJ141+AN141+AR141+AV141+AZ141</f>
        <v>0.71750000000000014</v>
      </c>
    </row>
    <row r="138" spans="1:256" s="110" customFormat="1" ht="32.4" customHeight="1">
      <c r="A138" s="250"/>
      <c r="B138" s="250"/>
      <c r="C138" s="152" t="s">
        <v>77</v>
      </c>
      <c r="D138" s="153" t="s">
        <v>318</v>
      </c>
      <c r="E138" s="154">
        <v>0</v>
      </c>
      <c r="F138" s="154">
        <v>0</v>
      </c>
      <c r="G138" s="154">
        <v>0</v>
      </c>
      <c r="H138" s="154">
        <f>SUM(E138:G138)</f>
        <v>0</v>
      </c>
      <c r="I138" s="154">
        <v>0</v>
      </c>
      <c r="J138" s="154">
        <v>0</v>
      </c>
      <c r="K138" s="154">
        <v>0</v>
      </c>
      <c r="L138" s="154">
        <f>SUM(I138:K138)</f>
        <v>0</v>
      </c>
      <c r="M138" s="154">
        <v>0</v>
      </c>
      <c r="N138" s="154">
        <v>0</v>
      </c>
      <c r="O138" s="154">
        <v>0</v>
      </c>
      <c r="P138" s="154">
        <f>SUM(M138:O138)</f>
        <v>0</v>
      </c>
      <c r="Q138" s="154">
        <v>0</v>
      </c>
      <c r="R138" s="154">
        <v>0</v>
      </c>
      <c r="S138" s="154">
        <v>0</v>
      </c>
      <c r="T138" s="154">
        <f>SUM(Q138:S138)</f>
        <v>0</v>
      </c>
      <c r="U138" s="154">
        <v>0</v>
      </c>
      <c r="V138" s="154">
        <v>0</v>
      </c>
      <c r="W138" s="154">
        <v>0</v>
      </c>
      <c r="X138" s="154">
        <f>SUM(U138:W138)</f>
        <v>0</v>
      </c>
      <c r="Y138" s="154">
        <v>16</v>
      </c>
      <c r="Z138" s="154">
        <v>3</v>
      </c>
      <c r="AA138" s="154">
        <v>0</v>
      </c>
      <c r="AB138" s="154">
        <f>SUM(Y138:AA138)</f>
        <v>19</v>
      </c>
      <c r="AC138" s="154">
        <v>16</v>
      </c>
      <c r="AD138" s="154">
        <v>3</v>
      </c>
      <c r="AE138" s="154">
        <v>0</v>
      </c>
      <c r="AF138" s="154">
        <f>SUM(AC138:AE138)</f>
        <v>19</v>
      </c>
      <c r="AG138" s="154">
        <v>16</v>
      </c>
      <c r="AH138" s="154">
        <v>3</v>
      </c>
      <c r="AI138" s="154">
        <v>0</v>
      </c>
      <c r="AJ138" s="154">
        <f>SUM(AG138:AI138)</f>
        <v>19</v>
      </c>
      <c r="AK138" s="154">
        <v>16</v>
      </c>
      <c r="AL138" s="154">
        <v>3</v>
      </c>
      <c r="AM138" s="154">
        <v>0</v>
      </c>
      <c r="AN138" s="154">
        <f>SUM(AK138:AM138)</f>
        <v>19</v>
      </c>
      <c r="AO138" s="154">
        <v>16</v>
      </c>
      <c r="AP138" s="154">
        <v>3</v>
      </c>
      <c r="AQ138" s="154">
        <v>0</v>
      </c>
      <c r="AR138" s="154">
        <f>SUM(AO138:AQ138)</f>
        <v>19</v>
      </c>
      <c r="AS138" s="154">
        <v>16</v>
      </c>
      <c r="AT138" s="154">
        <v>3</v>
      </c>
      <c r="AU138" s="154">
        <v>0</v>
      </c>
      <c r="AV138" s="154">
        <f>SUM(AS138:AU138)</f>
        <v>19</v>
      </c>
      <c r="AW138" s="154">
        <v>16</v>
      </c>
      <c r="AX138" s="154">
        <v>3</v>
      </c>
      <c r="AY138" s="154">
        <v>0</v>
      </c>
      <c r="AZ138" s="154">
        <f>SUM(AW138:AY138)</f>
        <v>19</v>
      </c>
      <c r="BA138" s="223"/>
      <c r="BB138" s="225"/>
      <c r="BC138" s="225"/>
    </row>
    <row r="139" spans="1:256" s="110" customFormat="1" ht="32.4" customHeight="1">
      <c r="A139" s="250"/>
      <c r="B139" s="250"/>
      <c r="C139" s="150" t="s">
        <v>230</v>
      </c>
      <c r="D139" s="155" t="s">
        <v>319</v>
      </c>
      <c r="E139" s="250" t="s">
        <v>79</v>
      </c>
      <c r="F139" s="250"/>
      <c r="G139" s="250"/>
      <c r="H139" s="250"/>
      <c r="I139" s="250" t="s">
        <v>80</v>
      </c>
      <c r="J139" s="250"/>
      <c r="K139" s="250"/>
      <c r="L139" s="250"/>
      <c r="M139" s="250" t="s">
        <v>81</v>
      </c>
      <c r="N139" s="250"/>
      <c r="O139" s="250"/>
      <c r="P139" s="250"/>
      <c r="Q139" s="250" t="s">
        <v>82</v>
      </c>
      <c r="R139" s="250"/>
      <c r="S139" s="250"/>
      <c r="T139" s="250"/>
      <c r="U139" s="250" t="s">
        <v>83</v>
      </c>
      <c r="V139" s="250"/>
      <c r="W139" s="250"/>
      <c r="X139" s="250"/>
      <c r="Y139" s="250" t="s">
        <v>84</v>
      </c>
      <c r="Z139" s="250"/>
      <c r="AA139" s="250"/>
      <c r="AB139" s="250"/>
      <c r="AC139" s="250" t="s">
        <v>85</v>
      </c>
      <c r="AD139" s="250"/>
      <c r="AE139" s="250"/>
      <c r="AF139" s="250"/>
      <c r="AG139" s="250" t="s">
        <v>86</v>
      </c>
      <c r="AH139" s="250"/>
      <c r="AI139" s="250"/>
      <c r="AJ139" s="250"/>
      <c r="AK139" s="250" t="s">
        <v>87</v>
      </c>
      <c r="AL139" s="250"/>
      <c r="AM139" s="250"/>
      <c r="AN139" s="250"/>
      <c r="AO139" s="250" t="s">
        <v>88</v>
      </c>
      <c r="AP139" s="250"/>
      <c r="AQ139" s="250"/>
      <c r="AR139" s="250"/>
      <c r="AS139" s="250" t="s">
        <v>89</v>
      </c>
      <c r="AT139" s="250"/>
      <c r="AU139" s="250"/>
      <c r="AV139" s="250"/>
      <c r="AW139" s="250" t="s">
        <v>90</v>
      </c>
      <c r="AX139" s="250"/>
      <c r="AY139" s="250"/>
      <c r="AZ139" s="250"/>
      <c r="BA139" s="223"/>
      <c r="BB139" s="225"/>
      <c r="BC139" s="225"/>
    </row>
    <row r="140" spans="1:256" s="110" customFormat="1" ht="32.4" customHeight="1">
      <c r="A140" s="250"/>
      <c r="B140" s="250"/>
      <c r="C140" s="150" t="s">
        <v>232</v>
      </c>
      <c r="D140" s="156" t="s">
        <v>320</v>
      </c>
      <c r="E140" s="150" t="s">
        <v>73</v>
      </c>
      <c r="F140" s="150" t="s">
        <v>74</v>
      </c>
      <c r="G140" s="150" t="s">
        <v>75</v>
      </c>
      <c r="H140" s="150" t="s">
        <v>76</v>
      </c>
      <c r="I140" s="150" t="s">
        <v>73</v>
      </c>
      <c r="J140" s="150" t="s">
        <v>74</v>
      </c>
      <c r="K140" s="150" t="s">
        <v>75</v>
      </c>
      <c r="L140" s="150" t="s">
        <v>76</v>
      </c>
      <c r="M140" s="150" t="s">
        <v>73</v>
      </c>
      <c r="N140" s="150" t="s">
        <v>74</v>
      </c>
      <c r="O140" s="150" t="s">
        <v>75</v>
      </c>
      <c r="P140" s="150" t="s">
        <v>76</v>
      </c>
      <c r="Q140" s="150" t="s">
        <v>73</v>
      </c>
      <c r="R140" s="150" t="s">
        <v>74</v>
      </c>
      <c r="S140" s="150" t="s">
        <v>75</v>
      </c>
      <c r="T140" s="150" t="s">
        <v>76</v>
      </c>
      <c r="U140" s="150" t="s">
        <v>73</v>
      </c>
      <c r="V140" s="150" t="s">
        <v>74</v>
      </c>
      <c r="W140" s="150" t="s">
        <v>75</v>
      </c>
      <c r="X140" s="150" t="s">
        <v>76</v>
      </c>
      <c r="Y140" s="150" t="s">
        <v>73</v>
      </c>
      <c r="Z140" s="150" t="s">
        <v>74</v>
      </c>
      <c r="AA140" s="150" t="s">
        <v>75</v>
      </c>
      <c r="AB140" s="150" t="s">
        <v>76</v>
      </c>
      <c r="AC140" s="150" t="s">
        <v>73</v>
      </c>
      <c r="AD140" s="150" t="s">
        <v>74</v>
      </c>
      <c r="AE140" s="150" t="s">
        <v>75</v>
      </c>
      <c r="AF140" s="150" t="s">
        <v>76</v>
      </c>
      <c r="AG140" s="150" t="s">
        <v>73</v>
      </c>
      <c r="AH140" s="150" t="s">
        <v>74</v>
      </c>
      <c r="AI140" s="150" t="s">
        <v>75</v>
      </c>
      <c r="AJ140" s="150" t="s">
        <v>76</v>
      </c>
      <c r="AK140" s="150" t="s">
        <v>73</v>
      </c>
      <c r="AL140" s="150" t="s">
        <v>74</v>
      </c>
      <c r="AM140" s="150" t="s">
        <v>75</v>
      </c>
      <c r="AN140" s="150" t="s">
        <v>76</v>
      </c>
      <c r="AO140" s="150" t="s">
        <v>73</v>
      </c>
      <c r="AP140" s="150" t="s">
        <v>74</v>
      </c>
      <c r="AQ140" s="150" t="s">
        <v>75</v>
      </c>
      <c r="AR140" s="150" t="s">
        <v>76</v>
      </c>
      <c r="AS140" s="150" t="s">
        <v>73</v>
      </c>
      <c r="AT140" s="150" t="s">
        <v>74</v>
      </c>
      <c r="AU140" s="150" t="s">
        <v>75</v>
      </c>
      <c r="AV140" s="150" t="s">
        <v>76</v>
      </c>
      <c r="AW140" s="150" t="s">
        <v>73</v>
      </c>
      <c r="AX140" s="150" t="s">
        <v>74</v>
      </c>
      <c r="AY140" s="150" t="s">
        <v>75</v>
      </c>
      <c r="AZ140" s="150" t="s">
        <v>76</v>
      </c>
      <c r="BA140" s="223"/>
      <c r="BB140" s="225"/>
      <c r="BC140" s="225"/>
    </row>
    <row r="141" spans="1:256" s="110" customFormat="1" ht="32.4" customHeight="1">
      <c r="A141" s="250"/>
      <c r="B141" s="250"/>
      <c r="C141" s="150" t="s">
        <v>91</v>
      </c>
      <c r="D141" s="156" t="s">
        <v>292</v>
      </c>
      <c r="E141" s="109">
        <f>0.01*E138/2</f>
        <v>0</v>
      </c>
      <c r="F141" s="109">
        <f>0.015*F138/2</f>
        <v>0</v>
      </c>
      <c r="G141" s="109">
        <f>0.02*G138/2</f>
        <v>0</v>
      </c>
      <c r="H141" s="109">
        <f>E141+F141+G141</f>
        <v>0</v>
      </c>
      <c r="I141" s="109">
        <f>0.01*I138/2</f>
        <v>0</v>
      </c>
      <c r="J141" s="109">
        <f>0.015*J138/2</f>
        <v>0</v>
      </c>
      <c r="K141" s="109">
        <f>0.02*K138/2</f>
        <v>0</v>
      </c>
      <c r="L141" s="109">
        <f>I141+J141+K141</f>
        <v>0</v>
      </c>
      <c r="M141" s="109">
        <f>0.01*M138/2</f>
        <v>0</v>
      </c>
      <c r="N141" s="109">
        <f>0.015*N138/2</f>
        <v>0</v>
      </c>
      <c r="O141" s="109">
        <f>0.02*O138/2</f>
        <v>0</v>
      </c>
      <c r="P141" s="109">
        <f>M141+N141+O141</f>
        <v>0</v>
      </c>
      <c r="Q141" s="109">
        <f>0.01*Q138/2</f>
        <v>0</v>
      </c>
      <c r="R141" s="109">
        <f>0.015*R138/2</f>
        <v>0</v>
      </c>
      <c r="S141" s="109">
        <f>0.02*S138/2</f>
        <v>0</v>
      </c>
      <c r="T141" s="109">
        <f>Q141+R141+S141</f>
        <v>0</v>
      </c>
      <c r="U141" s="109">
        <f>0.01*U138/2</f>
        <v>0</v>
      </c>
      <c r="V141" s="109">
        <f>0.015*V138/2</f>
        <v>0</v>
      </c>
      <c r="W141" s="109">
        <f>0.02*W138/2</f>
        <v>0</v>
      </c>
      <c r="X141" s="109">
        <f>U141+V141+W141</f>
        <v>0</v>
      </c>
      <c r="Y141" s="109">
        <f>0.01*Y138/2</f>
        <v>0.08</v>
      </c>
      <c r="Z141" s="109">
        <f>0.015*Z138/2</f>
        <v>2.2499999999999999E-2</v>
      </c>
      <c r="AA141" s="109">
        <f>0.02*AA138/2</f>
        <v>0</v>
      </c>
      <c r="AB141" s="109">
        <f>Y141+Z141+AA141</f>
        <v>0.10250000000000001</v>
      </c>
      <c r="AC141" s="109">
        <f>0.01*AC138/2</f>
        <v>0.08</v>
      </c>
      <c r="AD141" s="109">
        <f>0.015*AD138/2</f>
        <v>2.2499999999999999E-2</v>
      </c>
      <c r="AE141" s="109">
        <f>0.02*AE138/2</f>
        <v>0</v>
      </c>
      <c r="AF141" s="109">
        <f>AC141+AD141+AE141</f>
        <v>0.10250000000000001</v>
      </c>
      <c r="AG141" s="109">
        <f>0.01*AG138/2</f>
        <v>0.08</v>
      </c>
      <c r="AH141" s="109">
        <f>0.015*AH138/2</f>
        <v>2.2499999999999999E-2</v>
      </c>
      <c r="AI141" s="109">
        <f>0.02*AI138/2</f>
        <v>0</v>
      </c>
      <c r="AJ141" s="109">
        <f>AG141+AH141+AI141</f>
        <v>0.10250000000000001</v>
      </c>
      <c r="AK141" s="109">
        <f>0.01*AK138/2</f>
        <v>0.08</v>
      </c>
      <c r="AL141" s="109">
        <f>0.015*AL138/2</f>
        <v>2.2499999999999999E-2</v>
      </c>
      <c r="AM141" s="109">
        <f>0.02*AM138/2</f>
        <v>0</v>
      </c>
      <c r="AN141" s="109">
        <f>AK141+AL141+AM141</f>
        <v>0.10250000000000001</v>
      </c>
      <c r="AO141" s="109">
        <f>0.01*AO138/2</f>
        <v>0.08</v>
      </c>
      <c r="AP141" s="109">
        <f>0.015*AP138/2</f>
        <v>2.2499999999999999E-2</v>
      </c>
      <c r="AQ141" s="109">
        <f>0.02*AQ138/2</f>
        <v>0</v>
      </c>
      <c r="AR141" s="109">
        <f>AO141+AP141+AQ141</f>
        <v>0.10250000000000001</v>
      </c>
      <c r="AS141" s="109">
        <f>0.01*AS138/2</f>
        <v>0.08</v>
      </c>
      <c r="AT141" s="109">
        <f>0.015*AT138/2</f>
        <v>2.2499999999999999E-2</v>
      </c>
      <c r="AU141" s="109">
        <f>0.02*AU138/2</f>
        <v>0</v>
      </c>
      <c r="AV141" s="109">
        <f>AS141+AT141+AU141</f>
        <v>0.10250000000000001</v>
      </c>
      <c r="AW141" s="109">
        <f>0.01*AW138/2</f>
        <v>0.08</v>
      </c>
      <c r="AX141" s="109">
        <f>0.015*AX138/2</f>
        <v>2.2499999999999999E-2</v>
      </c>
      <c r="AY141" s="109">
        <f>0.02*AY138/2</f>
        <v>0</v>
      </c>
      <c r="AZ141" s="109">
        <f>AW141+AX141+AY141</f>
        <v>0.10250000000000001</v>
      </c>
      <c r="BA141" s="224"/>
      <c r="BB141" s="225"/>
      <c r="BC141" s="225"/>
    </row>
    <row r="142" spans="1:256" s="110" customFormat="1" ht="32.4" customHeight="1">
      <c r="A142" s="150" t="s">
        <v>4</v>
      </c>
      <c r="B142" s="150" t="s">
        <v>5</v>
      </c>
      <c r="C142" s="150" t="s">
        <v>30</v>
      </c>
      <c r="D142" s="150" t="s">
        <v>321</v>
      </c>
      <c r="E142" s="250" t="s">
        <v>50</v>
      </c>
      <c r="F142" s="250"/>
      <c r="G142" s="250"/>
      <c r="H142" s="250"/>
      <c r="I142" s="250" t="s">
        <v>51</v>
      </c>
      <c r="J142" s="250"/>
      <c r="K142" s="250"/>
      <c r="L142" s="250"/>
      <c r="M142" s="250" t="s">
        <v>52</v>
      </c>
      <c r="N142" s="250"/>
      <c r="O142" s="250"/>
      <c r="P142" s="250"/>
      <c r="Q142" s="250" t="s">
        <v>53</v>
      </c>
      <c r="R142" s="250"/>
      <c r="S142" s="250"/>
      <c r="T142" s="250"/>
      <c r="U142" s="250" t="s">
        <v>54</v>
      </c>
      <c r="V142" s="250"/>
      <c r="W142" s="250"/>
      <c r="X142" s="250"/>
      <c r="Y142" s="250" t="s">
        <v>55</v>
      </c>
      <c r="Z142" s="250"/>
      <c r="AA142" s="250"/>
      <c r="AB142" s="250"/>
      <c r="AC142" s="250" t="s">
        <v>56</v>
      </c>
      <c r="AD142" s="250"/>
      <c r="AE142" s="250"/>
      <c r="AF142" s="250"/>
      <c r="AG142" s="251" t="s">
        <v>57</v>
      </c>
      <c r="AH142" s="251"/>
      <c r="AI142" s="251"/>
      <c r="AJ142" s="251"/>
      <c r="AK142" s="250" t="s">
        <v>58</v>
      </c>
      <c r="AL142" s="250"/>
      <c r="AM142" s="250"/>
      <c r="AN142" s="250"/>
      <c r="AO142" s="250" t="s">
        <v>59</v>
      </c>
      <c r="AP142" s="250"/>
      <c r="AQ142" s="250"/>
      <c r="AR142" s="250"/>
      <c r="AS142" s="250" t="s">
        <v>60</v>
      </c>
      <c r="AT142" s="250"/>
      <c r="AU142" s="250"/>
      <c r="AV142" s="250"/>
      <c r="AW142" s="250" t="s">
        <v>61</v>
      </c>
      <c r="AX142" s="250"/>
      <c r="AY142" s="250"/>
      <c r="AZ142" s="250"/>
      <c r="BA142" s="150" t="s">
        <v>62</v>
      </c>
      <c r="BB142" s="150" t="s">
        <v>40</v>
      </c>
      <c r="BC142" s="150" t="s">
        <v>41</v>
      </c>
    </row>
    <row r="143" spans="1:256" s="110" customFormat="1" ht="32.4" customHeight="1">
      <c r="A143" s="250" t="s">
        <v>373</v>
      </c>
      <c r="B143" s="250" t="s">
        <v>20</v>
      </c>
      <c r="C143" s="150" t="s">
        <v>31</v>
      </c>
      <c r="D143" s="157" t="s">
        <v>194</v>
      </c>
      <c r="E143" s="150" t="s">
        <v>73</v>
      </c>
      <c r="F143" s="150" t="s">
        <v>74</v>
      </c>
      <c r="G143" s="150" t="s">
        <v>75</v>
      </c>
      <c r="H143" s="150" t="s">
        <v>76</v>
      </c>
      <c r="I143" s="150" t="s">
        <v>73</v>
      </c>
      <c r="J143" s="150" t="s">
        <v>74</v>
      </c>
      <c r="K143" s="150" t="s">
        <v>75</v>
      </c>
      <c r="L143" s="150" t="s">
        <v>76</v>
      </c>
      <c r="M143" s="150" t="s">
        <v>73</v>
      </c>
      <c r="N143" s="150" t="s">
        <v>74</v>
      </c>
      <c r="O143" s="150" t="s">
        <v>75</v>
      </c>
      <c r="P143" s="150" t="s">
        <v>76</v>
      </c>
      <c r="Q143" s="150" t="s">
        <v>73</v>
      </c>
      <c r="R143" s="150" t="s">
        <v>74</v>
      </c>
      <c r="S143" s="150" t="s">
        <v>75</v>
      </c>
      <c r="T143" s="150" t="s">
        <v>76</v>
      </c>
      <c r="U143" s="150" t="s">
        <v>73</v>
      </c>
      <c r="V143" s="150" t="s">
        <v>74</v>
      </c>
      <c r="W143" s="150" t="s">
        <v>75</v>
      </c>
      <c r="X143" s="150" t="s">
        <v>76</v>
      </c>
      <c r="Y143" s="150" t="s">
        <v>73</v>
      </c>
      <c r="Z143" s="150" t="s">
        <v>74</v>
      </c>
      <c r="AA143" s="150" t="s">
        <v>75</v>
      </c>
      <c r="AB143" s="150" t="s">
        <v>76</v>
      </c>
      <c r="AC143" s="150" t="s">
        <v>73</v>
      </c>
      <c r="AD143" s="150" t="s">
        <v>74</v>
      </c>
      <c r="AE143" s="150" t="s">
        <v>75</v>
      </c>
      <c r="AF143" s="150" t="s">
        <v>76</v>
      </c>
      <c r="AG143" s="150" t="s">
        <v>73</v>
      </c>
      <c r="AH143" s="150" t="s">
        <v>74</v>
      </c>
      <c r="AI143" s="150" t="s">
        <v>75</v>
      </c>
      <c r="AJ143" s="150" t="s">
        <v>76</v>
      </c>
      <c r="AK143" s="150" t="s">
        <v>73</v>
      </c>
      <c r="AL143" s="150" t="s">
        <v>74</v>
      </c>
      <c r="AM143" s="150" t="s">
        <v>75</v>
      </c>
      <c r="AN143" s="150" t="s">
        <v>76</v>
      </c>
      <c r="AO143" s="150" t="s">
        <v>73</v>
      </c>
      <c r="AP143" s="150" t="s">
        <v>74</v>
      </c>
      <c r="AQ143" s="150" t="s">
        <v>75</v>
      </c>
      <c r="AR143" s="150" t="s">
        <v>76</v>
      </c>
      <c r="AS143" s="150" t="s">
        <v>73</v>
      </c>
      <c r="AT143" s="150" t="s">
        <v>74</v>
      </c>
      <c r="AU143" s="150" t="s">
        <v>75</v>
      </c>
      <c r="AV143" s="150" t="s">
        <v>76</v>
      </c>
      <c r="AW143" s="150" t="s">
        <v>73</v>
      </c>
      <c r="AX143" s="150" t="s">
        <v>74</v>
      </c>
      <c r="AY143" s="150" t="s">
        <v>75</v>
      </c>
      <c r="AZ143" s="150" t="s">
        <v>76</v>
      </c>
      <c r="BA143" s="222">
        <f>H144+L144+P144+T144+X144+AB144+AF144+AJ144+AN144+AR144+AV144+AZ144</f>
        <v>320</v>
      </c>
      <c r="BB143" s="225">
        <f>BC143*2</f>
        <v>3.7150000000000003</v>
      </c>
      <c r="BC143" s="225">
        <f>H147+L147+P147+T147+X147+AB147+AF147+AJ147+AN147+AR147+AV147+AZ147</f>
        <v>1.8575000000000002</v>
      </c>
    </row>
    <row r="144" spans="1:256" s="110" customFormat="1" ht="32.4" customHeight="1">
      <c r="A144" s="250"/>
      <c r="B144" s="250"/>
      <c r="C144" s="152" t="s">
        <v>77</v>
      </c>
      <c r="D144" s="153" t="s">
        <v>347</v>
      </c>
      <c r="E144" s="154">
        <v>0</v>
      </c>
      <c r="F144" s="154">
        <v>0</v>
      </c>
      <c r="G144" s="154">
        <v>0</v>
      </c>
      <c r="H144" s="154">
        <f>SUM(E144:G144)</f>
        <v>0</v>
      </c>
      <c r="I144" s="154">
        <v>0</v>
      </c>
      <c r="J144" s="154">
        <v>0</v>
      </c>
      <c r="K144" s="154">
        <v>0</v>
      </c>
      <c r="L144" s="154">
        <f>SUM(I144:K144)</f>
        <v>0</v>
      </c>
      <c r="M144" s="154">
        <v>3</v>
      </c>
      <c r="N144" s="154">
        <v>0</v>
      </c>
      <c r="O144" s="154">
        <v>1</v>
      </c>
      <c r="P144" s="154">
        <f>SUM(M144:O144)</f>
        <v>4</v>
      </c>
      <c r="Q144" s="154">
        <v>3</v>
      </c>
      <c r="R144" s="154">
        <v>0</v>
      </c>
      <c r="S144" s="154">
        <v>1</v>
      </c>
      <c r="T144" s="154">
        <f>SUM(Q144:S144)</f>
        <v>4</v>
      </c>
      <c r="U144" s="154">
        <v>29</v>
      </c>
      <c r="V144" s="154">
        <v>0</v>
      </c>
      <c r="W144" s="154">
        <v>5</v>
      </c>
      <c r="X144" s="154">
        <f>SUM(U144:W144)</f>
        <v>34</v>
      </c>
      <c r="Y144" s="154">
        <v>31</v>
      </c>
      <c r="Z144" s="154">
        <v>0</v>
      </c>
      <c r="AA144" s="154">
        <v>6</v>
      </c>
      <c r="AB144" s="154">
        <f>SUM(Y144:AA144)</f>
        <v>37</v>
      </c>
      <c r="AC144" s="154">
        <v>31</v>
      </c>
      <c r="AD144" s="154">
        <v>0</v>
      </c>
      <c r="AE144" s="154">
        <v>6</v>
      </c>
      <c r="AF144" s="154">
        <f>SUM(AC144:AE144)</f>
        <v>37</v>
      </c>
      <c r="AG144" s="154">
        <v>32</v>
      </c>
      <c r="AH144" s="154">
        <v>0</v>
      </c>
      <c r="AI144" s="154">
        <v>5</v>
      </c>
      <c r="AJ144" s="154">
        <f>SUM(AG144:AI144)</f>
        <v>37</v>
      </c>
      <c r="AK144" s="154">
        <v>32</v>
      </c>
      <c r="AL144" s="154">
        <v>0</v>
      </c>
      <c r="AM144" s="154">
        <v>5</v>
      </c>
      <c r="AN144" s="154">
        <f>SUM(AK144:AM144)</f>
        <v>37</v>
      </c>
      <c r="AO144" s="154">
        <v>34</v>
      </c>
      <c r="AP144" s="154">
        <v>1</v>
      </c>
      <c r="AQ144" s="154">
        <v>7</v>
      </c>
      <c r="AR144" s="154">
        <f>SUM(AO144:AQ144)</f>
        <v>42</v>
      </c>
      <c r="AS144" s="154">
        <v>36</v>
      </c>
      <c r="AT144" s="154">
        <v>1</v>
      </c>
      <c r="AU144" s="154">
        <v>7</v>
      </c>
      <c r="AV144" s="154">
        <f>SUM(AS144:AU144)</f>
        <v>44</v>
      </c>
      <c r="AW144" s="154">
        <v>36</v>
      </c>
      <c r="AX144" s="154">
        <v>1</v>
      </c>
      <c r="AY144" s="154">
        <v>7</v>
      </c>
      <c r="AZ144" s="154">
        <f>SUM(AW144:AY144)</f>
        <v>44</v>
      </c>
      <c r="BA144" s="223"/>
      <c r="BB144" s="225"/>
      <c r="BC144" s="225"/>
    </row>
    <row r="145" spans="1:256" s="110" customFormat="1" ht="32.4" customHeight="1">
      <c r="A145" s="250"/>
      <c r="B145" s="250"/>
      <c r="C145" s="150" t="s">
        <v>230</v>
      </c>
      <c r="D145" s="155" t="s">
        <v>348</v>
      </c>
      <c r="E145" s="250" t="s">
        <v>79</v>
      </c>
      <c r="F145" s="250"/>
      <c r="G145" s="250"/>
      <c r="H145" s="250"/>
      <c r="I145" s="250" t="s">
        <v>80</v>
      </c>
      <c r="J145" s="250"/>
      <c r="K145" s="250"/>
      <c r="L145" s="250"/>
      <c r="M145" s="250" t="s">
        <v>81</v>
      </c>
      <c r="N145" s="250"/>
      <c r="O145" s="250"/>
      <c r="P145" s="250"/>
      <c r="Q145" s="250" t="s">
        <v>82</v>
      </c>
      <c r="R145" s="250"/>
      <c r="S145" s="250"/>
      <c r="T145" s="250"/>
      <c r="U145" s="250" t="s">
        <v>83</v>
      </c>
      <c r="V145" s="250"/>
      <c r="W145" s="250"/>
      <c r="X145" s="250"/>
      <c r="Y145" s="250" t="s">
        <v>84</v>
      </c>
      <c r="Z145" s="250"/>
      <c r="AA145" s="250"/>
      <c r="AB145" s="250"/>
      <c r="AC145" s="250" t="s">
        <v>85</v>
      </c>
      <c r="AD145" s="250"/>
      <c r="AE145" s="250"/>
      <c r="AF145" s="250"/>
      <c r="AG145" s="250" t="s">
        <v>86</v>
      </c>
      <c r="AH145" s="250"/>
      <c r="AI145" s="250"/>
      <c r="AJ145" s="250"/>
      <c r="AK145" s="250" t="s">
        <v>87</v>
      </c>
      <c r="AL145" s="250"/>
      <c r="AM145" s="250"/>
      <c r="AN145" s="250"/>
      <c r="AO145" s="250" t="s">
        <v>88</v>
      </c>
      <c r="AP145" s="250"/>
      <c r="AQ145" s="250"/>
      <c r="AR145" s="250"/>
      <c r="AS145" s="250" t="s">
        <v>89</v>
      </c>
      <c r="AT145" s="250"/>
      <c r="AU145" s="250"/>
      <c r="AV145" s="250"/>
      <c r="AW145" s="250" t="s">
        <v>90</v>
      </c>
      <c r="AX145" s="250"/>
      <c r="AY145" s="250"/>
      <c r="AZ145" s="250"/>
      <c r="BA145" s="223"/>
      <c r="BB145" s="225"/>
      <c r="BC145" s="225"/>
    </row>
    <row r="146" spans="1:256" s="110" customFormat="1" ht="36.6" customHeight="1">
      <c r="A146" s="250"/>
      <c r="B146" s="250"/>
      <c r="C146" s="150" t="s">
        <v>232</v>
      </c>
      <c r="D146" s="178">
        <v>4326.3500000000004</v>
      </c>
      <c r="E146" s="150" t="s">
        <v>73</v>
      </c>
      <c r="F146" s="150" t="s">
        <v>74</v>
      </c>
      <c r="G146" s="150" t="s">
        <v>75</v>
      </c>
      <c r="H146" s="150" t="s">
        <v>76</v>
      </c>
      <c r="I146" s="150" t="s">
        <v>73</v>
      </c>
      <c r="J146" s="150" t="s">
        <v>74</v>
      </c>
      <c r="K146" s="150" t="s">
        <v>75</v>
      </c>
      <c r="L146" s="150" t="s">
        <v>76</v>
      </c>
      <c r="M146" s="150" t="s">
        <v>73</v>
      </c>
      <c r="N146" s="150" t="s">
        <v>74</v>
      </c>
      <c r="O146" s="150" t="s">
        <v>75</v>
      </c>
      <c r="P146" s="150" t="s">
        <v>76</v>
      </c>
      <c r="Q146" s="150" t="s">
        <v>73</v>
      </c>
      <c r="R146" s="150" t="s">
        <v>74</v>
      </c>
      <c r="S146" s="150" t="s">
        <v>75</v>
      </c>
      <c r="T146" s="150" t="s">
        <v>76</v>
      </c>
      <c r="U146" s="150" t="s">
        <v>73</v>
      </c>
      <c r="V146" s="150" t="s">
        <v>74</v>
      </c>
      <c r="W146" s="150" t="s">
        <v>75</v>
      </c>
      <c r="X146" s="150" t="s">
        <v>76</v>
      </c>
      <c r="Y146" s="150" t="s">
        <v>73</v>
      </c>
      <c r="Z146" s="150" t="s">
        <v>74</v>
      </c>
      <c r="AA146" s="150" t="s">
        <v>75</v>
      </c>
      <c r="AB146" s="150" t="s">
        <v>76</v>
      </c>
      <c r="AC146" s="150" t="s">
        <v>73</v>
      </c>
      <c r="AD146" s="150" t="s">
        <v>74</v>
      </c>
      <c r="AE146" s="150" t="s">
        <v>75</v>
      </c>
      <c r="AF146" s="150" t="s">
        <v>76</v>
      </c>
      <c r="AG146" s="150" t="s">
        <v>73</v>
      </c>
      <c r="AH146" s="150" t="s">
        <v>74</v>
      </c>
      <c r="AI146" s="150" t="s">
        <v>75</v>
      </c>
      <c r="AJ146" s="150" t="s">
        <v>76</v>
      </c>
      <c r="AK146" s="150" t="s">
        <v>73</v>
      </c>
      <c r="AL146" s="150" t="s">
        <v>74</v>
      </c>
      <c r="AM146" s="150" t="s">
        <v>75</v>
      </c>
      <c r="AN146" s="150" t="s">
        <v>76</v>
      </c>
      <c r="AO146" s="150" t="s">
        <v>73</v>
      </c>
      <c r="AP146" s="150" t="s">
        <v>74</v>
      </c>
      <c r="AQ146" s="150" t="s">
        <v>75</v>
      </c>
      <c r="AR146" s="150" t="s">
        <v>76</v>
      </c>
      <c r="AS146" s="150" t="s">
        <v>73</v>
      </c>
      <c r="AT146" s="150" t="s">
        <v>74</v>
      </c>
      <c r="AU146" s="150" t="s">
        <v>75</v>
      </c>
      <c r="AV146" s="150" t="s">
        <v>76</v>
      </c>
      <c r="AW146" s="150" t="s">
        <v>73</v>
      </c>
      <c r="AX146" s="150" t="s">
        <v>74</v>
      </c>
      <c r="AY146" s="150" t="s">
        <v>75</v>
      </c>
      <c r="AZ146" s="150" t="s">
        <v>76</v>
      </c>
      <c r="BA146" s="223"/>
      <c r="BB146" s="225"/>
      <c r="BC146" s="225"/>
    </row>
    <row r="147" spans="1:256" s="110" customFormat="1" ht="32.4" customHeight="1">
      <c r="A147" s="250"/>
      <c r="B147" s="250"/>
      <c r="C147" s="150" t="s">
        <v>91</v>
      </c>
      <c r="D147" s="159">
        <v>137</v>
      </c>
      <c r="E147" s="108">
        <f>0.01*E144/2</f>
        <v>0</v>
      </c>
      <c r="F147" s="108">
        <f>0.015*F144/2</f>
        <v>0</v>
      </c>
      <c r="G147" s="108">
        <f>0.02*G144/2</f>
        <v>0</v>
      </c>
      <c r="H147" s="108">
        <f>E147+F147+G147</f>
        <v>0</v>
      </c>
      <c r="I147" s="108">
        <f>0.01*I144/2</f>
        <v>0</v>
      </c>
      <c r="J147" s="108">
        <f>0.015*J144/2</f>
        <v>0</v>
      </c>
      <c r="K147" s="108">
        <f>0.02*K144/2</f>
        <v>0</v>
      </c>
      <c r="L147" s="108">
        <f>I147+J147+K147</f>
        <v>0</v>
      </c>
      <c r="M147" s="108">
        <f>0.01*M144/2</f>
        <v>1.4999999999999999E-2</v>
      </c>
      <c r="N147" s="108">
        <f>0.015*N144/2</f>
        <v>0</v>
      </c>
      <c r="O147" s="108">
        <f>0.02*O144/2</f>
        <v>0.01</v>
      </c>
      <c r="P147" s="108">
        <f>M147+N147+O147</f>
        <v>2.5000000000000001E-2</v>
      </c>
      <c r="Q147" s="108">
        <f>0.01*Q144/2</f>
        <v>1.4999999999999999E-2</v>
      </c>
      <c r="R147" s="108">
        <f>0.015*R144/2</f>
        <v>0</v>
      </c>
      <c r="S147" s="108">
        <f>0.02*S144/2</f>
        <v>0.01</v>
      </c>
      <c r="T147" s="108">
        <f>Q147+R147+S147</f>
        <v>2.5000000000000001E-2</v>
      </c>
      <c r="U147" s="108">
        <f>0.01*U144/2</f>
        <v>0.14499999999999999</v>
      </c>
      <c r="V147" s="108">
        <f>0.015*V144/2</f>
        <v>0</v>
      </c>
      <c r="W147" s="108">
        <f>0.02*W144/2</f>
        <v>0.05</v>
      </c>
      <c r="X147" s="108">
        <f>U147+V147+W147</f>
        <v>0.19500000000000001</v>
      </c>
      <c r="Y147" s="108">
        <f>0.01*Y144/2</f>
        <v>0.155</v>
      </c>
      <c r="Z147" s="108">
        <f>0.015*Z144/2</f>
        <v>0</v>
      </c>
      <c r="AA147" s="108">
        <f>0.02*AA144/2</f>
        <v>0.06</v>
      </c>
      <c r="AB147" s="108">
        <f>Y147+Z147+AA147</f>
        <v>0.215</v>
      </c>
      <c r="AC147" s="108">
        <f>0.01*AC144/2</f>
        <v>0.155</v>
      </c>
      <c r="AD147" s="108">
        <f>0.015*AD144/2</f>
        <v>0</v>
      </c>
      <c r="AE147" s="108">
        <f>0.02*AE144/2</f>
        <v>0.06</v>
      </c>
      <c r="AF147" s="108">
        <f>AC147+AD147+AE147</f>
        <v>0.215</v>
      </c>
      <c r="AG147" s="108">
        <f>0.01*AG144/2</f>
        <v>0.16</v>
      </c>
      <c r="AH147" s="108">
        <f>0.015*AH144/2</f>
        <v>0</v>
      </c>
      <c r="AI147" s="108">
        <f>0.02*AI144/2</f>
        <v>0.05</v>
      </c>
      <c r="AJ147" s="108">
        <f>AG147+AH147+AI147</f>
        <v>0.21000000000000002</v>
      </c>
      <c r="AK147" s="108">
        <f>0.01*AK144/2</f>
        <v>0.16</v>
      </c>
      <c r="AL147" s="108">
        <f>0.015*AL144/2</f>
        <v>0</v>
      </c>
      <c r="AM147" s="108">
        <f>0.02*AM144/2</f>
        <v>0.05</v>
      </c>
      <c r="AN147" s="108">
        <f>AK147+AL147+AM147</f>
        <v>0.21000000000000002</v>
      </c>
      <c r="AO147" s="108">
        <f>0.01*AO144/2</f>
        <v>0.17</v>
      </c>
      <c r="AP147" s="108">
        <f>0.015*AP144/2</f>
        <v>7.4999999999999997E-3</v>
      </c>
      <c r="AQ147" s="108">
        <f>0.02*AQ144/2</f>
        <v>7.0000000000000007E-2</v>
      </c>
      <c r="AR147" s="108">
        <f>AO147+AP147+AQ147</f>
        <v>0.24750000000000003</v>
      </c>
      <c r="AS147" s="108">
        <f>0.01*AS144/2</f>
        <v>0.18</v>
      </c>
      <c r="AT147" s="108">
        <f>0.015*AT144/2</f>
        <v>7.4999999999999997E-3</v>
      </c>
      <c r="AU147" s="108">
        <f>0.02*AU144/2</f>
        <v>7.0000000000000007E-2</v>
      </c>
      <c r="AV147" s="108">
        <f>AS147+AT147+AU147</f>
        <v>0.25750000000000001</v>
      </c>
      <c r="AW147" s="108">
        <f>0.01*AW144/2</f>
        <v>0.18</v>
      </c>
      <c r="AX147" s="108">
        <f>0.015*AX144/2</f>
        <v>7.4999999999999997E-3</v>
      </c>
      <c r="AY147" s="108">
        <f>0.02*AY144/2</f>
        <v>7.0000000000000007E-2</v>
      </c>
      <c r="AZ147" s="108">
        <f>AW147+AX147+AY147</f>
        <v>0.25750000000000001</v>
      </c>
      <c r="BA147" s="224"/>
      <c r="BB147" s="225"/>
      <c r="BC147" s="225"/>
    </row>
    <row r="148" spans="1:256" ht="32.4" customHeight="1">
      <c r="A148" s="161" t="s">
        <v>4</v>
      </c>
      <c r="B148" s="161" t="s">
        <v>5</v>
      </c>
      <c r="C148" s="161" t="s">
        <v>30</v>
      </c>
      <c r="D148" s="161" t="s">
        <v>322</v>
      </c>
      <c r="E148" s="252" t="s">
        <v>50</v>
      </c>
      <c r="F148" s="252"/>
      <c r="G148" s="252"/>
      <c r="H148" s="252"/>
      <c r="I148" s="252" t="s">
        <v>51</v>
      </c>
      <c r="J148" s="252"/>
      <c r="K148" s="252"/>
      <c r="L148" s="252"/>
      <c r="M148" s="252" t="s">
        <v>52</v>
      </c>
      <c r="N148" s="252"/>
      <c r="O148" s="252"/>
      <c r="P148" s="252"/>
      <c r="Q148" s="252" t="s">
        <v>53</v>
      </c>
      <c r="R148" s="252"/>
      <c r="S148" s="252"/>
      <c r="T148" s="252"/>
      <c r="U148" s="252" t="s">
        <v>54</v>
      </c>
      <c r="V148" s="252"/>
      <c r="W148" s="252"/>
      <c r="X148" s="252"/>
      <c r="Y148" s="252" t="s">
        <v>55</v>
      </c>
      <c r="Z148" s="252"/>
      <c r="AA148" s="252"/>
      <c r="AB148" s="252"/>
      <c r="AC148" s="252" t="s">
        <v>56</v>
      </c>
      <c r="AD148" s="252"/>
      <c r="AE148" s="252"/>
      <c r="AF148" s="252"/>
      <c r="AG148" s="251" t="s">
        <v>57</v>
      </c>
      <c r="AH148" s="251"/>
      <c r="AI148" s="251"/>
      <c r="AJ148" s="251"/>
      <c r="AK148" s="252" t="s">
        <v>58</v>
      </c>
      <c r="AL148" s="252"/>
      <c r="AM148" s="252"/>
      <c r="AN148" s="252"/>
      <c r="AO148" s="252" t="s">
        <v>59</v>
      </c>
      <c r="AP148" s="252"/>
      <c r="AQ148" s="252"/>
      <c r="AR148" s="252"/>
      <c r="AS148" s="252" t="s">
        <v>60</v>
      </c>
      <c r="AT148" s="252"/>
      <c r="AU148" s="252"/>
      <c r="AV148" s="252"/>
      <c r="AW148" s="252" t="s">
        <v>61</v>
      </c>
      <c r="AX148" s="252"/>
      <c r="AY148" s="252"/>
      <c r="AZ148" s="252"/>
      <c r="BA148" s="161" t="s">
        <v>62</v>
      </c>
      <c r="BB148" s="161" t="s">
        <v>40</v>
      </c>
      <c r="BC148" s="161" t="s">
        <v>41</v>
      </c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2"/>
      <c r="EE148" s="112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2"/>
      <c r="ES148" s="112"/>
      <c r="ET148" s="112"/>
      <c r="EU148" s="112"/>
      <c r="EV148" s="112"/>
      <c r="EW148" s="112"/>
      <c r="EX148" s="112"/>
      <c r="EY148" s="112"/>
      <c r="EZ148" s="112"/>
      <c r="FA148" s="112"/>
      <c r="FB148" s="112"/>
      <c r="FC148" s="112"/>
      <c r="FD148" s="112"/>
      <c r="FE148" s="112"/>
      <c r="FF148" s="112"/>
      <c r="FG148" s="112"/>
      <c r="FH148" s="112"/>
      <c r="FI148" s="112"/>
      <c r="FJ148" s="112"/>
      <c r="FK148" s="112"/>
      <c r="FL148" s="112"/>
      <c r="FM148" s="112"/>
      <c r="FN148" s="112"/>
      <c r="FO148" s="112"/>
      <c r="FP148" s="112"/>
      <c r="FQ148" s="112"/>
      <c r="FR148" s="112"/>
      <c r="FS148" s="112"/>
      <c r="FT148" s="112"/>
      <c r="FU148" s="112"/>
      <c r="FV148" s="112"/>
      <c r="FW148" s="112"/>
      <c r="FX148" s="112"/>
      <c r="FY148" s="112"/>
      <c r="FZ148" s="112"/>
      <c r="GA148" s="112"/>
      <c r="GB148" s="112"/>
      <c r="GC148" s="112"/>
      <c r="GD148" s="112"/>
      <c r="GE148" s="112"/>
      <c r="GF148" s="112"/>
      <c r="GG148" s="112"/>
      <c r="GH148" s="112"/>
      <c r="GI148" s="112"/>
      <c r="GJ148" s="112"/>
      <c r="GK148" s="112"/>
      <c r="GL148" s="112"/>
      <c r="GM148" s="112"/>
      <c r="GN148" s="112"/>
      <c r="GO148" s="11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2"/>
      <c r="HF148" s="112"/>
      <c r="HG148" s="112"/>
      <c r="HH148" s="112"/>
      <c r="HI148" s="112"/>
      <c r="HJ148" s="112"/>
      <c r="HK148" s="112"/>
      <c r="HL148" s="112"/>
      <c r="HM148" s="112"/>
      <c r="HN148" s="112"/>
      <c r="HO148" s="112"/>
      <c r="HP148" s="112"/>
      <c r="HQ148" s="112"/>
      <c r="HR148" s="112"/>
      <c r="HS148" s="112"/>
      <c r="HT148" s="112"/>
      <c r="HU148" s="112"/>
      <c r="HV148" s="112"/>
      <c r="HW148" s="112"/>
      <c r="HX148" s="112"/>
      <c r="HY148" s="112"/>
      <c r="HZ148" s="112"/>
      <c r="IA148" s="112"/>
      <c r="IB148" s="112"/>
      <c r="IC148" s="112"/>
      <c r="ID148" s="112"/>
      <c r="IE148" s="112"/>
      <c r="IF148" s="112"/>
      <c r="IG148" s="112"/>
      <c r="IH148" s="112"/>
      <c r="II148" s="112"/>
      <c r="IJ148" s="112"/>
      <c r="IK148" s="112"/>
      <c r="IL148" s="112"/>
      <c r="IM148" s="112"/>
      <c r="IN148" s="112"/>
      <c r="IO148" s="112"/>
      <c r="IP148" s="112"/>
      <c r="IQ148" s="112"/>
      <c r="IR148" s="112"/>
      <c r="IS148" s="112"/>
      <c r="IT148" s="112"/>
      <c r="IU148" s="112"/>
      <c r="IV148" s="112"/>
    </row>
    <row r="149" spans="1:256" ht="32.4" customHeight="1">
      <c r="A149" s="252" t="s">
        <v>374</v>
      </c>
      <c r="B149" s="252"/>
      <c r="C149" s="161" t="s">
        <v>31</v>
      </c>
      <c r="D149" s="169" t="s">
        <v>323</v>
      </c>
      <c r="E149" s="161" t="s">
        <v>73</v>
      </c>
      <c r="F149" s="161" t="s">
        <v>74</v>
      </c>
      <c r="G149" s="161" t="s">
        <v>75</v>
      </c>
      <c r="H149" s="161" t="s">
        <v>76</v>
      </c>
      <c r="I149" s="161" t="s">
        <v>73</v>
      </c>
      <c r="J149" s="161" t="s">
        <v>74</v>
      </c>
      <c r="K149" s="161" t="s">
        <v>75</v>
      </c>
      <c r="L149" s="161" t="s">
        <v>76</v>
      </c>
      <c r="M149" s="161" t="s">
        <v>73</v>
      </c>
      <c r="N149" s="161" t="s">
        <v>74</v>
      </c>
      <c r="O149" s="161" t="s">
        <v>75</v>
      </c>
      <c r="P149" s="161" t="s">
        <v>76</v>
      </c>
      <c r="Q149" s="161" t="s">
        <v>73</v>
      </c>
      <c r="R149" s="161" t="s">
        <v>74</v>
      </c>
      <c r="S149" s="161" t="s">
        <v>75</v>
      </c>
      <c r="T149" s="161" t="s">
        <v>76</v>
      </c>
      <c r="U149" s="161" t="s">
        <v>73</v>
      </c>
      <c r="V149" s="161" t="s">
        <v>74</v>
      </c>
      <c r="W149" s="161" t="s">
        <v>75</v>
      </c>
      <c r="X149" s="161" t="s">
        <v>76</v>
      </c>
      <c r="Y149" s="161" t="s">
        <v>73</v>
      </c>
      <c r="Z149" s="161" t="s">
        <v>74</v>
      </c>
      <c r="AA149" s="161" t="s">
        <v>75</v>
      </c>
      <c r="AB149" s="161" t="s">
        <v>76</v>
      </c>
      <c r="AC149" s="161" t="s">
        <v>73</v>
      </c>
      <c r="AD149" s="161" t="s">
        <v>74</v>
      </c>
      <c r="AE149" s="161" t="s">
        <v>75</v>
      </c>
      <c r="AF149" s="161" t="s">
        <v>76</v>
      </c>
      <c r="AG149" s="161" t="s">
        <v>73</v>
      </c>
      <c r="AH149" s="161" t="s">
        <v>74</v>
      </c>
      <c r="AI149" s="161" t="s">
        <v>75</v>
      </c>
      <c r="AJ149" s="161" t="s">
        <v>76</v>
      </c>
      <c r="AK149" s="161" t="s">
        <v>73</v>
      </c>
      <c r="AL149" s="161" t="s">
        <v>74</v>
      </c>
      <c r="AM149" s="161" t="s">
        <v>75</v>
      </c>
      <c r="AN149" s="161" t="s">
        <v>76</v>
      </c>
      <c r="AO149" s="161" t="s">
        <v>73</v>
      </c>
      <c r="AP149" s="161" t="s">
        <v>74</v>
      </c>
      <c r="AQ149" s="161" t="s">
        <v>75</v>
      </c>
      <c r="AR149" s="161" t="s">
        <v>76</v>
      </c>
      <c r="AS149" s="161" t="s">
        <v>73</v>
      </c>
      <c r="AT149" s="161" t="s">
        <v>74</v>
      </c>
      <c r="AU149" s="161" t="s">
        <v>75</v>
      </c>
      <c r="AV149" s="161" t="s">
        <v>76</v>
      </c>
      <c r="AW149" s="161" t="s">
        <v>73</v>
      </c>
      <c r="AX149" s="161" t="s">
        <v>74</v>
      </c>
      <c r="AY149" s="161" t="s">
        <v>75</v>
      </c>
      <c r="AZ149" s="161" t="s">
        <v>76</v>
      </c>
      <c r="BA149" s="222">
        <f>H150+L150+P150+T150+X150+AB150+AF150+AJ150+AN150+AR150+AV150+AZ150</f>
        <v>335</v>
      </c>
      <c r="BB149" s="225">
        <f>BC149*2</f>
        <v>5.23</v>
      </c>
      <c r="BC149" s="225">
        <f>H153+L153+P153+T153+X153+AB153+AF153+AJ153+AN153+AR153+AV153+AZ153</f>
        <v>2.6150000000000002</v>
      </c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2"/>
      <c r="DE149" s="112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2"/>
      <c r="EE149" s="112"/>
      <c r="EF149" s="112"/>
      <c r="EG149" s="112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2"/>
      <c r="ES149" s="112"/>
      <c r="ET149" s="112"/>
      <c r="EU149" s="112"/>
      <c r="EV149" s="112"/>
      <c r="EW149" s="112"/>
      <c r="EX149" s="112"/>
      <c r="EY149" s="112"/>
      <c r="EZ149" s="112"/>
      <c r="FA149" s="112"/>
      <c r="FB149" s="112"/>
      <c r="FC149" s="112"/>
      <c r="FD149" s="112"/>
      <c r="FE149" s="112"/>
      <c r="FF149" s="112"/>
      <c r="FG149" s="112"/>
      <c r="FH149" s="112"/>
      <c r="FI149" s="112"/>
      <c r="FJ149" s="112"/>
      <c r="FK149" s="112"/>
      <c r="FL149" s="112"/>
      <c r="FM149" s="112"/>
      <c r="FN149" s="112"/>
      <c r="FO149" s="112"/>
      <c r="FP149" s="112"/>
      <c r="FQ149" s="112"/>
      <c r="FR149" s="112"/>
      <c r="FS149" s="112"/>
      <c r="FT149" s="112"/>
      <c r="FU149" s="112"/>
      <c r="FV149" s="112"/>
      <c r="FW149" s="112"/>
      <c r="FX149" s="112"/>
      <c r="FY149" s="112"/>
      <c r="FZ149" s="112"/>
      <c r="GA149" s="112"/>
      <c r="GB149" s="112"/>
      <c r="GC149" s="112"/>
      <c r="GD149" s="112"/>
      <c r="GE149" s="112"/>
      <c r="GF149" s="112"/>
      <c r="GG149" s="112"/>
      <c r="GH149" s="112"/>
      <c r="GI149" s="112"/>
      <c r="GJ149" s="112"/>
      <c r="GK149" s="112"/>
      <c r="GL149" s="112"/>
      <c r="GM149" s="112"/>
      <c r="GN149" s="112"/>
      <c r="GO149" s="112"/>
      <c r="GP149" s="112"/>
      <c r="GQ149" s="112"/>
      <c r="GR149" s="112"/>
      <c r="GS149" s="112"/>
      <c r="GT149" s="112"/>
      <c r="GU149" s="112"/>
      <c r="GV149" s="112"/>
      <c r="GW149" s="112"/>
      <c r="GX149" s="112"/>
      <c r="GY149" s="112"/>
      <c r="GZ149" s="112"/>
      <c r="HA149" s="112"/>
      <c r="HB149" s="112"/>
      <c r="HC149" s="112"/>
      <c r="HD149" s="112"/>
      <c r="HE149" s="112"/>
      <c r="HF149" s="112"/>
      <c r="HG149" s="112"/>
      <c r="HH149" s="112"/>
      <c r="HI149" s="112"/>
      <c r="HJ149" s="112"/>
      <c r="HK149" s="112"/>
      <c r="HL149" s="112"/>
      <c r="HM149" s="112"/>
      <c r="HN149" s="112"/>
      <c r="HO149" s="112"/>
      <c r="HP149" s="112"/>
      <c r="HQ149" s="112"/>
      <c r="HR149" s="112"/>
      <c r="HS149" s="112"/>
      <c r="HT149" s="112"/>
      <c r="HU149" s="112"/>
      <c r="HV149" s="112"/>
      <c r="HW149" s="112"/>
      <c r="HX149" s="112"/>
      <c r="HY149" s="112"/>
      <c r="HZ149" s="112"/>
      <c r="IA149" s="112"/>
      <c r="IB149" s="112"/>
      <c r="IC149" s="112"/>
      <c r="ID149" s="112"/>
      <c r="IE149" s="112"/>
      <c r="IF149" s="112"/>
      <c r="IG149" s="112"/>
      <c r="IH149" s="112"/>
      <c r="II149" s="112"/>
      <c r="IJ149" s="112"/>
      <c r="IK149" s="112"/>
      <c r="IL149" s="112"/>
      <c r="IM149" s="112"/>
      <c r="IN149" s="112"/>
      <c r="IO149" s="112"/>
      <c r="IP149" s="112"/>
      <c r="IQ149" s="112"/>
      <c r="IR149" s="112"/>
      <c r="IS149" s="112"/>
      <c r="IT149" s="112"/>
      <c r="IU149" s="112"/>
      <c r="IV149" s="112"/>
    </row>
    <row r="150" spans="1:256" ht="32.4" customHeight="1">
      <c r="A150" s="252"/>
      <c r="B150" s="252"/>
      <c r="C150" s="170" t="s">
        <v>77</v>
      </c>
      <c r="D150" s="153" t="s">
        <v>349</v>
      </c>
      <c r="E150" s="164">
        <v>7</v>
      </c>
      <c r="F150" s="164">
        <v>13</v>
      </c>
      <c r="G150" s="164">
        <v>12</v>
      </c>
      <c r="H150" s="164">
        <f>SUM(E150:G150)</f>
        <v>32</v>
      </c>
      <c r="I150" s="164">
        <v>7</v>
      </c>
      <c r="J150" s="164">
        <v>14</v>
      </c>
      <c r="K150" s="164">
        <v>13</v>
      </c>
      <c r="L150" s="164">
        <f>SUM(I150:K150)</f>
        <v>34</v>
      </c>
      <c r="M150" s="164">
        <v>8</v>
      </c>
      <c r="N150" s="164">
        <v>14</v>
      </c>
      <c r="O150" s="164">
        <v>12</v>
      </c>
      <c r="P150" s="164">
        <f>SUM(M150:O150)</f>
        <v>34</v>
      </c>
      <c r="Q150" s="164">
        <v>7</v>
      </c>
      <c r="R150" s="164">
        <v>14</v>
      </c>
      <c r="S150" s="164">
        <v>11</v>
      </c>
      <c r="T150" s="164">
        <f>SUM(Q150:S150)</f>
        <v>32</v>
      </c>
      <c r="U150" s="164">
        <v>7</v>
      </c>
      <c r="V150" s="164">
        <v>13</v>
      </c>
      <c r="W150" s="164">
        <v>11</v>
      </c>
      <c r="X150" s="164">
        <f>SUM(U150:W150)</f>
        <v>31</v>
      </c>
      <c r="Y150" s="164">
        <v>6</v>
      </c>
      <c r="Z150" s="164">
        <v>13</v>
      </c>
      <c r="AA150" s="164">
        <v>9</v>
      </c>
      <c r="AB150" s="164">
        <f>SUM(Y150:AA150)</f>
        <v>28</v>
      </c>
      <c r="AC150" s="164">
        <v>5</v>
      </c>
      <c r="AD150" s="164">
        <v>11</v>
      </c>
      <c r="AE150" s="164">
        <v>7</v>
      </c>
      <c r="AF150" s="164">
        <f>SUM(AC150:AE150)</f>
        <v>23</v>
      </c>
      <c r="AG150" s="164">
        <v>5</v>
      </c>
      <c r="AH150" s="164">
        <v>12</v>
      </c>
      <c r="AI150" s="164">
        <v>8</v>
      </c>
      <c r="AJ150" s="164">
        <f>SUM(AG150:AI150)</f>
        <v>25</v>
      </c>
      <c r="AK150" s="164">
        <v>5</v>
      </c>
      <c r="AL150" s="164">
        <v>12</v>
      </c>
      <c r="AM150" s="164">
        <v>8</v>
      </c>
      <c r="AN150" s="164">
        <f>SUM(AK150:AM150)</f>
        <v>25</v>
      </c>
      <c r="AO150" s="164">
        <v>5</v>
      </c>
      <c r="AP150" s="164">
        <v>12</v>
      </c>
      <c r="AQ150" s="164">
        <v>7</v>
      </c>
      <c r="AR150" s="164">
        <f>SUM(AO150:AQ150)</f>
        <v>24</v>
      </c>
      <c r="AS150" s="164">
        <v>5</v>
      </c>
      <c r="AT150" s="164">
        <v>12</v>
      </c>
      <c r="AU150" s="164">
        <v>7</v>
      </c>
      <c r="AV150" s="164">
        <f>SUM(AS150:AU150)</f>
        <v>24</v>
      </c>
      <c r="AW150" s="164">
        <v>4</v>
      </c>
      <c r="AX150" s="164">
        <v>12</v>
      </c>
      <c r="AY150" s="164">
        <v>7</v>
      </c>
      <c r="AZ150" s="164">
        <f>SUM(AW150:AY150)</f>
        <v>23</v>
      </c>
      <c r="BA150" s="223"/>
      <c r="BB150" s="225"/>
      <c r="BC150" s="225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2"/>
      <c r="DQ150" s="112"/>
      <c r="DR150" s="112"/>
      <c r="DS150" s="112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2"/>
      <c r="EE150" s="112"/>
      <c r="EF150" s="112"/>
      <c r="EG150" s="112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2"/>
      <c r="ES150" s="112"/>
      <c r="ET150" s="112"/>
      <c r="EU150" s="112"/>
      <c r="EV150" s="112"/>
      <c r="EW150" s="112"/>
      <c r="EX150" s="112"/>
      <c r="EY150" s="112"/>
      <c r="EZ150" s="112"/>
      <c r="FA150" s="112"/>
      <c r="FB150" s="112"/>
      <c r="FC150" s="112"/>
      <c r="FD150" s="112"/>
      <c r="FE150" s="112"/>
      <c r="FF150" s="112"/>
      <c r="FG150" s="112"/>
      <c r="FH150" s="112"/>
      <c r="FI150" s="112"/>
      <c r="FJ150" s="112"/>
      <c r="FK150" s="112"/>
      <c r="FL150" s="112"/>
      <c r="FM150" s="112"/>
      <c r="FN150" s="112"/>
      <c r="FO150" s="112"/>
      <c r="FP150" s="112"/>
      <c r="FQ150" s="112"/>
      <c r="FR150" s="112"/>
      <c r="FS150" s="112"/>
      <c r="FT150" s="112"/>
      <c r="FU150" s="112"/>
      <c r="FV150" s="112"/>
      <c r="FW150" s="112"/>
      <c r="FX150" s="112"/>
      <c r="FY150" s="112"/>
      <c r="FZ150" s="112"/>
      <c r="GA150" s="112"/>
      <c r="GB150" s="112"/>
      <c r="GC150" s="112"/>
      <c r="GD150" s="112"/>
      <c r="GE150" s="112"/>
      <c r="GF150" s="112"/>
      <c r="GG150" s="112"/>
      <c r="GH150" s="112"/>
      <c r="GI150" s="112"/>
      <c r="GJ150" s="112"/>
      <c r="GK150" s="112"/>
      <c r="GL150" s="112"/>
      <c r="GM150" s="112"/>
      <c r="GN150" s="112"/>
      <c r="GO150" s="112"/>
      <c r="GP150" s="112"/>
      <c r="GQ150" s="112"/>
      <c r="GR150" s="112"/>
      <c r="GS150" s="112"/>
      <c r="GT150" s="112"/>
      <c r="GU150" s="112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2"/>
      <c r="HF150" s="112"/>
      <c r="HG150" s="112"/>
      <c r="HH150" s="112"/>
      <c r="HI150" s="112"/>
      <c r="HJ150" s="112"/>
      <c r="HK150" s="112"/>
      <c r="HL150" s="112"/>
      <c r="HM150" s="112"/>
      <c r="HN150" s="112"/>
      <c r="HO150" s="112"/>
      <c r="HP150" s="112"/>
      <c r="HQ150" s="112"/>
      <c r="HR150" s="112"/>
      <c r="HS150" s="112"/>
      <c r="HT150" s="112"/>
      <c r="HU150" s="112"/>
      <c r="HV150" s="112"/>
      <c r="HW150" s="112"/>
      <c r="HX150" s="112"/>
      <c r="HY150" s="112"/>
      <c r="HZ150" s="112"/>
      <c r="IA150" s="112"/>
      <c r="IB150" s="112"/>
      <c r="IC150" s="112"/>
      <c r="ID150" s="112"/>
      <c r="IE150" s="112"/>
      <c r="IF150" s="112"/>
      <c r="IG150" s="112"/>
      <c r="IH150" s="112"/>
      <c r="II150" s="112"/>
      <c r="IJ150" s="112"/>
      <c r="IK150" s="112"/>
      <c r="IL150" s="112"/>
      <c r="IM150" s="112"/>
      <c r="IN150" s="112"/>
      <c r="IO150" s="112"/>
      <c r="IP150" s="112"/>
      <c r="IQ150" s="112"/>
      <c r="IR150" s="112"/>
      <c r="IS150" s="112"/>
      <c r="IT150" s="112"/>
      <c r="IU150" s="112"/>
      <c r="IV150" s="112"/>
    </row>
    <row r="151" spans="1:256" ht="32.4" customHeight="1">
      <c r="A151" s="252"/>
      <c r="B151" s="252"/>
      <c r="C151" s="161" t="s">
        <v>230</v>
      </c>
      <c r="D151" s="155" t="s">
        <v>350</v>
      </c>
      <c r="E151" s="252" t="s">
        <v>79</v>
      </c>
      <c r="F151" s="252"/>
      <c r="G151" s="252"/>
      <c r="H151" s="252"/>
      <c r="I151" s="252" t="s">
        <v>80</v>
      </c>
      <c r="J151" s="252"/>
      <c r="K151" s="252"/>
      <c r="L151" s="252"/>
      <c r="M151" s="252" t="s">
        <v>81</v>
      </c>
      <c r="N151" s="252"/>
      <c r="O151" s="252"/>
      <c r="P151" s="252"/>
      <c r="Q151" s="252" t="s">
        <v>82</v>
      </c>
      <c r="R151" s="252"/>
      <c r="S151" s="252"/>
      <c r="T151" s="252"/>
      <c r="U151" s="252" t="s">
        <v>83</v>
      </c>
      <c r="V151" s="252"/>
      <c r="W151" s="252"/>
      <c r="X151" s="252"/>
      <c r="Y151" s="252" t="s">
        <v>84</v>
      </c>
      <c r="Z151" s="252"/>
      <c r="AA151" s="252"/>
      <c r="AB151" s="252"/>
      <c r="AC151" s="252" t="s">
        <v>85</v>
      </c>
      <c r="AD151" s="252"/>
      <c r="AE151" s="252"/>
      <c r="AF151" s="252"/>
      <c r="AG151" s="252" t="s">
        <v>86</v>
      </c>
      <c r="AH151" s="252"/>
      <c r="AI151" s="252"/>
      <c r="AJ151" s="252"/>
      <c r="AK151" s="252" t="s">
        <v>87</v>
      </c>
      <c r="AL151" s="252"/>
      <c r="AM151" s="252"/>
      <c r="AN151" s="252"/>
      <c r="AO151" s="252" t="s">
        <v>88</v>
      </c>
      <c r="AP151" s="252"/>
      <c r="AQ151" s="252"/>
      <c r="AR151" s="252"/>
      <c r="AS151" s="252" t="s">
        <v>89</v>
      </c>
      <c r="AT151" s="252"/>
      <c r="AU151" s="252"/>
      <c r="AV151" s="252"/>
      <c r="AW151" s="252" t="s">
        <v>90</v>
      </c>
      <c r="AX151" s="252"/>
      <c r="AY151" s="252"/>
      <c r="AZ151" s="252"/>
      <c r="BA151" s="223"/>
      <c r="BB151" s="225"/>
      <c r="BC151" s="225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12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2"/>
      <c r="DQ151" s="112"/>
      <c r="DR151" s="112"/>
      <c r="DS151" s="112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2"/>
      <c r="EE151" s="112"/>
      <c r="EF151" s="112"/>
      <c r="EG151" s="112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12"/>
      <c r="ES151" s="112"/>
      <c r="ET151" s="112"/>
      <c r="EU151" s="112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2"/>
      <c r="FF151" s="112"/>
      <c r="FG151" s="112"/>
      <c r="FH151" s="112"/>
      <c r="FI151" s="112"/>
      <c r="FJ151" s="112"/>
      <c r="FK151" s="112"/>
      <c r="FL151" s="112"/>
      <c r="FM151" s="112"/>
      <c r="FN151" s="112"/>
      <c r="FO151" s="112"/>
      <c r="FP151" s="112"/>
      <c r="FQ151" s="112"/>
      <c r="FR151" s="112"/>
      <c r="FS151" s="112"/>
      <c r="FT151" s="112"/>
      <c r="FU151" s="112"/>
      <c r="FV151" s="112"/>
      <c r="FW151" s="112"/>
      <c r="FX151" s="112"/>
      <c r="FY151" s="112"/>
      <c r="FZ151" s="112"/>
      <c r="GA151" s="112"/>
      <c r="GB151" s="112"/>
      <c r="GC151" s="112"/>
      <c r="GD151" s="112"/>
      <c r="GE151" s="112"/>
      <c r="GF151" s="112"/>
      <c r="GG151" s="112"/>
      <c r="GH151" s="112"/>
      <c r="GI151" s="112"/>
      <c r="GJ151" s="112"/>
      <c r="GK151" s="112"/>
      <c r="GL151" s="112"/>
      <c r="GM151" s="112"/>
      <c r="GN151" s="112"/>
      <c r="GO151" s="112"/>
      <c r="GP151" s="112"/>
      <c r="GQ151" s="112"/>
      <c r="GR151" s="112"/>
      <c r="GS151" s="112"/>
      <c r="GT151" s="112"/>
      <c r="GU151" s="112"/>
      <c r="GV151" s="112"/>
      <c r="GW151" s="112"/>
      <c r="GX151" s="112"/>
      <c r="GY151" s="112"/>
      <c r="GZ151" s="112"/>
      <c r="HA151" s="112"/>
      <c r="HB151" s="112"/>
      <c r="HC151" s="112"/>
      <c r="HD151" s="112"/>
      <c r="HE151" s="112"/>
      <c r="HF151" s="112"/>
      <c r="HG151" s="112"/>
      <c r="HH151" s="112"/>
      <c r="HI151" s="112"/>
      <c r="HJ151" s="112"/>
      <c r="HK151" s="112"/>
      <c r="HL151" s="112"/>
      <c r="HM151" s="112"/>
      <c r="HN151" s="112"/>
      <c r="HO151" s="112"/>
      <c r="HP151" s="112"/>
      <c r="HQ151" s="112"/>
      <c r="HR151" s="112"/>
      <c r="HS151" s="112"/>
      <c r="HT151" s="112"/>
      <c r="HU151" s="112"/>
      <c r="HV151" s="112"/>
      <c r="HW151" s="112"/>
      <c r="HX151" s="112"/>
      <c r="HY151" s="112"/>
      <c r="HZ151" s="112"/>
      <c r="IA151" s="112"/>
      <c r="IB151" s="112"/>
      <c r="IC151" s="112"/>
      <c r="ID151" s="112"/>
      <c r="IE151" s="112"/>
      <c r="IF151" s="112"/>
      <c r="IG151" s="112"/>
      <c r="IH151" s="112"/>
      <c r="II151" s="112"/>
      <c r="IJ151" s="112"/>
      <c r="IK151" s="112"/>
      <c r="IL151" s="112"/>
      <c r="IM151" s="112"/>
      <c r="IN151" s="112"/>
      <c r="IO151" s="112"/>
      <c r="IP151" s="112"/>
      <c r="IQ151" s="112"/>
      <c r="IR151" s="112"/>
      <c r="IS151" s="112"/>
      <c r="IT151" s="112"/>
      <c r="IU151" s="112"/>
      <c r="IV151" s="112"/>
    </row>
    <row r="152" spans="1:256" ht="32.4" customHeight="1">
      <c r="A152" s="252"/>
      <c r="B152" s="252"/>
      <c r="C152" s="161" t="s">
        <v>232</v>
      </c>
      <c r="D152" s="168" t="s">
        <v>296</v>
      </c>
      <c r="E152" s="161" t="s">
        <v>73</v>
      </c>
      <c r="F152" s="161" t="s">
        <v>74</v>
      </c>
      <c r="G152" s="161" t="s">
        <v>75</v>
      </c>
      <c r="H152" s="161" t="s">
        <v>76</v>
      </c>
      <c r="I152" s="161" t="s">
        <v>73</v>
      </c>
      <c r="J152" s="161" t="s">
        <v>74</v>
      </c>
      <c r="K152" s="161" t="s">
        <v>75</v>
      </c>
      <c r="L152" s="161" t="s">
        <v>76</v>
      </c>
      <c r="M152" s="161" t="s">
        <v>73</v>
      </c>
      <c r="N152" s="161" t="s">
        <v>74</v>
      </c>
      <c r="O152" s="161" t="s">
        <v>75</v>
      </c>
      <c r="P152" s="161" t="s">
        <v>76</v>
      </c>
      <c r="Q152" s="161" t="s">
        <v>73</v>
      </c>
      <c r="R152" s="161" t="s">
        <v>74</v>
      </c>
      <c r="S152" s="161" t="s">
        <v>75</v>
      </c>
      <c r="T152" s="161" t="s">
        <v>76</v>
      </c>
      <c r="U152" s="161" t="s">
        <v>73</v>
      </c>
      <c r="V152" s="161" t="s">
        <v>74</v>
      </c>
      <c r="W152" s="161" t="s">
        <v>75</v>
      </c>
      <c r="X152" s="161" t="s">
        <v>76</v>
      </c>
      <c r="Y152" s="161" t="s">
        <v>73</v>
      </c>
      <c r="Z152" s="161" t="s">
        <v>74</v>
      </c>
      <c r="AA152" s="161" t="s">
        <v>75</v>
      </c>
      <c r="AB152" s="161" t="s">
        <v>76</v>
      </c>
      <c r="AC152" s="161" t="s">
        <v>73</v>
      </c>
      <c r="AD152" s="161" t="s">
        <v>74</v>
      </c>
      <c r="AE152" s="161" t="s">
        <v>75</v>
      </c>
      <c r="AF152" s="161" t="s">
        <v>76</v>
      </c>
      <c r="AG152" s="161" t="s">
        <v>73</v>
      </c>
      <c r="AH152" s="161" t="s">
        <v>74</v>
      </c>
      <c r="AI152" s="161" t="s">
        <v>75</v>
      </c>
      <c r="AJ152" s="161" t="s">
        <v>76</v>
      </c>
      <c r="AK152" s="161" t="s">
        <v>73</v>
      </c>
      <c r="AL152" s="161" t="s">
        <v>74</v>
      </c>
      <c r="AM152" s="161" t="s">
        <v>75</v>
      </c>
      <c r="AN152" s="161" t="s">
        <v>76</v>
      </c>
      <c r="AO152" s="161" t="s">
        <v>73</v>
      </c>
      <c r="AP152" s="161" t="s">
        <v>74</v>
      </c>
      <c r="AQ152" s="161" t="s">
        <v>75</v>
      </c>
      <c r="AR152" s="161" t="s">
        <v>76</v>
      </c>
      <c r="AS152" s="161" t="s">
        <v>73</v>
      </c>
      <c r="AT152" s="161" t="s">
        <v>74</v>
      </c>
      <c r="AU152" s="161" t="s">
        <v>75</v>
      </c>
      <c r="AV152" s="161" t="s">
        <v>76</v>
      </c>
      <c r="AW152" s="161" t="s">
        <v>73</v>
      </c>
      <c r="AX152" s="161" t="s">
        <v>74</v>
      </c>
      <c r="AY152" s="161" t="s">
        <v>75</v>
      </c>
      <c r="AZ152" s="161" t="s">
        <v>76</v>
      </c>
      <c r="BA152" s="223"/>
      <c r="BB152" s="225"/>
      <c r="BC152" s="225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2"/>
      <c r="DI152" s="112"/>
      <c r="DJ152" s="112"/>
      <c r="DK152" s="112"/>
      <c r="DL152" s="112"/>
      <c r="DM152" s="112"/>
      <c r="DN152" s="112"/>
      <c r="DO152" s="112"/>
      <c r="DP152" s="112"/>
      <c r="DQ152" s="112"/>
      <c r="DR152" s="112"/>
      <c r="DS152" s="112"/>
      <c r="DT152" s="112"/>
      <c r="DU152" s="112"/>
      <c r="DV152" s="112"/>
      <c r="DW152" s="112"/>
      <c r="DX152" s="112"/>
      <c r="DY152" s="112"/>
      <c r="DZ152" s="112"/>
      <c r="EA152" s="112"/>
      <c r="EB152" s="112"/>
      <c r="EC152" s="112"/>
      <c r="ED152" s="112"/>
      <c r="EE152" s="112"/>
      <c r="EF152" s="112"/>
      <c r="EG152" s="112"/>
      <c r="EH152" s="112"/>
      <c r="EI152" s="112"/>
      <c r="EJ152" s="112"/>
      <c r="EK152" s="112"/>
      <c r="EL152" s="112"/>
      <c r="EM152" s="112"/>
      <c r="EN152" s="112"/>
      <c r="EO152" s="112"/>
      <c r="EP152" s="112"/>
      <c r="EQ152" s="112"/>
      <c r="ER152" s="112"/>
      <c r="ES152" s="112"/>
      <c r="ET152" s="112"/>
      <c r="EU152" s="112"/>
      <c r="EV152" s="112"/>
      <c r="EW152" s="112"/>
      <c r="EX152" s="112"/>
      <c r="EY152" s="112"/>
      <c r="EZ152" s="112"/>
      <c r="FA152" s="112"/>
      <c r="FB152" s="112"/>
      <c r="FC152" s="112"/>
      <c r="FD152" s="112"/>
      <c r="FE152" s="112"/>
      <c r="FF152" s="112"/>
      <c r="FG152" s="112"/>
      <c r="FH152" s="112"/>
      <c r="FI152" s="112"/>
      <c r="FJ152" s="112"/>
      <c r="FK152" s="112"/>
      <c r="FL152" s="112"/>
      <c r="FM152" s="112"/>
      <c r="FN152" s="112"/>
      <c r="FO152" s="112"/>
      <c r="FP152" s="112"/>
      <c r="FQ152" s="112"/>
      <c r="FR152" s="112"/>
      <c r="FS152" s="112"/>
      <c r="FT152" s="112"/>
      <c r="FU152" s="112"/>
      <c r="FV152" s="112"/>
      <c r="FW152" s="112"/>
      <c r="FX152" s="112"/>
      <c r="FY152" s="112"/>
      <c r="FZ152" s="112"/>
      <c r="GA152" s="112"/>
      <c r="GB152" s="112"/>
      <c r="GC152" s="112"/>
      <c r="GD152" s="112"/>
      <c r="GE152" s="112"/>
      <c r="GF152" s="112"/>
      <c r="GG152" s="112"/>
      <c r="GH152" s="112"/>
      <c r="GI152" s="112"/>
      <c r="GJ152" s="112"/>
      <c r="GK152" s="112"/>
      <c r="GL152" s="112"/>
      <c r="GM152" s="112"/>
      <c r="GN152" s="112"/>
      <c r="GO152" s="112"/>
      <c r="GP152" s="112"/>
      <c r="GQ152" s="112"/>
      <c r="GR152" s="112"/>
      <c r="GS152" s="112"/>
      <c r="GT152" s="112"/>
      <c r="GU152" s="112"/>
      <c r="GV152" s="112"/>
      <c r="GW152" s="112"/>
      <c r="GX152" s="112"/>
      <c r="GY152" s="112"/>
      <c r="GZ152" s="112"/>
      <c r="HA152" s="112"/>
      <c r="HB152" s="112"/>
      <c r="HC152" s="112"/>
      <c r="HD152" s="112"/>
      <c r="HE152" s="112"/>
      <c r="HF152" s="112"/>
      <c r="HG152" s="112"/>
      <c r="HH152" s="112"/>
      <c r="HI152" s="112"/>
      <c r="HJ152" s="112"/>
      <c r="HK152" s="112"/>
      <c r="HL152" s="112"/>
      <c r="HM152" s="112"/>
      <c r="HN152" s="112"/>
      <c r="HO152" s="112"/>
      <c r="HP152" s="112"/>
      <c r="HQ152" s="112"/>
      <c r="HR152" s="112"/>
      <c r="HS152" s="112"/>
      <c r="HT152" s="112"/>
      <c r="HU152" s="112"/>
      <c r="HV152" s="112"/>
      <c r="HW152" s="112"/>
      <c r="HX152" s="112"/>
      <c r="HY152" s="112"/>
      <c r="HZ152" s="112"/>
      <c r="IA152" s="112"/>
      <c r="IB152" s="112"/>
      <c r="IC152" s="112"/>
      <c r="ID152" s="112"/>
      <c r="IE152" s="112"/>
      <c r="IF152" s="112"/>
      <c r="IG152" s="112"/>
      <c r="IH152" s="112"/>
      <c r="II152" s="112"/>
      <c r="IJ152" s="112"/>
      <c r="IK152" s="112"/>
      <c r="IL152" s="112"/>
      <c r="IM152" s="112"/>
      <c r="IN152" s="112"/>
      <c r="IO152" s="112"/>
      <c r="IP152" s="112"/>
      <c r="IQ152" s="112"/>
      <c r="IR152" s="112"/>
      <c r="IS152" s="112"/>
      <c r="IT152" s="112"/>
      <c r="IU152" s="112"/>
      <c r="IV152" s="112"/>
    </row>
    <row r="153" spans="1:256" ht="32.4" customHeight="1">
      <c r="A153" s="252"/>
      <c r="B153" s="252"/>
      <c r="C153" s="161" t="s">
        <v>91</v>
      </c>
      <c r="D153" s="171">
        <v>47</v>
      </c>
      <c r="E153" s="109">
        <f>0.01*E150/2</f>
        <v>3.5000000000000003E-2</v>
      </c>
      <c r="F153" s="109">
        <f>0.015*F150/2</f>
        <v>9.7500000000000003E-2</v>
      </c>
      <c r="G153" s="109">
        <f>0.02*G150/2</f>
        <v>0.12</v>
      </c>
      <c r="H153" s="109">
        <f>E153+F153+G153</f>
        <v>0.2525</v>
      </c>
      <c r="I153" s="109">
        <f>0.01*I150/2</f>
        <v>3.5000000000000003E-2</v>
      </c>
      <c r="J153" s="109">
        <f>0.015*J150/2</f>
        <v>0.105</v>
      </c>
      <c r="K153" s="109">
        <f>0.02*K150/2</f>
        <v>0.13</v>
      </c>
      <c r="L153" s="109">
        <f>I153+J153+K153</f>
        <v>0.27</v>
      </c>
      <c r="M153" s="109">
        <f>0.01*M150/2</f>
        <v>0.04</v>
      </c>
      <c r="N153" s="109">
        <f>0.015*N150/2</f>
        <v>0.105</v>
      </c>
      <c r="O153" s="109">
        <f>0.02*O150/2</f>
        <v>0.12</v>
      </c>
      <c r="P153" s="109">
        <f>M153+N153+O153</f>
        <v>0.26500000000000001</v>
      </c>
      <c r="Q153" s="109">
        <f>0.01*Q150/2</f>
        <v>3.5000000000000003E-2</v>
      </c>
      <c r="R153" s="109">
        <f>0.015*R150/2</f>
        <v>0.105</v>
      </c>
      <c r="S153" s="109">
        <f>0.02*S150/2</f>
        <v>0.11</v>
      </c>
      <c r="T153" s="109">
        <f>Q153+R153+S153</f>
        <v>0.25</v>
      </c>
      <c r="U153" s="109">
        <f>0.01*U150/2</f>
        <v>3.5000000000000003E-2</v>
      </c>
      <c r="V153" s="109">
        <f>0.015*V150/2</f>
        <v>9.7500000000000003E-2</v>
      </c>
      <c r="W153" s="109">
        <f>0.02*W150/2</f>
        <v>0.11</v>
      </c>
      <c r="X153" s="109">
        <f>U153+V153+W153</f>
        <v>0.24249999999999999</v>
      </c>
      <c r="Y153" s="109">
        <f>0.01*Y150/2</f>
        <v>0.03</v>
      </c>
      <c r="Z153" s="109">
        <f>0.015*Z150/2</f>
        <v>9.7500000000000003E-2</v>
      </c>
      <c r="AA153" s="109">
        <f>0.02*AA150/2</f>
        <v>0.09</v>
      </c>
      <c r="AB153" s="109">
        <f>Y153+Z153+AA153</f>
        <v>0.2175</v>
      </c>
      <c r="AC153" s="109">
        <f>0.01*AC150/2</f>
        <v>2.5000000000000001E-2</v>
      </c>
      <c r="AD153" s="109">
        <f>0.015*AD150/2</f>
        <v>8.249999999999999E-2</v>
      </c>
      <c r="AE153" s="109">
        <f>0.02*AE150/2</f>
        <v>7.0000000000000007E-2</v>
      </c>
      <c r="AF153" s="109">
        <f>AC153+AD153+AE153</f>
        <v>0.17749999999999999</v>
      </c>
      <c r="AG153" s="109">
        <f>0.01*AG150/2</f>
        <v>2.5000000000000001E-2</v>
      </c>
      <c r="AH153" s="109">
        <f>0.015*AH150/2</f>
        <v>0.09</v>
      </c>
      <c r="AI153" s="109">
        <f>0.02*AI150/2</f>
        <v>0.08</v>
      </c>
      <c r="AJ153" s="109">
        <f>AG153+AH153+AI153</f>
        <v>0.19500000000000001</v>
      </c>
      <c r="AK153" s="109">
        <f>0.01*AK150/2</f>
        <v>2.5000000000000001E-2</v>
      </c>
      <c r="AL153" s="109">
        <f>0.015*AL150/2</f>
        <v>0.09</v>
      </c>
      <c r="AM153" s="109">
        <f>0.02*AM150/2</f>
        <v>0.08</v>
      </c>
      <c r="AN153" s="109">
        <f>AK153+AL153+AM153</f>
        <v>0.19500000000000001</v>
      </c>
      <c r="AO153" s="109">
        <f>0.01*AO150/2</f>
        <v>2.5000000000000001E-2</v>
      </c>
      <c r="AP153" s="109">
        <f>0.015*AP150/2</f>
        <v>0.09</v>
      </c>
      <c r="AQ153" s="109">
        <f>0.02*AQ150/2</f>
        <v>7.0000000000000007E-2</v>
      </c>
      <c r="AR153" s="109">
        <f>AO153+AP153+AQ153</f>
        <v>0.185</v>
      </c>
      <c r="AS153" s="109">
        <f>0.01*AS150/2</f>
        <v>2.5000000000000001E-2</v>
      </c>
      <c r="AT153" s="109">
        <f>0.015*AT150/2</f>
        <v>0.09</v>
      </c>
      <c r="AU153" s="109">
        <f>0.02*AU150/2</f>
        <v>7.0000000000000007E-2</v>
      </c>
      <c r="AV153" s="109">
        <f>AS153+AT153+AU153</f>
        <v>0.185</v>
      </c>
      <c r="AW153" s="109">
        <f>0.01*AW150/2</f>
        <v>0.02</v>
      </c>
      <c r="AX153" s="109">
        <f>0.015*AX150/2</f>
        <v>0.09</v>
      </c>
      <c r="AY153" s="109">
        <f>0.02*AY150/2</f>
        <v>7.0000000000000007E-2</v>
      </c>
      <c r="AZ153" s="109">
        <f>AW153+AX153+AY153</f>
        <v>0.18</v>
      </c>
      <c r="BA153" s="224"/>
      <c r="BB153" s="225"/>
      <c r="BC153" s="225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2"/>
      <c r="DI153" s="112"/>
      <c r="DJ153" s="112"/>
      <c r="DK153" s="112"/>
      <c r="DL153" s="112"/>
      <c r="DM153" s="112"/>
      <c r="DN153" s="112"/>
      <c r="DO153" s="112"/>
      <c r="DP153" s="112"/>
      <c r="DQ153" s="112"/>
      <c r="DR153" s="112"/>
      <c r="DS153" s="112"/>
      <c r="DT153" s="112"/>
      <c r="DU153" s="112"/>
      <c r="DV153" s="112"/>
      <c r="DW153" s="112"/>
      <c r="DX153" s="112"/>
      <c r="DY153" s="112"/>
      <c r="DZ153" s="112"/>
      <c r="EA153" s="112"/>
      <c r="EB153" s="112"/>
      <c r="EC153" s="112"/>
      <c r="ED153" s="112"/>
      <c r="EE153" s="112"/>
      <c r="EF153" s="112"/>
      <c r="EG153" s="112"/>
      <c r="EH153" s="112"/>
      <c r="EI153" s="112"/>
      <c r="EJ153" s="112"/>
      <c r="EK153" s="112"/>
      <c r="EL153" s="112"/>
      <c r="EM153" s="112"/>
      <c r="EN153" s="112"/>
      <c r="EO153" s="112"/>
      <c r="EP153" s="112"/>
      <c r="EQ153" s="112"/>
      <c r="ER153" s="112"/>
      <c r="ES153" s="112"/>
      <c r="ET153" s="112"/>
      <c r="EU153" s="112"/>
      <c r="EV153" s="112"/>
      <c r="EW153" s="112"/>
      <c r="EX153" s="112"/>
      <c r="EY153" s="112"/>
      <c r="EZ153" s="112"/>
      <c r="FA153" s="112"/>
      <c r="FB153" s="112"/>
      <c r="FC153" s="112"/>
      <c r="FD153" s="112"/>
      <c r="FE153" s="112"/>
      <c r="FF153" s="112"/>
      <c r="FG153" s="112"/>
      <c r="FH153" s="112"/>
      <c r="FI153" s="112"/>
      <c r="FJ153" s="112"/>
      <c r="FK153" s="112"/>
      <c r="FL153" s="112"/>
      <c r="FM153" s="112"/>
      <c r="FN153" s="112"/>
      <c r="FO153" s="112"/>
      <c r="FP153" s="112"/>
      <c r="FQ153" s="112"/>
      <c r="FR153" s="112"/>
      <c r="FS153" s="112"/>
      <c r="FT153" s="112"/>
      <c r="FU153" s="112"/>
      <c r="FV153" s="112"/>
      <c r="FW153" s="112"/>
      <c r="FX153" s="112"/>
      <c r="FY153" s="112"/>
      <c r="FZ153" s="112"/>
      <c r="GA153" s="112"/>
      <c r="GB153" s="112"/>
      <c r="GC153" s="112"/>
      <c r="GD153" s="112"/>
      <c r="GE153" s="112"/>
      <c r="GF153" s="112"/>
      <c r="GG153" s="112"/>
      <c r="GH153" s="112"/>
      <c r="GI153" s="112"/>
      <c r="GJ153" s="112"/>
      <c r="GK153" s="112"/>
      <c r="GL153" s="112"/>
      <c r="GM153" s="112"/>
      <c r="GN153" s="112"/>
      <c r="GO153" s="112"/>
      <c r="GP153" s="112"/>
      <c r="GQ153" s="112"/>
      <c r="GR153" s="112"/>
      <c r="GS153" s="112"/>
      <c r="GT153" s="112"/>
      <c r="GU153" s="112"/>
      <c r="GV153" s="112"/>
      <c r="GW153" s="112"/>
      <c r="GX153" s="112"/>
      <c r="GY153" s="112"/>
      <c r="GZ153" s="112"/>
      <c r="HA153" s="112"/>
      <c r="HB153" s="112"/>
      <c r="HC153" s="112"/>
      <c r="HD153" s="112"/>
      <c r="HE153" s="112"/>
      <c r="HF153" s="112"/>
      <c r="HG153" s="112"/>
      <c r="HH153" s="112"/>
      <c r="HI153" s="112"/>
      <c r="HJ153" s="112"/>
      <c r="HK153" s="112"/>
      <c r="HL153" s="112"/>
      <c r="HM153" s="112"/>
      <c r="HN153" s="112"/>
      <c r="HO153" s="112"/>
      <c r="HP153" s="112"/>
      <c r="HQ153" s="112"/>
      <c r="HR153" s="112"/>
      <c r="HS153" s="112"/>
      <c r="HT153" s="112"/>
      <c r="HU153" s="112"/>
      <c r="HV153" s="112"/>
      <c r="HW153" s="112"/>
      <c r="HX153" s="112"/>
      <c r="HY153" s="112"/>
      <c r="HZ153" s="112"/>
      <c r="IA153" s="112"/>
      <c r="IB153" s="112"/>
      <c r="IC153" s="112"/>
      <c r="ID153" s="112"/>
      <c r="IE153" s="112"/>
      <c r="IF153" s="112"/>
      <c r="IG153" s="112"/>
      <c r="IH153" s="112"/>
      <c r="II153" s="112"/>
      <c r="IJ153" s="112"/>
      <c r="IK153" s="112"/>
      <c r="IL153" s="112"/>
      <c r="IM153" s="112"/>
      <c r="IN153" s="112"/>
      <c r="IO153" s="112"/>
      <c r="IP153" s="112"/>
      <c r="IQ153" s="112"/>
      <c r="IR153" s="112"/>
      <c r="IS153" s="112"/>
      <c r="IT153" s="112"/>
      <c r="IU153" s="112"/>
      <c r="IV153" s="112"/>
    </row>
    <row r="154" spans="1:256" s="113" customFormat="1" ht="32.4" customHeight="1">
      <c r="A154" s="114" t="s">
        <v>4</v>
      </c>
      <c r="B154" s="114" t="s">
        <v>5</v>
      </c>
      <c r="C154" s="114" t="s">
        <v>30</v>
      </c>
      <c r="D154" s="114" t="s">
        <v>324</v>
      </c>
      <c r="E154" s="220" t="s">
        <v>50</v>
      </c>
      <c r="F154" s="220"/>
      <c r="G154" s="220"/>
      <c r="H154" s="220"/>
      <c r="I154" s="220" t="s">
        <v>51</v>
      </c>
      <c r="J154" s="220"/>
      <c r="K154" s="220"/>
      <c r="L154" s="220"/>
      <c r="M154" s="220" t="s">
        <v>52</v>
      </c>
      <c r="N154" s="220"/>
      <c r="O154" s="220"/>
      <c r="P154" s="220"/>
      <c r="Q154" s="220" t="s">
        <v>53</v>
      </c>
      <c r="R154" s="220"/>
      <c r="S154" s="220"/>
      <c r="T154" s="220"/>
      <c r="U154" s="220" t="s">
        <v>54</v>
      </c>
      <c r="V154" s="220"/>
      <c r="W154" s="220"/>
      <c r="X154" s="220"/>
      <c r="Y154" s="220" t="s">
        <v>55</v>
      </c>
      <c r="Z154" s="220"/>
      <c r="AA154" s="220"/>
      <c r="AB154" s="220"/>
      <c r="AC154" s="220" t="s">
        <v>56</v>
      </c>
      <c r="AD154" s="220"/>
      <c r="AE154" s="220"/>
      <c r="AF154" s="220"/>
      <c r="AG154" s="221" t="s">
        <v>57</v>
      </c>
      <c r="AH154" s="221"/>
      <c r="AI154" s="221"/>
      <c r="AJ154" s="221"/>
      <c r="AK154" s="220" t="s">
        <v>58</v>
      </c>
      <c r="AL154" s="220"/>
      <c r="AM154" s="220"/>
      <c r="AN154" s="220"/>
      <c r="AO154" s="220" t="s">
        <v>59</v>
      </c>
      <c r="AP154" s="220"/>
      <c r="AQ154" s="220"/>
      <c r="AR154" s="220"/>
      <c r="AS154" s="220" t="s">
        <v>60</v>
      </c>
      <c r="AT154" s="220"/>
      <c r="AU154" s="220"/>
      <c r="AV154" s="220"/>
      <c r="AW154" s="220" t="s">
        <v>61</v>
      </c>
      <c r="AX154" s="220"/>
      <c r="AY154" s="220"/>
      <c r="AZ154" s="220"/>
      <c r="BA154" s="114" t="s">
        <v>62</v>
      </c>
      <c r="BB154" s="114" t="s">
        <v>40</v>
      </c>
      <c r="BC154" s="114" t="s">
        <v>41</v>
      </c>
    </row>
    <row r="155" spans="1:256" s="113" customFormat="1" ht="32.4" customHeight="1">
      <c r="A155" s="220" t="s">
        <v>375</v>
      </c>
      <c r="B155" s="220" t="s">
        <v>20</v>
      </c>
      <c r="C155" s="114" t="s">
        <v>31</v>
      </c>
      <c r="D155" s="172" t="s">
        <v>196</v>
      </c>
      <c r="E155" s="114" t="s">
        <v>73</v>
      </c>
      <c r="F155" s="114" t="s">
        <v>74</v>
      </c>
      <c r="G155" s="114" t="s">
        <v>75</v>
      </c>
      <c r="H155" s="114" t="s">
        <v>76</v>
      </c>
      <c r="I155" s="114" t="s">
        <v>73</v>
      </c>
      <c r="J155" s="114" t="s">
        <v>74</v>
      </c>
      <c r="K155" s="114" t="s">
        <v>75</v>
      </c>
      <c r="L155" s="114" t="s">
        <v>76</v>
      </c>
      <c r="M155" s="114" t="s">
        <v>73</v>
      </c>
      <c r="N155" s="114" t="s">
        <v>74</v>
      </c>
      <c r="O155" s="114" t="s">
        <v>75</v>
      </c>
      <c r="P155" s="114" t="s">
        <v>76</v>
      </c>
      <c r="Q155" s="114" t="s">
        <v>73</v>
      </c>
      <c r="R155" s="114" t="s">
        <v>74</v>
      </c>
      <c r="S155" s="114" t="s">
        <v>75</v>
      </c>
      <c r="T155" s="114" t="s">
        <v>76</v>
      </c>
      <c r="U155" s="114" t="s">
        <v>73</v>
      </c>
      <c r="V155" s="114" t="s">
        <v>74</v>
      </c>
      <c r="W155" s="114" t="s">
        <v>75</v>
      </c>
      <c r="X155" s="114" t="s">
        <v>76</v>
      </c>
      <c r="Y155" s="114" t="s">
        <v>73</v>
      </c>
      <c r="Z155" s="114" t="s">
        <v>74</v>
      </c>
      <c r="AA155" s="114" t="s">
        <v>75</v>
      </c>
      <c r="AB155" s="114" t="s">
        <v>76</v>
      </c>
      <c r="AC155" s="114" t="s">
        <v>73</v>
      </c>
      <c r="AD155" s="114" t="s">
        <v>74</v>
      </c>
      <c r="AE155" s="114" t="s">
        <v>75</v>
      </c>
      <c r="AF155" s="114" t="s">
        <v>76</v>
      </c>
      <c r="AG155" s="114" t="s">
        <v>73</v>
      </c>
      <c r="AH155" s="114" t="s">
        <v>74</v>
      </c>
      <c r="AI155" s="114" t="s">
        <v>75</v>
      </c>
      <c r="AJ155" s="114" t="s">
        <v>76</v>
      </c>
      <c r="AK155" s="114" t="s">
        <v>73</v>
      </c>
      <c r="AL155" s="114" t="s">
        <v>74</v>
      </c>
      <c r="AM155" s="114" t="s">
        <v>75</v>
      </c>
      <c r="AN155" s="114" t="s">
        <v>76</v>
      </c>
      <c r="AO155" s="114" t="s">
        <v>73</v>
      </c>
      <c r="AP155" s="114" t="s">
        <v>74</v>
      </c>
      <c r="AQ155" s="114" t="s">
        <v>75</v>
      </c>
      <c r="AR155" s="114" t="s">
        <v>76</v>
      </c>
      <c r="AS155" s="114" t="s">
        <v>73</v>
      </c>
      <c r="AT155" s="114" t="s">
        <v>74</v>
      </c>
      <c r="AU155" s="114" t="s">
        <v>75</v>
      </c>
      <c r="AV155" s="114" t="s">
        <v>76</v>
      </c>
      <c r="AW155" s="114" t="s">
        <v>73</v>
      </c>
      <c r="AX155" s="114" t="s">
        <v>74</v>
      </c>
      <c r="AY155" s="114" t="s">
        <v>75</v>
      </c>
      <c r="AZ155" s="114" t="s">
        <v>76</v>
      </c>
      <c r="BA155" s="222">
        <f>H156+L156+P156+T156+X156+AB156+AF156+AJ156+AN156+AR156+AV156+AZ156</f>
        <v>406</v>
      </c>
      <c r="BB155" s="225">
        <f>BC155*2</f>
        <v>4.3500000000000005</v>
      </c>
      <c r="BC155" s="225">
        <f>H159+L159+P159+T159+X159+AB159+AF159+AJ159+AN159+AR159+AV159+AZ159</f>
        <v>2.1750000000000003</v>
      </c>
    </row>
    <row r="156" spans="1:256" s="113" customFormat="1" ht="32.4" customHeight="1">
      <c r="A156" s="220"/>
      <c r="B156" s="220"/>
      <c r="C156" s="116" t="s">
        <v>77</v>
      </c>
      <c r="D156" s="173" t="s">
        <v>325</v>
      </c>
      <c r="E156" s="118"/>
      <c r="F156" s="118"/>
      <c r="G156" s="118">
        <v>0</v>
      </c>
      <c r="H156" s="118">
        <f>SUM(E156:G156)</f>
        <v>0</v>
      </c>
      <c r="I156" s="118"/>
      <c r="J156" s="118"/>
      <c r="K156" s="118">
        <v>0</v>
      </c>
      <c r="L156" s="118">
        <f>SUM(I156:K156)</f>
        <v>0</v>
      </c>
      <c r="M156" s="118"/>
      <c r="N156" s="118"/>
      <c r="O156" s="118">
        <v>0</v>
      </c>
      <c r="P156" s="118">
        <f>SUM(M156:O156)</f>
        <v>0</v>
      </c>
      <c r="Q156" s="118"/>
      <c r="R156" s="118"/>
      <c r="S156" s="118">
        <v>0</v>
      </c>
      <c r="T156" s="118">
        <f>SUM(Q156:S156)</f>
        <v>0</v>
      </c>
      <c r="U156" s="118"/>
      <c r="V156" s="118"/>
      <c r="W156" s="118">
        <v>0</v>
      </c>
      <c r="X156" s="118">
        <f>SUM(U156:W156)</f>
        <v>0</v>
      </c>
      <c r="Y156" s="118"/>
      <c r="Z156" s="118"/>
      <c r="AA156" s="118">
        <v>0</v>
      </c>
      <c r="AB156" s="118">
        <f>SUM(Y156:AA156)</f>
        <v>0</v>
      </c>
      <c r="AC156" s="118">
        <v>53</v>
      </c>
      <c r="AD156" s="118">
        <v>9</v>
      </c>
      <c r="AE156" s="118">
        <v>0</v>
      </c>
      <c r="AF156" s="118">
        <f>SUM(AC156:AE156)</f>
        <v>62</v>
      </c>
      <c r="AG156" s="118">
        <v>59</v>
      </c>
      <c r="AH156" s="118">
        <v>9</v>
      </c>
      <c r="AI156" s="118">
        <v>0</v>
      </c>
      <c r="AJ156" s="118">
        <f>SUM(AG156:AI156)</f>
        <v>68</v>
      </c>
      <c r="AK156" s="118">
        <v>59</v>
      </c>
      <c r="AL156" s="118">
        <v>10</v>
      </c>
      <c r="AM156" s="118">
        <v>0</v>
      </c>
      <c r="AN156" s="118">
        <f>SUM(AK156:AM156)</f>
        <v>69</v>
      </c>
      <c r="AO156" s="118">
        <v>59</v>
      </c>
      <c r="AP156" s="118">
        <v>10</v>
      </c>
      <c r="AQ156" s="118">
        <v>0</v>
      </c>
      <c r="AR156" s="118">
        <f>SUM(AO156:AQ156)</f>
        <v>69</v>
      </c>
      <c r="AS156" s="118">
        <v>59</v>
      </c>
      <c r="AT156" s="118">
        <v>10</v>
      </c>
      <c r="AU156" s="118">
        <v>0</v>
      </c>
      <c r="AV156" s="118">
        <f>SUM(AS156:AU156)</f>
        <v>69</v>
      </c>
      <c r="AW156" s="118">
        <v>59</v>
      </c>
      <c r="AX156" s="118">
        <v>10</v>
      </c>
      <c r="AY156" s="118">
        <v>0</v>
      </c>
      <c r="AZ156" s="118">
        <f>SUM(AW156:AY156)</f>
        <v>69</v>
      </c>
      <c r="BA156" s="223"/>
      <c r="BB156" s="225"/>
      <c r="BC156" s="225"/>
    </row>
    <row r="157" spans="1:256" s="113" customFormat="1" ht="32.4" customHeight="1">
      <c r="A157" s="220"/>
      <c r="B157" s="220"/>
      <c r="C157" s="114" t="s">
        <v>230</v>
      </c>
      <c r="D157" s="174" t="s">
        <v>326</v>
      </c>
      <c r="E157" s="220" t="s">
        <v>79</v>
      </c>
      <c r="F157" s="220"/>
      <c r="G157" s="220"/>
      <c r="H157" s="220"/>
      <c r="I157" s="220" t="s">
        <v>80</v>
      </c>
      <c r="J157" s="220"/>
      <c r="K157" s="220"/>
      <c r="L157" s="220"/>
      <c r="M157" s="220" t="s">
        <v>81</v>
      </c>
      <c r="N157" s="220"/>
      <c r="O157" s="220"/>
      <c r="P157" s="220"/>
      <c r="Q157" s="220" t="s">
        <v>82</v>
      </c>
      <c r="R157" s="220"/>
      <c r="S157" s="220"/>
      <c r="T157" s="220"/>
      <c r="U157" s="220" t="s">
        <v>83</v>
      </c>
      <c r="V157" s="220"/>
      <c r="W157" s="220"/>
      <c r="X157" s="220"/>
      <c r="Y157" s="220" t="s">
        <v>84</v>
      </c>
      <c r="Z157" s="220"/>
      <c r="AA157" s="220"/>
      <c r="AB157" s="220"/>
      <c r="AC157" s="220" t="s">
        <v>85</v>
      </c>
      <c r="AD157" s="220"/>
      <c r="AE157" s="220"/>
      <c r="AF157" s="220"/>
      <c r="AG157" s="220" t="s">
        <v>86</v>
      </c>
      <c r="AH157" s="220"/>
      <c r="AI157" s="220"/>
      <c r="AJ157" s="220"/>
      <c r="AK157" s="220" t="s">
        <v>87</v>
      </c>
      <c r="AL157" s="220"/>
      <c r="AM157" s="220"/>
      <c r="AN157" s="220"/>
      <c r="AO157" s="220" t="s">
        <v>88</v>
      </c>
      <c r="AP157" s="220"/>
      <c r="AQ157" s="220"/>
      <c r="AR157" s="220"/>
      <c r="AS157" s="220" t="s">
        <v>89</v>
      </c>
      <c r="AT157" s="220"/>
      <c r="AU157" s="220"/>
      <c r="AV157" s="220"/>
      <c r="AW157" s="220" t="s">
        <v>90</v>
      </c>
      <c r="AX157" s="220"/>
      <c r="AY157" s="220"/>
      <c r="AZ157" s="220"/>
      <c r="BA157" s="223"/>
      <c r="BB157" s="225"/>
      <c r="BC157" s="225"/>
    </row>
    <row r="158" spans="1:256" s="113" customFormat="1" ht="38.4" customHeight="1">
      <c r="A158" s="220"/>
      <c r="B158" s="220"/>
      <c r="C158" s="114" t="s">
        <v>232</v>
      </c>
      <c r="D158" s="175">
        <v>2102.5500000000002</v>
      </c>
      <c r="E158" s="114" t="s">
        <v>73</v>
      </c>
      <c r="F158" s="114" t="s">
        <v>74</v>
      </c>
      <c r="G158" s="114" t="s">
        <v>75</v>
      </c>
      <c r="H158" s="114" t="s">
        <v>76</v>
      </c>
      <c r="I158" s="114" t="s">
        <v>73</v>
      </c>
      <c r="J158" s="114" t="s">
        <v>74</v>
      </c>
      <c r="K158" s="114" t="s">
        <v>75</v>
      </c>
      <c r="L158" s="114" t="s">
        <v>76</v>
      </c>
      <c r="M158" s="114" t="s">
        <v>73</v>
      </c>
      <c r="N158" s="114" t="s">
        <v>74</v>
      </c>
      <c r="O158" s="114" t="s">
        <v>75</v>
      </c>
      <c r="P158" s="114" t="s">
        <v>76</v>
      </c>
      <c r="Q158" s="114" t="s">
        <v>73</v>
      </c>
      <c r="R158" s="114" t="s">
        <v>74</v>
      </c>
      <c r="S158" s="114" t="s">
        <v>75</v>
      </c>
      <c r="T158" s="114" t="s">
        <v>76</v>
      </c>
      <c r="U158" s="114" t="s">
        <v>73</v>
      </c>
      <c r="V158" s="114" t="s">
        <v>74</v>
      </c>
      <c r="W158" s="114" t="s">
        <v>75</v>
      </c>
      <c r="X158" s="114" t="s">
        <v>76</v>
      </c>
      <c r="Y158" s="114" t="s">
        <v>73</v>
      </c>
      <c r="Z158" s="114" t="s">
        <v>74</v>
      </c>
      <c r="AA158" s="114" t="s">
        <v>75</v>
      </c>
      <c r="AB158" s="114" t="s">
        <v>76</v>
      </c>
      <c r="AC158" s="114" t="s">
        <v>73</v>
      </c>
      <c r="AD158" s="114" t="s">
        <v>74</v>
      </c>
      <c r="AE158" s="114" t="s">
        <v>75</v>
      </c>
      <c r="AF158" s="114" t="s">
        <v>76</v>
      </c>
      <c r="AG158" s="114" t="s">
        <v>73</v>
      </c>
      <c r="AH158" s="114" t="s">
        <v>74</v>
      </c>
      <c r="AI158" s="114" t="s">
        <v>75</v>
      </c>
      <c r="AJ158" s="114" t="s">
        <v>76</v>
      </c>
      <c r="AK158" s="114" t="s">
        <v>73</v>
      </c>
      <c r="AL158" s="114" t="s">
        <v>74</v>
      </c>
      <c r="AM158" s="114" t="s">
        <v>75</v>
      </c>
      <c r="AN158" s="114" t="s">
        <v>76</v>
      </c>
      <c r="AO158" s="114" t="s">
        <v>73</v>
      </c>
      <c r="AP158" s="114" t="s">
        <v>74</v>
      </c>
      <c r="AQ158" s="114" t="s">
        <v>75</v>
      </c>
      <c r="AR158" s="114" t="s">
        <v>76</v>
      </c>
      <c r="AS158" s="114" t="s">
        <v>73</v>
      </c>
      <c r="AT158" s="114" t="s">
        <v>74</v>
      </c>
      <c r="AU158" s="114" t="s">
        <v>75</v>
      </c>
      <c r="AV158" s="114" t="s">
        <v>76</v>
      </c>
      <c r="AW158" s="114" t="s">
        <v>73</v>
      </c>
      <c r="AX158" s="114" t="s">
        <v>74</v>
      </c>
      <c r="AY158" s="114" t="s">
        <v>75</v>
      </c>
      <c r="AZ158" s="114" t="s">
        <v>76</v>
      </c>
      <c r="BA158" s="223"/>
      <c r="BB158" s="225"/>
      <c r="BC158" s="225"/>
    </row>
    <row r="159" spans="1:256" s="113" customFormat="1" ht="32.4" customHeight="1">
      <c r="A159" s="220"/>
      <c r="B159" s="220"/>
      <c r="C159" s="114" t="s">
        <v>91</v>
      </c>
      <c r="D159" s="175">
        <v>160</v>
      </c>
      <c r="E159" s="108">
        <f>0.01*E156/2</f>
        <v>0</v>
      </c>
      <c r="F159" s="108">
        <f>0.015*F156/2</f>
        <v>0</v>
      </c>
      <c r="G159" s="108">
        <f>0.02*G156/2</f>
        <v>0</v>
      </c>
      <c r="H159" s="108">
        <f>E159+F159+G159</f>
        <v>0</v>
      </c>
      <c r="I159" s="108">
        <f>0.01*I156/2</f>
        <v>0</v>
      </c>
      <c r="J159" s="108">
        <f>0.015*J156/2</f>
        <v>0</v>
      </c>
      <c r="K159" s="108">
        <f>0.02*K156/2</f>
        <v>0</v>
      </c>
      <c r="L159" s="108">
        <f>I159+J159+K159</f>
        <v>0</v>
      </c>
      <c r="M159" s="108">
        <f>0.01*M156/2</f>
        <v>0</v>
      </c>
      <c r="N159" s="108">
        <f>0.015*N156/2</f>
        <v>0</v>
      </c>
      <c r="O159" s="108">
        <f>0.02*O156/2</f>
        <v>0</v>
      </c>
      <c r="P159" s="108">
        <f>M159+N159+O159</f>
        <v>0</v>
      </c>
      <c r="Q159" s="108">
        <f>0.01*Q156/2</f>
        <v>0</v>
      </c>
      <c r="R159" s="108">
        <f>0.015*R156/2</f>
        <v>0</v>
      </c>
      <c r="S159" s="108">
        <f>0.02*S156/2</f>
        <v>0</v>
      </c>
      <c r="T159" s="108">
        <f>Q159+R159+S159</f>
        <v>0</v>
      </c>
      <c r="U159" s="108">
        <f>0.01*U156/2</f>
        <v>0</v>
      </c>
      <c r="V159" s="108">
        <f>0.015*V156/2</f>
        <v>0</v>
      </c>
      <c r="W159" s="108">
        <f>0.02*W156/2</f>
        <v>0</v>
      </c>
      <c r="X159" s="108">
        <f>U159+V159+W159</f>
        <v>0</v>
      </c>
      <c r="Y159" s="108">
        <f>0.01*Y156/2</f>
        <v>0</v>
      </c>
      <c r="Z159" s="108">
        <f>0.015*Z156/2</f>
        <v>0</v>
      </c>
      <c r="AA159" s="108">
        <f>0.02*AA156/2</f>
        <v>0</v>
      </c>
      <c r="AB159" s="108">
        <f>Y159+Z159+AA159</f>
        <v>0</v>
      </c>
      <c r="AC159" s="108">
        <f>0.01*AC156/2</f>
        <v>0.26500000000000001</v>
      </c>
      <c r="AD159" s="108">
        <f>0.015*AD156/2</f>
        <v>6.7500000000000004E-2</v>
      </c>
      <c r="AE159" s="108">
        <f>0.02*AE156/2</f>
        <v>0</v>
      </c>
      <c r="AF159" s="108">
        <f>AC159+AD159+AE159</f>
        <v>0.33250000000000002</v>
      </c>
      <c r="AG159" s="108">
        <f>0.01*AG156/2</f>
        <v>0.29499999999999998</v>
      </c>
      <c r="AH159" s="108">
        <f>0.015*AH156/2</f>
        <v>6.7500000000000004E-2</v>
      </c>
      <c r="AI159" s="108">
        <f>0.02*AI156/2</f>
        <v>0</v>
      </c>
      <c r="AJ159" s="108">
        <f>AG159+AH159+AI159</f>
        <v>0.36249999999999999</v>
      </c>
      <c r="AK159" s="108">
        <f>0.01*AK156/2</f>
        <v>0.29499999999999998</v>
      </c>
      <c r="AL159" s="108">
        <f>0.015*AL156/2</f>
        <v>7.4999999999999997E-2</v>
      </c>
      <c r="AM159" s="108">
        <f>0.02*AM156/2</f>
        <v>0</v>
      </c>
      <c r="AN159" s="108">
        <f>AK159+AL159+AM159</f>
        <v>0.37</v>
      </c>
      <c r="AO159" s="108">
        <f>0.01*AO156/2</f>
        <v>0.29499999999999998</v>
      </c>
      <c r="AP159" s="108">
        <f>0.015*AP156/2</f>
        <v>7.4999999999999997E-2</v>
      </c>
      <c r="AQ159" s="108">
        <f>0.02*AQ156/2</f>
        <v>0</v>
      </c>
      <c r="AR159" s="108">
        <f>AO159+AP159+AQ159</f>
        <v>0.37</v>
      </c>
      <c r="AS159" s="108">
        <f>0.01*AS156/2</f>
        <v>0.29499999999999998</v>
      </c>
      <c r="AT159" s="108">
        <f>0.015*AT156/2</f>
        <v>7.4999999999999997E-2</v>
      </c>
      <c r="AU159" s="108">
        <f>0.02*AU156/2</f>
        <v>0</v>
      </c>
      <c r="AV159" s="108">
        <f>AS159+AT159+AU159</f>
        <v>0.37</v>
      </c>
      <c r="AW159" s="108">
        <f>0.01*AW156/2</f>
        <v>0.29499999999999998</v>
      </c>
      <c r="AX159" s="108">
        <f>0.015*AX156/2</f>
        <v>7.4999999999999997E-2</v>
      </c>
      <c r="AY159" s="108">
        <f>0.02*AY156/2</f>
        <v>0</v>
      </c>
      <c r="AZ159" s="108">
        <f>AW159+AX159+AY159</f>
        <v>0.37</v>
      </c>
      <c r="BA159" s="224"/>
      <c r="BB159" s="225"/>
      <c r="BC159" s="225"/>
    </row>
    <row r="160" spans="1:256" s="110" customFormat="1" ht="32.4" customHeight="1">
      <c r="A160" s="150" t="s">
        <v>4</v>
      </c>
      <c r="B160" s="150" t="s">
        <v>5</v>
      </c>
      <c r="C160" s="150" t="s">
        <v>30</v>
      </c>
      <c r="D160" s="150" t="s">
        <v>327</v>
      </c>
      <c r="E160" s="250" t="s">
        <v>50</v>
      </c>
      <c r="F160" s="250"/>
      <c r="G160" s="250"/>
      <c r="H160" s="250"/>
      <c r="I160" s="250" t="s">
        <v>51</v>
      </c>
      <c r="J160" s="250"/>
      <c r="K160" s="250"/>
      <c r="L160" s="250"/>
      <c r="M160" s="250" t="s">
        <v>52</v>
      </c>
      <c r="N160" s="250"/>
      <c r="O160" s="250"/>
      <c r="P160" s="250"/>
      <c r="Q160" s="250" t="s">
        <v>53</v>
      </c>
      <c r="R160" s="250"/>
      <c r="S160" s="250"/>
      <c r="T160" s="250"/>
      <c r="U160" s="250" t="s">
        <v>54</v>
      </c>
      <c r="V160" s="250"/>
      <c r="W160" s="250"/>
      <c r="X160" s="250"/>
      <c r="Y160" s="250" t="s">
        <v>55</v>
      </c>
      <c r="Z160" s="250"/>
      <c r="AA160" s="250"/>
      <c r="AB160" s="250"/>
      <c r="AC160" s="250" t="s">
        <v>56</v>
      </c>
      <c r="AD160" s="250"/>
      <c r="AE160" s="250"/>
      <c r="AF160" s="250"/>
      <c r="AG160" s="251" t="s">
        <v>57</v>
      </c>
      <c r="AH160" s="251"/>
      <c r="AI160" s="251"/>
      <c r="AJ160" s="251"/>
      <c r="AK160" s="250" t="s">
        <v>58</v>
      </c>
      <c r="AL160" s="250"/>
      <c r="AM160" s="250"/>
      <c r="AN160" s="250"/>
      <c r="AO160" s="250" t="s">
        <v>59</v>
      </c>
      <c r="AP160" s="250"/>
      <c r="AQ160" s="250"/>
      <c r="AR160" s="250"/>
      <c r="AS160" s="250" t="s">
        <v>60</v>
      </c>
      <c r="AT160" s="250"/>
      <c r="AU160" s="250"/>
      <c r="AV160" s="250"/>
      <c r="AW160" s="250" t="s">
        <v>61</v>
      </c>
      <c r="AX160" s="250"/>
      <c r="AY160" s="250"/>
      <c r="AZ160" s="250"/>
      <c r="BA160" s="150" t="s">
        <v>62</v>
      </c>
      <c r="BB160" s="150" t="s">
        <v>40</v>
      </c>
      <c r="BC160" s="150" t="s">
        <v>41</v>
      </c>
    </row>
    <row r="161" spans="1:55" s="110" customFormat="1" ht="32.4" customHeight="1">
      <c r="A161" s="250" t="s">
        <v>368</v>
      </c>
      <c r="B161" s="250" t="s">
        <v>20</v>
      </c>
      <c r="C161" s="150" t="s">
        <v>31</v>
      </c>
      <c r="D161" s="157" t="s">
        <v>328</v>
      </c>
      <c r="E161" s="150" t="s">
        <v>73</v>
      </c>
      <c r="F161" s="150" t="s">
        <v>74</v>
      </c>
      <c r="G161" s="150" t="s">
        <v>75</v>
      </c>
      <c r="H161" s="150" t="s">
        <v>76</v>
      </c>
      <c r="I161" s="150" t="s">
        <v>73</v>
      </c>
      <c r="J161" s="150" t="s">
        <v>74</v>
      </c>
      <c r="K161" s="150" t="s">
        <v>75</v>
      </c>
      <c r="L161" s="150" t="s">
        <v>76</v>
      </c>
      <c r="M161" s="150" t="s">
        <v>73</v>
      </c>
      <c r="N161" s="150" t="s">
        <v>74</v>
      </c>
      <c r="O161" s="150" t="s">
        <v>75</v>
      </c>
      <c r="P161" s="150" t="s">
        <v>76</v>
      </c>
      <c r="Q161" s="150" t="s">
        <v>73</v>
      </c>
      <c r="R161" s="150" t="s">
        <v>74</v>
      </c>
      <c r="S161" s="150" t="s">
        <v>75</v>
      </c>
      <c r="T161" s="150" t="s">
        <v>76</v>
      </c>
      <c r="U161" s="150" t="s">
        <v>73</v>
      </c>
      <c r="V161" s="150" t="s">
        <v>74</v>
      </c>
      <c r="W161" s="150" t="s">
        <v>75</v>
      </c>
      <c r="X161" s="150" t="s">
        <v>76</v>
      </c>
      <c r="Y161" s="150" t="s">
        <v>73</v>
      </c>
      <c r="Z161" s="150" t="s">
        <v>74</v>
      </c>
      <c r="AA161" s="150" t="s">
        <v>75</v>
      </c>
      <c r="AB161" s="150" t="s">
        <v>76</v>
      </c>
      <c r="AC161" s="150" t="s">
        <v>73</v>
      </c>
      <c r="AD161" s="150" t="s">
        <v>74</v>
      </c>
      <c r="AE161" s="150" t="s">
        <v>75</v>
      </c>
      <c r="AF161" s="150" t="s">
        <v>76</v>
      </c>
      <c r="AG161" s="150" t="s">
        <v>73</v>
      </c>
      <c r="AH161" s="150" t="s">
        <v>74</v>
      </c>
      <c r="AI161" s="150" t="s">
        <v>75</v>
      </c>
      <c r="AJ161" s="150" t="s">
        <v>76</v>
      </c>
      <c r="AK161" s="150" t="s">
        <v>73</v>
      </c>
      <c r="AL161" s="150" t="s">
        <v>74</v>
      </c>
      <c r="AM161" s="150" t="s">
        <v>75</v>
      </c>
      <c r="AN161" s="150" t="s">
        <v>76</v>
      </c>
      <c r="AO161" s="150" t="s">
        <v>73</v>
      </c>
      <c r="AP161" s="150" t="s">
        <v>74</v>
      </c>
      <c r="AQ161" s="150" t="s">
        <v>75</v>
      </c>
      <c r="AR161" s="150" t="s">
        <v>76</v>
      </c>
      <c r="AS161" s="150" t="s">
        <v>73</v>
      </c>
      <c r="AT161" s="150" t="s">
        <v>74</v>
      </c>
      <c r="AU161" s="150" t="s">
        <v>75</v>
      </c>
      <c r="AV161" s="150" t="s">
        <v>76</v>
      </c>
      <c r="AW161" s="150" t="s">
        <v>73</v>
      </c>
      <c r="AX161" s="150" t="s">
        <v>74</v>
      </c>
      <c r="AY161" s="150" t="s">
        <v>75</v>
      </c>
      <c r="AZ161" s="150" t="s">
        <v>76</v>
      </c>
      <c r="BA161" s="222">
        <f>H162+L162+P162+T162+X162+AB162+AF162+AJ162+AN162+AR162+AV162+AZ162</f>
        <v>372</v>
      </c>
      <c r="BB161" s="216">
        <f>BC161*2</f>
        <v>5.5799999999999992</v>
      </c>
      <c r="BC161" s="216">
        <f>H165+L165+P165+T165+X165+AB165+AF165+AJ165+AN165+AR165+AV165+AZ165</f>
        <v>2.7899999999999996</v>
      </c>
    </row>
    <row r="162" spans="1:55" s="110" customFormat="1" ht="32.4" customHeight="1">
      <c r="A162" s="250"/>
      <c r="B162" s="250"/>
      <c r="C162" s="152" t="s">
        <v>77</v>
      </c>
      <c r="D162" s="176" t="s">
        <v>329</v>
      </c>
      <c r="E162" s="177">
        <v>14</v>
      </c>
      <c r="F162" s="177">
        <v>3</v>
      </c>
      <c r="G162" s="177">
        <v>14</v>
      </c>
      <c r="H162" s="177">
        <f>SUM(E162:G162)</f>
        <v>31</v>
      </c>
      <c r="I162" s="177">
        <v>14</v>
      </c>
      <c r="J162" s="177">
        <v>3</v>
      </c>
      <c r="K162" s="177">
        <v>14</v>
      </c>
      <c r="L162" s="177">
        <f>SUM(I162:K162)</f>
        <v>31</v>
      </c>
      <c r="M162" s="177">
        <v>14</v>
      </c>
      <c r="N162" s="177">
        <v>3</v>
      </c>
      <c r="O162" s="177">
        <v>14</v>
      </c>
      <c r="P162" s="177">
        <f>SUM(M162:O162)</f>
        <v>31</v>
      </c>
      <c r="Q162" s="177">
        <v>14</v>
      </c>
      <c r="R162" s="177">
        <v>3</v>
      </c>
      <c r="S162" s="177">
        <v>14</v>
      </c>
      <c r="T162" s="177">
        <f>SUM(Q162:S162)</f>
        <v>31</v>
      </c>
      <c r="U162" s="177">
        <v>14</v>
      </c>
      <c r="V162" s="177">
        <v>3</v>
      </c>
      <c r="W162" s="177">
        <v>14</v>
      </c>
      <c r="X162" s="177">
        <f>SUM(U162:W162)</f>
        <v>31</v>
      </c>
      <c r="Y162" s="177">
        <v>14</v>
      </c>
      <c r="Z162" s="177">
        <v>3</v>
      </c>
      <c r="AA162" s="177">
        <v>14</v>
      </c>
      <c r="AB162" s="177">
        <f>SUM(Y162:AA162)</f>
        <v>31</v>
      </c>
      <c r="AC162" s="177">
        <v>14</v>
      </c>
      <c r="AD162" s="177">
        <v>3</v>
      </c>
      <c r="AE162" s="177">
        <v>14</v>
      </c>
      <c r="AF162" s="177">
        <f>SUM(AC162:AE162)</f>
        <v>31</v>
      </c>
      <c r="AG162" s="177">
        <v>14</v>
      </c>
      <c r="AH162" s="177">
        <v>3</v>
      </c>
      <c r="AI162" s="177">
        <v>14</v>
      </c>
      <c r="AJ162" s="177">
        <f>SUM(AG162:AI162)</f>
        <v>31</v>
      </c>
      <c r="AK162" s="177">
        <v>14</v>
      </c>
      <c r="AL162" s="177">
        <v>3</v>
      </c>
      <c r="AM162" s="177">
        <v>14</v>
      </c>
      <c r="AN162" s="177">
        <f>SUM(AK162:AM162)</f>
        <v>31</v>
      </c>
      <c r="AO162" s="177">
        <v>14</v>
      </c>
      <c r="AP162" s="177">
        <v>3</v>
      </c>
      <c r="AQ162" s="177">
        <v>14</v>
      </c>
      <c r="AR162" s="177">
        <f>SUM(AO162:AQ162)</f>
        <v>31</v>
      </c>
      <c r="AS162" s="177">
        <v>14</v>
      </c>
      <c r="AT162" s="177">
        <v>3</v>
      </c>
      <c r="AU162" s="177">
        <v>14</v>
      </c>
      <c r="AV162" s="177">
        <f>SUM(AS162:AU162)</f>
        <v>31</v>
      </c>
      <c r="AW162" s="177">
        <v>14</v>
      </c>
      <c r="AX162" s="177">
        <v>3</v>
      </c>
      <c r="AY162" s="177">
        <v>14</v>
      </c>
      <c r="AZ162" s="177">
        <f>SUM(AW162:AY162)</f>
        <v>31</v>
      </c>
      <c r="BA162" s="223"/>
      <c r="BB162" s="216"/>
      <c r="BC162" s="216"/>
    </row>
    <row r="163" spans="1:55" s="110" customFormat="1" ht="32.4" customHeight="1">
      <c r="A163" s="250"/>
      <c r="B163" s="250"/>
      <c r="C163" s="150" t="s">
        <v>230</v>
      </c>
      <c r="D163" s="155" t="s">
        <v>231</v>
      </c>
      <c r="E163" s="250" t="s">
        <v>79</v>
      </c>
      <c r="F163" s="250"/>
      <c r="G163" s="250"/>
      <c r="H163" s="250"/>
      <c r="I163" s="250" t="s">
        <v>80</v>
      </c>
      <c r="J163" s="250"/>
      <c r="K163" s="250"/>
      <c r="L163" s="250"/>
      <c r="M163" s="250" t="s">
        <v>81</v>
      </c>
      <c r="N163" s="250"/>
      <c r="O163" s="250"/>
      <c r="P163" s="250"/>
      <c r="Q163" s="250" t="s">
        <v>82</v>
      </c>
      <c r="R163" s="250"/>
      <c r="S163" s="250"/>
      <c r="T163" s="250"/>
      <c r="U163" s="250" t="s">
        <v>83</v>
      </c>
      <c r="V163" s="250"/>
      <c r="W163" s="250"/>
      <c r="X163" s="250"/>
      <c r="Y163" s="250" t="s">
        <v>84</v>
      </c>
      <c r="Z163" s="250"/>
      <c r="AA163" s="250"/>
      <c r="AB163" s="250"/>
      <c r="AC163" s="250" t="s">
        <v>85</v>
      </c>
      <c r="AD163" s="250"/>
      <c r="AE163" s="250"/>
      <c r="AF163" s="250"/>
      <c r="AG163" s="250" t="s">
        <v>86</v>
      </c>
      <c r="AH163" s="250"/>
      <c r="AI163" s="250"/>
      <c r="AJ163" s="250"/>
      <c r="AK163" s="250" t="s">
        <v>87</v>
      </c>
      <c r="AL163" s="250"/>
      <c r="AM163" s="250"/>
      <c r="AN163" s="250"/>
      <c r="AO163" s="250" t="s">
        <v>88</v>
      </c>
      <c r="AP163" s="250"/>
      <c r="AQ163" s="250"/>
      <c r="AR163" s="250"/>
      <c r="AS163" s="250" t="s">
        <v>89</v>
      </c>
      <c r="AT163" s="250"/>
      <c r="AU163" s="250"/>
      <c r="AV163" s="250"/>
      <c r="AW163" s="250" t="s">
        <v>90</v>
      </c>
      <c r="AX163" s="250"/>
      <c r="AY163" s="250"/>
      <c r="AZ163" s="250"/>
      <c r="BA163" s="223"/>
      <c r="BB163" s="216"/>
      <c r="BC163" s="216"/>
    </row>
    <row r="164" spans="1:55" s="110" customFormat="1" ht="32.4" customHeight="1">
      <c r="A164" s="250"/>
      <c r="B164" s="250"/>
      <c r="C164" s="150" t="s">
        <v>232</v>
      </c>
      <c r="D164" s="156" t="s">
        <v>238</v>
      </c>
      <c r="E164" s="150" t="s">
        <v>73</v>
      </c>
      <c r="F164" s="150" t="s">
        <v>74</v>
      </c>
      <c r="G164" s="150" t="s">
        <v>75</v>
      </c>
      <c r="H164" s="150" t="s">
        <v>76</v>
      </c>
      <c r="I164" s="150" t="s">
        <v>73</v>
      </c>
      <c r="J164" s="150" t="s">
        <v>74</v>
      </c>
      <c r="K164" s="150" t="s">
        <v>75</v>
      </c>
      <c r="L164" s="150" t="s">
        <v>76</v>
      </c>
      <c r="M164" s="150" t="s">
        <v>73</v>
      </c>
      <c r="N164" s="150" t="s">
        <v>74</v>
      </c>
      <c r="O164" s="150" t="s">
        <v>75</v>
      </c>
      <c r="P164" s="150" t="s">
        <v>76</v>
      </c>
      <c r="Q164" s="150" t="s">
        <v>73</v>
      </c>
      <c r="R164" s="150" t="s">
        <v>74</v>
      </c>
      <c r="S164" s="150" t="s">
        <v>75</v>
      </c>
      <c r="T164" s="150" t="s">
        <v>76</v>
      </c>
      <c r="U164" s="150" t="s">
        <v>73</v>
      </c>
      <c r="V164" s="150" t="s">
        <v>74</v>
      </c>
      <c r="W164" s="150" t="s">
        <v>75</v>
      </c>
      <c r="X164" s="150" t="s">
        <v>76</v>
      </c>
      <c r="Y164" s="150" t="s">
        <v>73</v>
      </c>
      <c r="Z164" s="150" t="s">
        <v>74</v>
      </c>
      <c r="AA164" s="150" t="s">
        <v>75</v>
      </c>
      <c r="AB164" s="150" t="s">
        <v>76</v>
      </c>
      <c r="AC164" s="150" t="s">
        <v>73</v>
      </c>
      <c r="AD164" s="150" t="s">
        <v>74</v>
      </c>
      <c r="AE164" s="150" t="s">
        <v>75</v>
      </c>
      <c r="AF164" s="150" t="s">
        <v>76</v>
      </c>
      <c r="AG164" s="150" t="s">
        <v>73</v>
      </c>
      <c r="AH164" s="150" t="s">
        <v>74</v>
      </c>
      <c r="AI164" s="150" t="s">
        <v>75</v>
      </c>
      <c r="AJ164" s="150" t="s">
        <v>76</v>
      </c>
      <c r="AK164" s="150" t="s">
        <v>73</v>
      </c>
      <c r="AL164" s="150" t="s">
        <v>74</v>
      </c>
      <c r="AM164" s="150" t="s">
        <v>75</v>
      </c>
      <c r="AN164" s="150" t="s">
        <v>76</v>
      </c>
      <c r="AO164" s="150" t="s">
        <v>73</v>
      </c>
      <c r="AP164" s="150" t="s">
        <v>74</v>
      </c>
      <c r="AQ164" s="150" t="s">
        <v>75</v>
      </c>
      <c r="AR164" s="150" t="s">
        <v>76</v>
      </c>
      <c r="AS164" s="150" t="s">
        <v>73</v>
      </c>
      <c r="AT164" s="150" t="s">
        <v>74</v>
      </c>
      <c r="AU164" s="150" t="s">
        <v>75</v>
      </c>
      <c r="AV164" s="150" t="s">
        <v>76</v>
      </c>
      <c r="AW164" s="150" t="s">
        <v>73</v>
      </c>
      <c r="AX164" s="150" t="s">
        <v>74</v>
      </c>
      <c r="AY164" s="150" t="s">
        <v>75</v>
      </c>
      <c r="AZ164" s="150" t="s">
        <v>76</v>
      </c>
      <c r="BA164" s="223"/>
      <c r="BB164" s="216"/>
      <c r="BC164" s="216"/>
    </row>
    <row r="165" spans="1:55" s="110" customFormat="1" ht="32.4" customHeight="1">
      <c r="A165" s="250"/>
      <c r="B165" s="250"/>
      <c r="C165" s="150" t="s">
        <v>91</v>
      </c>
      <c r="D165" s="156" t="s">
        <v>330</v>
      </c>
      <c r="E165" s="109">
        <f>0.01*E162/2</f>
        <v>7.0000000000000007E-2</v>
      </c>
      <c r="F165" s="109">
        <f>0.015*F162/2</f>
        <v>2.2499999999999999E-2</v>
      </c>
      <c r="G165" s="109">
        <f>0.02*G162/2</f>
        <v>0.14000000000000001</v>
      </c>
      <c r="H165" s="109">
        <f>E165+F165+G165</f>
        <v>0.23250000000000001</v>
      </c>
      <c r="I165" s="109">
        <f>0.01*I162/2</f>
        <v>7.0000000000000007E-2</v>
      </c>
      <c r="J165" s="109">
        <f>0.015*J162/2</f>
        <v>2.2499999999999999E-2</v>
      </c>
      <c r="K165" s="109">
        <f>0.02*K162/2</f>
        <v>0.14000000000000001</v>
      </c>
      <c r="L165" s="109">
        <f>I165+J165+K165</f>
        <v>0.23250000000000001</v>
      </c>
      <c r="M165" s="109">
        <f>0.01*M162/2</f>
        <v>7.0000000000000007E-2</v>
      </c>
      <c r="N165" s="109">
        <f>0.015*N162/2</f>
        <v>2.2499999999999999E-2</v>
      </c>
      <c r="O165" s="109">
        <f>0.02*O162/2</f>
        <v>0.14000000000000001</v>
      </c>
      <c r="P165" s="109">
        <f>M165+N165+O165</f>
        <v>0.23250000000000001</v>
      </c>
      <c r="Q165" s="109">
        <f>0.01*Q162/2</f>
        <v>7.0000000000000007E-2</v>
      </c>
      <c r="R165" s="109">
        <f>0.015*R162/2</f>
        <v>2.2499999999999999E-2</v>
      </c>
      <c r="S165" s="109">
        <f>0.02*S162/2</f>
        <v>0.14000000000000001</v>
      </c>
      <c r="T165" s="109">
        <f>Q165+R165+S165</f>
        <v>0.23250000000000001</v>
      </c>
      <c r="U165" s="109">
        <f>0.01*U162/2</f>
        <v>7.0000000000000007E-2</v>
      </c>
      <c r="V165" s="109">
        <f>0.015*V162/2</f>
        <v>2.2499999999999999E-2</v>
      </c>
      <c r="W165" s="109">
        <f>0.02*W162/2</f>
        <v>0.14000000000000001</v>
      </c>
      <c r="X165" s="109">
        <f>U165+V165+W165</f>
        <v>0.23250000000000001</v>
      </c>
      <c r="Y165" s="109">
        <f>0.01*Y162/2</f>
        <v>7.0000000000000007E-2</v>
      </c>
      <c r="Z165" s="109">
        <f>0.015*Z162/2</f>
        <v>2.2499999999999999E-2</v>
      </c>
      <c r="AA165" s="109">
        <f>0.02*AA162/2</f>
        <v>0.14000000000000001</v>
      </c>
      <c r="AB165" s="109">
        <f>Y165+Z165+AA165</f>
        <v>0.23250000000000001</v>
      </c>
      <c r="AC165" s="109">
        <f>0.01*AC162/2</f>
        <v>7.0000000000000007E-2</v>
      </c>
      <c r="AD165" s="109">
        <f>0.015*AD162/2</f>
        <v>2.2499999999999999E-2</v>
      </c>
      <c r="AE165" s="109">
        <f>0.02*AE162/2</f>
        <v>0.14000000000000001</v>
      </c>
      <c r="AF165" s="109">
        <f>AC165+AD165+AE165</f>
        <v>0.23250000000000001</v>
      </c>
      <c r="AG165" s="109">
        <f>0.01*AG162/2</f>
        <v>7.0000000000000007E-2</v>
      </c>
      <c r="AH165" s="109">
        <f>0.015*AH162/2</f>
        <v>2.2499999999999999E-2</v>
      </c>
      <c r="AI165" s="109">
        <f>0.02*AI162/2</f>
        <v>0.14000000000000001</v>
      </c>
      <c r="AJ165" s="109">
        <f>AG165+AH165+AI165</f>
        <v>0.23250000000000001</v>
      </c>
      <c r="AK165" s="109">
        <f>0.01*AK162/2</f>
        <v>7.0000000000000007E-2</v>
      </c>
      <c r="AL165" s="109">
        <f>0.015*AL162/2</f>
        <v>2.2499999999999999E-2</v>
      </c>
      <c r="AM165" s="109">
        <f>0.02*AM162/2</f>
        <v>0.14000000000000001</v>
      </c>
      <c r="AN165" s="109">
        <f>AK165+AL165+AM165</f>
        <v>0.23250000000000001</v>
      </c>
      <c r="AO165" s="109">
        <f>0.01*AO162/2</f>
        <v>7.0000000000000007E-2</v>
      </c>
      <c r="AP165" s="109">
        <f>0.015*AP162/2</f>
        <v>2.2499999999999999E-2</v>
      </c>
      <c r="AQ165" s="109">
        <f>0.02*AQ162/2</f>
        <v>0.14000000000000001</v>
      </c>
      <c r="AR165" s="109">
        <f>AO165+AP165+AQ165</f>
        <v>0.23250000000000001</v>
      </c>
      <c r="AS165" s="109">
        <f>0.01*AS162/2</f>
        <v>7.0000000000000007E-2</v>
      </c>
      <c r="AT165" s="109">
        <f>0.015*AT162/2</f>
        <v>2.2499999999999999E-2</v>
      </c>
      <c r="AU165" s="109">
        <f>0.02*AU162/2</f>
        <v>0.14000000000000001</v>
      </c>
      <c r="AV165" s="109">
        <f>AS165+AT165+AU165</f>
        <v>0.23250000000000001</v>
      </c>
      <c r="AW165" s="109">
        <f>0.01*AW162/2</f>
        <v>7.0000000000000007E-2</v>
      </c>
      <c r="AX165" s="109">
        <f>0.015*AX162/2</f>
        <v>2.2499999999999999E-2</v>
      </c>
      <c r="AY165" s="109">
        <f>0.02*AY162/2</f>
        <v>0.14000000000000001</v>
      </c>
      <c r="AZ165" s="109">
        <f>AW165+AX165+AY165</f>
        <v>0.23250000000000001</v>
      </c>
      <c r="BA165" s="224"/>
      <c r="BB165" s="216"/>
      <c r="BC165" s="216"/>
    </row>
    <row r="166" spans="1:55" ht="28.8" customHeight="1">
      <c r="A166" s="216"/>
      <c r="B166" s="216"/>
      <c r="C166" s="216"/>
      <c r="D166" s="217" t="s">
        <v>376</v>
      </c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>
        <f t="shared" ref="BA166" si="9">BA5+BA11+BA11+BA17+BA23+BA29+BA35+BA41+BA47+BA53+BA59+BA65+BA71+BA77+BA83+BA89+BA95+BA101+BA107+BA113+BA119+BA125+BA131+BA137+BA143+BA149+BA155+BA161</f>
        <v>12054</v>
      </c>
      <c r="BB166" s="216">
        <f>BB5+BB11+BB11+BB17+BB23+BB29+BB35+BB41+BB47+BB53+BB59+BB65+BB71+BB77+BB83+BB89+BB95+BB101+BB107+BB113+BB119+BB125+BB131+BB137+BB143+BB149+BB155+BB161</f>
        <v>160.22499999999999</v>
      </c>
      <c r="BC166" s="216">
        <f>BC5+BC11+BC17+BC23+BC29+BC35+BC41+BC47+BC53+BC59+BC65+BC71+BC77+BC83+BC89+BC95+BC101+BC107+BC113+BC119+BC125+BC131+BC137+BC143+BC149+BC155+BC161</f>
        <v>77.147499999999994</v>
      </c>
    </row>
    <row r="167" spans="1:55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</row>
    <row r="168" spans="1:55" ht="2.4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</row>
    <row r="169" spans="1:55" hidden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</row>
    <row r="170" spans="1:55" hidden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</row>
  </sheetData>
  <mergeCells count="877">
    <mergeCell ref="AK163:AN163"/>
    <mergeCell ref="AO163:AR163"/>
    <mergeCell ref="AS163:AV163"/>
    <mergeCell ref="A161:A165"/>
    <mergeCell ref="B161:B165"/>
    <mergeCell ref="BA161:BA165"/>
    <mergeCell ref="BB161:BB165"/>
    <mergeCell ref="BC161:BC165"/>
    <mergeCell ref="E163:H163"/>
    <mergeCell ref="I163:L163"/>
    <mergeCell ref="M163:P163"/>
    <mergeCell ref="Q163:T163"/>
    <mergeCell ref="U163:X163"/>
    <mergeCell ref="AW163:AZ163"/>
    <mergeCell ref="Y163:AB163"/>
    <mergeCell ref="AC163:AF163"/>
    <mergeCell ref="AG163:AJ163"/>
    <mergeCell ref="AC160:AF160"/>
    <mergeCell ref="AG160:AJ160"/>
    <mergeCell ref="AK160:AN160"/>
    <mergeCell ref="AO160:AR160"/>
    <mergeCell ref="AS160:AV160"/>
    <mergeCell ref="AW160:AZ160"/>
    <mergeCell ref="E160:H160"/>
    <mergeCell ref="I160:L160"/>
    <mergeCell ref="M160:P160"/>
    <mergeCell ref="Q160:T160"/>
    <mergeCell ref="U160:X160"/>
    <mergeCell ref="Y160:AB160"/>
    <mergeCell ref="BB155:BB159"/>
    <mergeCell ref="BC155:BC159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O154:AR154"/>
    <mergeCell ref="AS154:AV154"/>
    <mergeCell ref="AW154:AZ154"/>
    <mergeCell ref="A155:A159"/>
    <mergeCell ref="B155:B159"/>
    <mergeCell ref="BA155:BA159"/>
    <mergeCell ref="AK157:AN157"/>
    <mergeCell ref="AO157:AR157"/>
    <mergeCell ref="AS157:AV157"/>
    <mergeCell ref="AW157:AZ157"/>
    <mergeCell ref="E154:H154"/>
    <mergeCell ref="I154:L154"/>
    <mergeCell ref="M154:P154"/>
    <mergeCell ref="Q154:T154"/>
    <mergeCell ref="U154:X154"/>
    <mergeCell ref="Y154:AB154"/>
    <mergeCell ref="AC154:AF154"/>
    <mergeCell ref="AG154:AJ154"/>
    <mergeCell ref="AK154:AN154"/>
    <mergeCell ref="A149:A153"/>
    <mergeCell ref="B149:B153"/>
    <mergeCell ref="BA149:BA153"/>
    <mergeCell ref="BB149:BB153"/>
    <mergeCell ref="BC149:BC153"/>
    <mergeCell ref="E151:H151"/>
    <mergeCell ref="I151:L151"/>
    <mergeCell ref="M151:P151"/>
    <mergeCell ref="Q151:T151"/>
    <mergeCell ref="U151:X151"/>
    <mergeCell ref="AW151:AZ151"/>
    <mergeCell ref="Y151:AB151"/>
    <mergeCell ref="AC151:AF151"/>
    <mergeCell ref="AG151:AJ151"/>
    <mergeCell ref="AK151:AN151"/>
    <mergeCell ref="AO151:AR151"/>
    <mergeCell ref="AS151:AV151"/>
    <mergeCell ref="AC148:AF148"/>
    <mergeCell ref="AG148:AJ148"/>
    <mergeCell ref="AK148:AN148"/>
    <mergeCell ref="AO148:AR148"/>
    <mergeCell ref="AS148:AV148"/>
    <mergeCell ref="AW148:AZ148"/>
    <mergeCell ref="E148:H148"/>
    <mergeCell ref="I148:L148"/>
    <mergeCell ref="M148:P148"/>
    <mergeCell ref="Q148:T148"/>
    <mergeCell ref="U148:X148"/>
    <mergeCell ref="Y148:AB148"/>
    <mergeCell ref="BB143:BB147"/>
    <mergeCell ref="BC143:BC147"/>
    <mergeCell ref="E145:H145"/>
    <mergeCell ref="I145:L145"/>
    <mergeCell ref="M145:P145"/>
    <mergeCell ref="Q145:T145"/>
    <mergeCell ref="U145:X145"/>
    <mergeCell ref="Y145:AB145"/>
    <mergeCell ref="AC145:AF145"/>
    <mergeCell ref="AG145:AJ145"/>
    <mergeCell ref="AO142:AR142"/>
    <mergeCell ref="AS142:AV142"/>
    <mergeCell ref="AW142:AZ142"/>
    <mergeCell ref="A143:A147"/>
    <mergeCell ref="B143:B147"/>
    <mergeCell ref="BA143:BA147"/>
    <mergeCell ref="AK145:AN145"/>
    <mergeCell ref="AO145:AR145"/>
    <mergeCell ref="AS145:AV145"/>
    <mergeCell ref="AW145:AZ145"/>
    <mergeCell ref="E142:H142"/>
    <mergeCell ref="I142:L142"/>
    <mergeCell ref="M142:P142"/>
    <mergeCell ref="Q142:T142"/>
    <mergeCell ref="U142:X142"/>
    <mergeCell ref="Y142:AB142"/>
    <mergeCell ref="AC142:AF142"/>
    <mergeCell ref="AG142:AJ142"/>
    <mergeCell ref="AK142:AN142"/>
    <mergeCell ref="A137:A141"/>
    <mergeCell ref="B137:B141"/>
    <mergeCell ref="BA137:BA141"/>
    <mergeCell ref="BB137:BB141"/>
    <mergeCell ref="BC137:BC141"/>
    <mergeCell ref="E139:H139"/>
    <mergeCell ref="I139:L139"/>
    <mergeCell ref="M139:P139"/>
    <mergeCell ref="Q139:T139"/>
    <mergeCell ref="U139:X139"/>
    <mergeCell ref="AW139:AZ139"/>
    <mergeCell ref="Y139:AB139"/>
    <mergeCell ref="AC139:AF139"/>
    <mergeCell ref="AG139:AJ139"/>
    <mergeCell ref="AK139:AN139"/>
    <mergeCell ref="AO139:AR139"/>
    <mergeCell ref="AS139:AV139"/>
    <mergeCell ref="AC136:AF136"/>
    <mergeCell ref="AG136:AJ136"/>
    <mergeCell ref="AK136:AN136"/>
    <mergeCell ref="AO136:AR136"/>
    <mergeCell ref="AS136:AV136"/>
    <mergeCell ref="AW136:AZ136"/>
    <mergeCell ref="E136:H136"/>
    <mergeCell ref="I136:L136"/>
    <mergeCell ref="M136:P136"/>
    <mergeCell ref="Q136:T136"/>
    <mergeCell ref="U136:X136"/>
    <mergeCell ref="Y136:AB136"/>
    <mergeCell ref="BB131:BB135"/>
    <mergeCell ref="BC131:BC135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O130:AR130"/>
    <mergeCell ref="AS130:AV130"/>
    <mergeCell ref="AW130:AZ130"/>
    <mergeCell ref="A131:A135"/>
    <mergeCell ref="B131:B135"/>
    <mergeCell ref="BA131:BA135"/>
    <mergeCell ref="AK133:AN133"/>
    <mergeCell ref="AO133:AR133"/>
    <mergeCell ref="AS133:AV133"/>
    <mergeCell ref="AW133:AZ133"/>
    <mergeCell ref="E130:H130"/>
    <mergeCell ref="I130:L130"/>
    <mergeCell ref="M130:P130"/>
    <mergeCell ref="Q130:T130"/>
    <mergeCell ref="U130:X130"/>
    <mergeCell ref="Y130:AB130"/>
    <mergeCell ref="AC130:AF130"/>
    <mergeCell ref="AG130:AJ130"/>
    <mergeCell ref="AK130:AN130"/>
    <mergeCell ref="A125:A129"/>
    <mergeCell ref="B125:B129"/>
    <mergeCell ref="BA125:BA129"/>
    <mergeCell ref="BB125:BB129"/>
    <mergeCell ref="BC125:BC129"/>
    <mergeCell ref="E127:H127"/>
    <mergeCell ref="I127:L127"/>
    <mergeCell ref="M127:P127"/>
    <mergeCell ref="Q127:T127"/>
    <mergeCell ref="U127:X127"/>
    <mergeCell ref="AW127:AZ127"/>
    <mergeCell ref="Y127:AB127"/>
    <mergeCell ref="AC127:AF127"/>
    <mergeCell ref="AG127:AJ127"/>
    <mergeCell ref="AK127:AN127"/>
    <mergeCell ref="AO127:AR127"/>
    <mergeCell ref="AS127:AV127"/>
    <mergeCell ref="AC124:AF124"/>
    <mergeCell ref="AG124:AJ124"/>
    <mergeCell ref="AK124:AN124"/>
    <mergeCell ref="AO124:AR124"/>
    <mergeCell ref="AS124:AV124"/>
    <mergeCell ref="AW124:AZ124"/>
    <mergeCell ref="E124:H124"/>
    <mergeCell ref="I124:L124"/>
    <mergeCell ref="M124:P124"/>
    <mergeCell ref="Q124:T124"/>
    <mergeCell ref="U124:X124"/>
    <mergeCell ref="Y124:AB124"/>
    <mergeCell ref="BB119:BB123"/>
    <mergeCell ref="BC119:BC123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O118:AR118"/>
    <mergeCell ref="AS118:AV118"/>
    <mergeCell ref="AW118:AZ118"/>
    <mergeCell ref="A119:A123"/>
    <mergeCell ref="B119:B123"/>
    <mergeCell ref="BA119:BA123"/>
    <mergeCell ref="AK121:AN121"/>
    <mergeCell ref="AO121:AR121"/>
    <mergeCell ref="AS121:AV121"/>
    <mergeCell ref="AW121:AZ121"/>
    <mergeCell ref="E118:H118"/>
    <mergeCell ref="I118:L118"/>
    <mergeCell ref="M118:P118"/>
    <mergeCell ref="Q118:T118"/>
    <mergeCell ref="U118:X118"/>
    <mergeCell ref="Y118:AB118"/>
    <mergeCell ref="AC118:AF118"/>
    <mergeCell ref="AG118:AJ118"/>
    <mergeCell ref="AK118:AN118"/>
    <mergeCell ref="A113:A117"/>
    <mergeCell ref="B113:B117"/>
    <mergeCell ref="BA113:BA117"/>
    <mergeCell ref="BB113:BB117"/>
    <mergeCell ref="BC113:BC117"/>
    <mergeCell ref="E115:H115"/>
    <mergeCell ref="I115:L115"/>
    <mergeCell ref="M115:P115"/>
    <mergeCell ref="Q115:T115"/>
    <mergeCell ref="U115:X115"/>
    <mergeCell ref="AW115:AZ115"/>
    <mergeCell ref="Y115:AB115"/>
    <mergeCell ref="AC115:AF115"/>
    <mergeCell ref="AG115:AJ115"/>
    <mergeCell ref="AK115:AN115"/>
    <mergeCell ref="AO115:AR115"/>
    <mergeCell ref="AS115:AV115"/>
    <mergeCell ref="AC112:AF112"/>
    <mergeCell ref="AG112:AJ112"/>
    <mergeCell ref="AK112:AN112"/>
    <mergeCell ref="AO112:AR112"/>
    <mergeCell ref="AS112:AV112"/>
    <mergeCell ref="AW112:AZ112"/>
    <mergeCell ref="E112:H112"/>
    <mergeCell ref="I112:L112"/>
    <mergeCell ref="M112:P112"/>
    <mergeCell ref="Q112:T112"/>
    <mergeCell ref="U112:X112"/>
    <mergeCell ref="Y112:AB112"/>
    <mergeCell ref="BB107:BB111"/>
    <mergeCell ref="BC107:BC111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O106:AR106"/>
    <mergeCell ref="AS106:AV106"/>
    <mergeCell ref="AW106:AZ106"/>
    <mergeCell ref="A107:A111"/>
    <mergeCell ref="B107:B111"/>
    <mergeCell ref="BA107:BA111"/>
    <mergeCell ref="AK109:AN109"/>
    <mergeCell ref="AO109:AR109"/>
    <mergeCell ref="AS109:AV109"/>
    <mergeCell ref="AW109:AZ109"/>
    <mergeCell ref="E106:H106"/>
    <mergeCell ref="I106:L106"/>
    <mergeCell ref="M106:P106"/>
    <mergeCell ref="Q106:T106"/>
    <mergeCell ref="U106:X106"/>
    <mergeCell ref="Y106:AB106"/>
    <mergeCell ref="AC106:AF106"/>
    <mergeCell ref="AG106:AJ106"/>
    <mergeCell ref="AK106:AN106"/>
    <mergeCell ref="A101:A105"/>
    <mergeCell ref="B101:B105"/>
    <mergeCell ref="BA101:BA105"/>
    <mergeCell ref="BB101:BB105"/>
    <mergeCell ref="BC101:BC105"/>
    <mergeCell ref="E103:H103"/>
    <mergeCell ref="I103:L103"/>
    <mergeCell ref="M103:P103"/>
    <mergeCell ref="Q103:T103"/>
    <mergeCell ref="U103:X103"/>
    <mergeCell ref="AW103:AZ103"/>
    <mergeCell ref="Y103:AB103"/>
    <mergeCell ref="AC103:AF103"/>
    <mergeCell ref="AG103:AJ103"/>
    <mergeCell ref="AK103:AN103"/>
    <mergeCell ref="AO103:AR103"/>
    <mergeCell ref="AS103:AV103"/>
    <mergeCell ref="AC100:AF100"/>
    <mergeCell ref="AG100:AJ100"/>
    <mergeCell ref="AK100:AN100"/>
    <mergeCell ref="AO100:AR100"/>
    <mergeCell ref="AS100:AV100"/>
    <mergeCell ref="AW100:AZ100"/>
    <mergeCell ref="E100:H100"/>
    <mergeCell ref="I100:L100"/>
    <mergeCell ref="M100:P100"/>
    <mergeCell ref="Q100:T100"/>
    <mergeCell ref="U100:X100"/>
    <mergeCell ref="Y100:AB100"/>
    <mergeCell ref="BB95:BB99"/>
    <mergeCell ref="BC95:BC99"/>
    <mergeCell ref="E97:H97"/>
    <mergeCell ref="I97:L97"/>
    <mergeCell ref="M97:P97"/>
    <mergeCell ref="Q97:T97"/>
    <mergeCell ref="U97:X97"/>
    <mergeCell ref="Y97:AB97"/>
    <mergeCell ref="AC97:AF97"/>
    <mergeCell ref="AG97:AJ97"/>
    <mergeCell ref="AO94:AR94"/>
    <mergeCell ref="AS94:AV94"/>
    <mergeCell ref="AW94:AZ94"/>
    <mergeCell ref="A95:A99"/>
    <mergeCell ref="B95:B99"/>
    <mergeCell ref="BA95:BA99"/>
    <mergeCell ref="AK97:AN97"/>
    <mergeCell ref="AO97:AR97"/>
    <mergeCell ref="AS97:AV97"/>
    <mergeCell ref="AW97:AZ97"/>
    <mergeCell ref="E94:H94"/>
    <mergeCell ref="I94:L94"/>
    <mergeCell ref="M94:P94"/>
    <mergeCell ref="Q94:T94"/>
    <mergeCell ref="U94:X94"/>
    <mergeCell ref="Y94:AB94"/>
    <mergeCell ref="AC94:AF94"/>
    <mergeCell ref="AG94:AJ94"/>
    <mergeCell ref="AK94:AN94"/>
    <mergeCell ref="A89:A93"/>
    <mergeCell ref="B89:B93"/>
    <mergeCell ref="BA89:BA93"/>
    <mergeCell ref="BB89:BB93"/>
    <mergeCell ref="BC89:BC93"/>
    <mergeCell ref="E91:H91"/>
    <mergeCell ref="I91:L91"/>
    <mergeCell ref="M91:P91"/>
    <mergeCell ref="Q91:T91"/>
    <mergeCell ref="U91:X91"/>
    <mergeCell ref="AW91:AZ91"/>
    <mergeCell ref="Y91:AB91"/>
    <mergeCell ref="AC91:AF91"/>
    <mergeCell ref="AG91:AJ91"/>
    <mergeCell ref="AK91:AN91"/>
    <mergeCell ref="AO91:AR91"/>
    <mergeCell ref="AS91:AV91"/>
    <mergeCell ref="AC88:AF88"/>
    <mergeCell ref="AG88:AJ88"/>
    <mergeCell ref="AK88:AN88"/>
    <mergeCell ref="AO88:AR88"/>
    <mergeCell ref="AS88:AV88"/>
    <mergeCell ref="AW88:AZ88"/>
    <mergeCell ref="E88:H88"/>
    <mergeCell ref="I88:L88"/>
    <mergeCell ref="M88:P88"/>
    <mergeCell ref="Q88:T88"/>
    <mergeCell ref="U88:X88"/>
    <mergeCell ref="Y88:AB88"/>
    <mergeCell ref="BB83:BB87"/>
    <mergeCell ref="BC83:BC87"/>
    <mergeCell ref="E85:H85"/>
    <mergeCell ref="I85:L85"/>
    <mergeCell ref="M85:P85"/>
    <mergeCell ref="Q85:T85"/>
    <mergeCell ref="U85:X85"/>
    <mergeCell ref="Y85:AB85"/>
    <mergeCell ref="AC85:AF85"/>
    <mergeCell ref="AG85:AJ85"/>
    <mergeCell ref="AO82:AR82"/>
    <mergeCell ref="AS82:AV82"/>
    <mergeCell ref="AW82:AZ82"/>
    <mergeCell ref="A83:A87"/>
    <mergeCell ref="B83:B87"/>
    <mergeCell ref="BA83:BA87"/>
    <mergeCell ref="AK85:AN85"/>
    <mergeCell ref="AO85:AR85"/>
    <mergeCell ref="AS85:AV85"/>
    <mergeCell ref="AW85:AZ85"/>
    <mergeCell ref="E82:H82"/>
    <mergeCell ref="I82:L82"/>
    <mergeCell ref="M82:P82"/>
    <mergeCell ref="Q82:T82"/>
    <mergeCell ref="U82:X82"/>
    <mergeCell ref="Y82:AB82"/>
    <mergeCell ref="AC82:AF82"/>
    <mergeCell ref="AG82:AJ82"/>
    <mergeCell ref="AK82:AN82"/>
    <mergeCell ref="A77:A81"/>
    <mergeCell ref="B77:B81"/>
    <mergeCell ref="BA77:BA81"/>
    <mergeCell ref="BB77:BB81"/>
    <mergeCell ref="BC77:BC81"/>
    <mergeCell ref="E79:H79"/>
    <mergeCell ref="I79:L79"/>
    <mergeCell ref="M79:P79"/>
    <mergeCell ref="Q79:T79"/>
    <mergeCell ref="U79:X79"/>
    <mergeCell ref="AW79:AZ79"/>
    <mergeCell ref="Y79:AB79"/>
    <mergeCell ref="AC79:AF79"/>
    <mergeCell ref="AG79:AJ79"/>
    <mergeCell ref="AK79:AN79"/>
    <mergeCell ref="AO79:AR79"/>
    <mergeCell ref="AS79:AV79"/>
    <mergeCell ref="AC76:AF76"/>
    <mergeCell ref="AG76:AJ76"/>
    <mergeCell ref="AK76:AN76"/>
    <mergeCell ref="AO76:AR76"/>
    <mergeCell ref="AS76:AV76"/>
    <mergeCell ref="AW76:AZ76"/>
    <mergeCell ref="E76:H76"/>
    <mergeCell ref="I76:L76"/>
    <mergeCell ref="M76:P76"/>
    <mergeCell ref="Q76:T76"/>
    <mergeCell ref="U76:X76"/>
    <mergeCell ref="Y76:AB76"/>
    <mergeCell ref="BB71:BB75"/>
    <mergeCell ref="BC71:BC75"/>
    <mergeCell ref="E73:H73"/>
    <mergeCell ref="I73:L73"/>
    <mergeCell ref="M73:P73"/>
    <mergeCell ref="Q73:T73"/>
    <mergeCell ref="U73:X73"/>
    <mergeCell ref="Y73:AB73"/>
    <mergeCell ref="AC73:AF73"/>
    <mergeCell ref="AG73:AJ73"/>
    <mergeCell ref="AO70:AR70"/>
    <mergeCell ref="AS70:AV70"/>
    <mergeCell ref="AW70:AZ70"/>
    <mergeCell ref="A71:A75"/>
    <mergeCell ref="B71:B75"/>
    <mergeCell ref="BA71:BA75"/>
    <mergeCell ref="AK73:AN73"/>
    <mergeCell ref="AO73:AR73"/>
    <mergeCell ref="AS73:AV73"/>
    <mergeCell ref="AW73:AZ73"/>
    <mergeCell ref="E70:H70"/>
    <mergeCell ref="I70:L70"/>
    <mergeCell ref="M70:P70"/>
    <mergeCell ref="Q70:T70"/>
    <mergeCell ref="U70:X70"/>
    <mergeCell ref="Y70:AB70"/>
    <mergeCell ref="AC70:AF70"/>
    <mergeCell ref="AG70:AJ70"/>
    <mergeCell ref="AK70:AN70"/>
    <mergeCell ref="A65:A69"/>
    <mergeCell ref="B65:B69"/>
    <mergeCell ref="BA65:BA69"/>
    <mergeCell ref="BB65:BB69"/>
    <mergeCell ref="BC65:BC69"/>
    <mergeCell ref="E67:H67"/>
    <mergeCell ref="I67:L67"/>
    <mergeCell ref="M67:P67"/>
    <mergeCell ref="Q67:T67"/>
    <mergeCell ref="U67:X67"/>
    <mergeCell ref="AW67:AZ67"/>
    <mergeCell ref="Y67:AB67"/>
    <mergeCell ref="AC67:AF67"/>
    <mergeCell ref="AG67:AJ67"/>
    <mergeCell ref="AK67:AN67"/>
    <mergeCell ref="AO67:AR67"/>
    <mergeCell ref="AS67:AV67"/>
    <mergeCell ref="AC64:AF64"/>
    <mergeCell ref="AG64:AJ64"/>
    <mergeCell ref="AK64:AN64"/>
    <mergeCell ref="AO64:AR64"/>
    <mergeCell ref="AS64:AV64"/>
    <mergeCell ref="AW64:AZ64"/>
    <mergeCell ref="E64:H64"/>
    <mergeCell ref="I64:L64"/>
    <mergeCell ref="M64:P64"/>
    <mergeCell ref="Q64:T64"/>
    <mergeCell ref="U64:X64"/>
    <mergeCell ref="Y64:AB64"/>
    <mergeCell ref="BB59:BB63"/>
    <mergeCell ref="BC59:BC63"/>
    <mergeCell ref="E61:H61"/>
    <mergeCell ref="I61:L61"/>
    <mergeCell ref="M61:P61"/>
    <mergeCell ref="Q61:T61"/>
    <mergeCell ref="U61:X61"/>
    <mergeCell ref="Y61:AB61"/>
    <mergeCell ref="AC61:AF61"/>
    <mergeCell ref="AG61:AJ61"/>
    <mergeCell ref="AO58:AR58"/>
    <mergeCell ref="AS58:AV58"/>
    <mergeCell ref="AW58:AZ58"/>
    <mergeCell ref="A59:A63"/>
    <mergeCell ref="B59:B63"/>
    <mergeCell ref="BA59:BA63"/>
    <mergeCell ref="AK61:AN61"/>
    <mergeCell ref="AO61:AR61"/>
    <mergeCell ref="AS61:AV61"/>
    <mergeCell ref="AW61:AZ61"/>
    <mergeCell ref="E58:H58"/>
    <mergeCell ref="I58:L58"/>
    <mergeCell ref="M58:P58"/>
    <mergeCell ref="Q58:T58"/>
    <mergeCell ref="U58:X58"/>
    <mergeCell ref="Y58:AB58"/>
    <mergeCell ref="AC58:AF58"/>
    <mergeCell ref="AG58:AJ58"/>
    <mergeCell ref="AK58:AN58"/>
    <mergeCell ref="BB53:BB57"/>
    <mergeCell ref="BC53:BC57"/>
    <mergeCell ref="E55:H55"/>
    <mergeCell ref="I55:L55"/>
    <mergeCell ref="M55:P55"/>
    <mergeCell ref="Q55:T55"/>
    <mergeCell ref="U55:X55"/>
    <mergeCell ref="Y55:AB55"/>
    <mergeCell ref="AC55:AF55"/>
    <mergeCell ref="AG55:AJ55"/>
    <mergeCell ref="AO52:AR52"/>
    <mergeCell ref="AS52:AV52"/>
    <mergeCell ref="AW52:AZ52"/>
    <mergeCell ref="A53:A57"/>
    <mergeCell ref="B53:B57"/>
    <mergeCell ref="BA53:BA57"/>
    <mergeCell ref="AK55:AN55"/>
    <mergeCell ref="AO55:AR55"/>
    <mergeCell ref="AS55:AV55"/>
    <mergeCell ref="AW55:AZ55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47:A51"/>
    <mergeCell ref="B47:B51"/>
    <mergeCell ref="BA47:BA51"/>
    <mergeCell ref="BB47:BB51"/>
    <mergeCell ref="BC47:BC51"/>
    <mergeCell ref="E49:H49"/>
    <mergeCell ref="I49:L49"/>
    <mergeCell ref="M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AC46:AF46"/>
    <mergeCell ref="AG46:AJ46"/>
    <mergeCell ref="AK46:AN46"/>
    <mergeCell ref="AO46:AR46"/>
    <mergeCell ref="AS46:AV46"/>
    <mergeCell ref="AW46:AZ46"/>
    <mergeCell ref="E46:H46"/>
    <mergeCell ref="I46:L46"/>
    <mergeCell ref="M46:P46"/>
    <mergeCell ref="Q46:T46"/>
    <mergeCell ref="U46:X46"/>
    <mergeCell ref="Y46:AB46"/>
    <mergeCell ref="BB41:BB45"/>
    <mergeCell ref="BC41:BC45"/>
    <mergeCell ref="E43:H43"/>
    <mergeCell ref="I43:L43"/>
    <mergeCell ref="M43:P43"/>
    <mergeCell ref="Q43:T43"/>
    <mergeCell ref="U43:X43"/>
    <mergeCell ref="Y43:AB43"/>
    <mergeCell ref="AC43:AF43"/>
    <mergeCell ref="AG43:AJ43"/>
    <mergeCell ref="AO40:AR40"/>
    <mergeCell ref="AS40:AV40"/>
    <mergeCell ref="AW40:AZ40"/>
    <mergeCell ref="A41:A45"/>
    <mergeCell ref="B41:B45"/>
    <mergeCell ref="BA41:BA45"/>
    <mergeCell ref="AK43:AN43"/>
    <mergeCell ref="AO43:AR43"/>
    <mergeCell ref="AS43:AV43"/>
    <mergeCell ref="AW43:AZ43"/>
    <mergeCell ref="E40:H40"/>
    <mergeCell ref="I40:L40"/>
    <mergeCell ref="M40:P40"/>
    <mergeCell ref="Q40:T40"/>
    <mergeCell ref="U40:X40"/>
    <mergeCell ref="Y40:AB40"/>
    <mergeCell ref="AC40:AF40"/>
    <mergeCell ref="AG40:AJ40"/>
    <mergeCell ref="AK40:AN40"/>
    <mergeCell ref="A35:A39"/>
    <mergeCell ref="B35:B39"/>
    <mergeCell ref="BA35:BA39"/>
    <mergeCell ref="BB35:BB39"/>
    <mergeCell ref="BC35:BC39"/>
    <mergeCell ref="E37:H37"/>
    <mergeCell ref="I37:L37"/>
    <mergeCell ref="M37:P37"/>
    <mergeCell ref="Q37:T37"/>
    <mergeCell ref="U37:X37"/>
    <mergeCell ref="AW37:AZ37"/>
    <mergeCell ref="Y37:AB37"/>
    <mergeCell ref="AC37:AF37"/>
    <mergeCell ref="AG37:AJ37"/>
    <mergeCell ref="AK37:AN37"/>
    <mergeCell ref="AO37:AR37"/>
    <mergeCell ref="AS37:AV37"/>
    <mergeCell ref="AC34:AF34"/>
    <mergeCell ref="AG34:AJ34"/>
    <mergeCell ref="AK34:AN34"/>
    <mergeCell ref="AO34:AR34"/>
    <mergeCell ref="AS34:AV34"/>
    <mergeCell ref="AW34:AZ34"/>
    <mergeCell ref="E34:H34"/>
    <mergeCell ref="I34:L34"/>
    <mergeCell ref="M34:P34"/>
    <mergeCell ref="Q34:T34"/>
    <mergeCell ref="U34:X34"/>
    <mergeCell ref="Y34:AB34"/>
    <mergeCell ref="BB29:BB33"/>
    <mergeCell ref="BC29:BC33"/>
    <mergeCell ref="E31:H31"/>
    <mergeCell ref="I31:L31"/>
    <mergeCell ref="M31:P31"/>
    <mergeCell ref="Q31:T31"/>
    <mergeCell ref="U31:X31"/>
    <mergeCell ref="Y31:AB31"/>
    <mergeCell ref="AC31:AF31"/>
    <mergeCell ref="AG31:AJ31"/>
    <mergeCell ref="AO28:AR28"/>
    <mergeCell ref="AS28:AV28"/>
    <mergeCell ref="AW28:AZ28"/>
    <mergeCell ref="A29:A33"/>
    <mergeCell ref="B29:B33"/>
    <mergeCell ref="BA29:BA33"/>
    <mergeCell ref="AK31:AN31"/>
    <mergeCell ref="AO31:AR31"/>
    <mergeCell ref="AS31:AV31"/>
    <mergeCell ref="AW31:AZ31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23:A27"/>
    <mergeCell ref="B23:B27"/>
    <mergeCell ref="BA23:BA27"/>
    <mergeCell ref="BB23:BB27"/>
    <mergeCell ref="BC23:BC27"/>
    <mergeCell ref="E25:H25"/>
    <mergeCell ref="I25:L25"/>
    <mergeCell ref="M25:P25"/>
    <mergeCell ref="Q25:T25"/>
    <mergeCell ref="U25:X25"/>
    <mergeCell ref="AW25:AZ25"/>
    <mergeCell ref="Y25:AB25"/>
    <mergeCell ref="AC25:AF25"/>
    <mergeCell ref="AG25:AJ25"/>
    <mergeCell ref="AK25:AN25"/>
    <mergeCell ref="AO25:AR25"/>
    <mergeCell ref="AS25:AV25"/>
    <mergeCell ref="AC22:AF22"/>
    <mergeCell ref="AG22:AJ22"/>
    <mergeCell ref="AK22:AN22"/>
    <mergeCell ref="AO22:AR22"/>
    <mergeCell ref="AS22:AV22"/>
    <mergeCell ref="AW22:AZ22"/>
    <mergeCell ref="E22:H22"/>
    <mergeCell ref="I22:L22"/>
    <mergeCell ref="M22:P22"/>
    <mergeCell ref="Q22:T22"/>
    <mergeCell ref="U22:X22"/>
    <mergeCell ref="Y22:AB22"/>
    <mergeCell ref="BC17:BC21"/>
    <mergeCell ref="E19:H19"/>
    <mergeCell ref="I19:L19"/>
    <mergeCell ref="M19:P19"/>
    <mergeCell ref="Q19:T19"/>
    <mergeCell ref="U19:X19"/>
    <mergeCell ref="Y19:AB19"/>
    <mergeCell ref="AC19:AF19"/>
    <mergeCell ref="AG19:AJ19"/>
    <mergeCell ref="AW16:AZ16"/>
    <mergeCell ref="A17:A21"/>
    <mergeCell ref="B17:B21"/>
    <mergeCell ref="BA17:BA21"/>
    <mergeCell ref="AK19:AN19"/>
    <mergeCell ref="AO19:AR19"/>
    <mergeCell ref="AS19:AV19"/>
    <mergeCell ref="AW19:AZ19"/>
    <mergeCell ref="BB17:BB21"/>
    <mergeCell ref="E16:H16"/>
    <mergeCell ref="I16:L16"/>
    <mergeCell ref="M16:P16"/>
    <mergeCell ref="Q16:T16"/>
    <mergeCell ref="U16:X16"/>
    <mergeCell ref="Y16:AB16"/>
    <mergeCell ref="AC16:AF16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O16:AR16"/>
    <mergeCell ref="AS16:AV16"/>
    <mergeCell ref="AG16:AJ16"/>
    <mergeCell ref="AK16:AN16"/>
    <mergeCell ref="BA11:BA15"/>
    <mergeCell ref="BB11:BB15"/>
    <mergeCell ref="BC11:BC15"/>
    <mergeCell ref="E12:E13"/>
    <mergeCell ref="F12:F13"/>
    <mergeCell ref="G12:G13"/>
    <mergeCell ref="H12:H13"/>
    <mergeCell ref="I12:I13"/>
    <mergeCell ref="J12:J13"/>
    <mergeCell ref="K12:K13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AJ12:AJ13"/>
    <mergeCell ref="AK12:AK13"/>
    <mergeCell ref="AO10:AR10"/>
    <mergeCell ref="AS10:AV10"/>
    <mergeCell ref="AW10:AZ10"/>
    <mergeCell ref="A11:A15"/>
    <mergeCell ref="B11:B15"/>
    <mergeCell ref="L12:L13"/>
    <mergeCell ref="M12:M13"/>
    <mergeCell ref="N12:N13"/>
    <mergeCell ref="O12:O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AZ12:AZ13"/>
    <mergeCell ref="AT12:AT13"/>
    <mergeCell ref="AU12:AU13"/>
    <mergeCell ref="AV12:AV13"/>
    <mergeCell ref="AW12:AW13"/>
    <mergeCell ref="AX12:AX13"/>
    <mergeCell ref="AY12:AY13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5:A9"/>
    <mergeCell ref="B5:B9"/>
    <mergeCell ref="AG7:AJ7"/>
    <mergeCell ref="AK7:AN7"/>
    <mergeCell ref="AO7:AR7"/>
    <mergeCell ref="BA5:BA9"/>
    <mergeCell ref="BB5:BB9"/>
    <mergeCell ref="BC5:BC9"/>
    <mergeCell ref="E7:H7"/>
    <mergeCell ref="I7:L7"/>
    <mergeCell ref="M7:P7"/>
    <mergeCell ref="Q7:T7"/>
    <mergeCell ref="U7:X7"/>
    <mergeCell ref="Y7:AB7"/>
    <mergeCell ref="AC7:AF7"/>
    <mergeCell ref="AS7:AV7"/>
    <mergeCell ref="AW7:AZ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C166:BC170"/>
    <mergeCell ref="BB166:BB170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I166:I170"/>
    <mergeCell ref="J166:J170"/>
    <mergeCell ref="K166:K170"/>
    <mergeCell ref="L166:L170"/>
    <mergeCell ref="M166:M170"/>
    <mergeCell ref="N166:N170"/>
    <mergeCell ref="T166:T170"/>
    <mergeCell ref="U166:U170"/>
    <mergeCell ref="V166:V170"/>
    <mergeCell ref="W166:W170"/>
    <mergeCell ref="X166:X170"/>
    <mergeCell ref="O166:O170"/>
    <mergeCell ref="P166:P170"/>
    <mergeCell ref="Q166:Q170"/>
    <mergeCell ref="R166:R170"/>
    <mergeCell ref="S166:S170"/>
    <mergeCell ref="AD166:AD170"/>
    <mergeCell ref="AE166:AE170"/>
    <mergeCell ref="AF166:AF170"/>
    <mergeCell ref="AG166:AG170"/>
    <mergeCell ref="AH166:AH170"/>
    <mergeCell ref="Y166:Y170"/>
    <mergeCell ref="Z166:Z170"/>
    <mergeCell ref="AA166:AA170"/>
    <mergeCell ref="AB166:AB170"/>
    <mergeCell ref="AC166:AC170"/>
    <mergeCell ref="AN166:AN170"/>
    <mergeCell ref="AO166:AO170"/>
    <mergeCell ref="AP166:AP170"/>
    <mergeCell ref="AQ166:AQ170"/>
    <mergeCell ref="AR166:AR170"/>
    <mergeCell ref="AI166:AI170"/>
    <mergeCell ref="AJ166:AJ170"/>
    <mergeCell ref="AK166:AK170"/>
    <mergeCell ref="AL166:AL170"/>
    <mergeCell ref="AM166:AM170"/>
    <mergeCell ref="AX166:AX170"/>
    <mergeCell ref="AY166:AY170"/>
    <mergeCell ref="AZ166:AZ170"/>
    <mergeCell ref="BA166:BA170"/>
    <mergeCell ref="AS166:AS170"/>
    <mergeCell ref="AT166:AT170"/>
    <mergeCell ref="AU166:AU170"/>
    <mergeCell ref="AV166:AV170"/>
    <mergeCell ref="AW166:AW170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1"/>
  <sheetViews>
    <sheetView view="pageBreakPreview" zoomScale="85" zoomScaleNormal="86" zoomScaleSheetLayoutView="85" workbookViewId="0">
      <pane xSplit="4" ySplit="5" topLeftCell="E6" activePane="bottomRight" state="frozen"/>
      <selection pane="topRight"/>
      <selection pane="bottomLeft"/>
      <selection pane="bottomRight" activeCell="K5" sqref="K5"/>
    </sheetView>
  </sheetViews>
  <sheetFormatPr defaultColWidth="9" defaultRowHeight="14.4"/>
  <cols>
    <col min="1" max="2" width="2.21875" style="20" customWidth="1"/>
    <col min="3" max="3" width="9.6640625" style="21" customWidth="1"/>
    <col min="4" max="4" width="9.77734375" style="21" customWidth="1"/>
    <col min="5" max="52" width="4.6640625" style="21" customWidth="1"/>
    <col min="53" max="53" width="9" style="22" customWidth="1"/>
    <col min="54" max="54" width="9.88671875" style="23" customWidth="1"/>
    <col min="55" max="55" width="9.77734375" style="24" customWidth="1"/>
    <col min="56" max="56" width="5.33203125" style="21" customWidth="1"/>
    <col min="57" max="60" width="8.33203125" style="21" customWidth="1"/>
    <col min="61" max="61" width="10.33203125" style="21" customWidth="1"/>
    <col min="62" max="62" width="9.33203125" style="21" customWidth="1"/>
    <col min="63" max="63" width="10.33203125" style="21" customWidth="1"/>
    <col min="64" max="64" width="8.33203125" style="21" customWidth="1"/>
    <col min="65" max="65" width="10.77734375" style="21" customWidth="1"/>
    <col min="66" max="255" width="8.88671875" style="21" customWidth="1"/>
    <col min="256" max="16384" width="9" style="1"/>
  </cols>
  <sheetData>
    <row r="1" spans="1:255" ht="30.6">
      <c r="A1" s="25" t="s">
        <v>48</v>
      </c>
      <c r="B1" s="26"/>
    </row>
    <row r="2" spans="1:255" ht="39.75" customHeight="1">
      <c r="A2" s="278" t="s">
        <v>49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9"/>
      <c r="BB2" s="278"/>
      <c r="BC2" s="278"/>
    </row>
    <row r="3" spans="1:255" ht="30.75" customHeight="1"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280" t="s">
        <v>2</v>
      </c>
      <c r="AE3" s="280"/>
      <c r="AF3" s="280"/>
      <c r="AG3" s="280"/>
      <c r="AH3" s="280"/>
      <c r="AI3" s="280"/>
      <c r="AJ3" s="280"/>
      <c r="AK3" s="280"/>
      <c r="AL3" s="280"/>
      <c r="AM3" s="38"/>
      <c r="AN3" s="37"/>
      <c r="AO3" s="37"/>
      <c r="AP3" s="37"/>
      <c r="AQ3" s="37"/>
      <c r="AR3" s="280" t="s">
        <v>3</v>
      </c>
      <c r="AS3" s="280"/>
      <c r="AT3" s="280"/>
      <c r="AU3" s="280"/>
      <c r="AV3" s="280"/>
      <c r="AW3" s="280"/>
      <c r="AX3" s="280"/>
      <c r="AY3" s="280"/>
      <c r="AZ3" s="27"/>
      <c r="BA3" s="39"/>
      <c r="BB3" s="40"/>
      <c r="BC3" s="41"/>
      <c r="BD3" s="20"/>
    </row>
    <row r="4" spans="1:255" s="17" customFormat="1" ht="21" customHeight="1">
      <c r="A4" s="28" t="s">
        <v>4</v>
      </c>
      <c r="B4" s="28" t="s">
        <v>5</v>
      </c>
      <c r="C4" s="28" t="s">
        <v>30</v>
      </c>
      <c r="D4" s="28" t="s">
        <v>31</v>
      </c>
      <c r="E4" s="268" t="s">
        <v>50</v>
      </c>
      <c r="F4" s="268"/>
      <c r="G4" s="268"/>
      <c r="H4" s="268"/>
      <c r="I4" s="268" t="s">
        <v>51</v>
      </c>
      <c r="J4" s="268"/>
      <c r="K4" s="268"/>
      <c r="L4" s="268"/>
      <c r="M4" s="268" t="s">
        <v>52</v>
      </c>
      <c r="N4" s="268"/>
      <c r="O4" s="268"/>
      <c r="P4" s="268"/>
      <c r="Q4" s="268" t="s">
        <v>53</v>
      </c>
      <c r="R4" s="268"/>
      <c r="S4" s="268"/>
      <c r="T4" s="268"/>
      <c r="U4" s="268" t="s">
        <v>54</v>
      </c>
      <c r="V4" s="268"/>
      <c r="W4" s="268"/>
      <c r="X4" s="268"/>
      <c r="Y4" s="268" t="s">
        <v>55</v>
      </c>
      <c r="Z4" s="268"/>
      <c r="AA4" s="268"/>
      <c r="AB4" s="268"/>
      <c r="AC4" s="268" t="s">
        <v>56</v>
      </c>
      <c r="AD4" s="268"/>
      <c r="AE4" s="268"/>
      <c r="AF4" s="268"/>
      <c r="AG4" s="277" t="s">
        <v>57</v>
      </c>
      <c r="AH4" s="277"/>
      <c r="AI4" s="277"/>
      <c r="AJ4" s="277"/>
      <c r="AK4" s="268" t="s">
        <v>58</v>
      </c>
      <c r="AL4" s="268"/>
      <c r="AM4" s="268"/>
      <c r="AN4" s="268"/>
      <c r="AO4" s="268" t="s">
        <v>59</v>
      </c>
      <c r="AP4" s="268"/>
      <c r="AQ4" s="268"/>
      <c r="AR4" s="268"/>
      <c r="AS4" s="268" t="s">
        <v>60</v>
      </c>
      <c r="AT4" s="268"/>
      <c r="AU4" s="268"/>
      <c r="AV4" s="268"/>
      <c r="AW4" s="268" t="s">
        <v>61</v>
      </c>
      <c r="AX4" s="268"/>
      <c r="AY4" s="268"/>
      <c r="AZ4" s="268"/>
      <c r="BA4" s="42" t="s">
        <v>62</v>
      </c>
      <c r="BB4" s="43" t="s">
        <v>40</v>
      </c>
      <c r="BC4" s="44" t="s">
        <v>41</v>
      </c>
      <c r="BD4" s="45"/>
      <c r="BE4" s="46" t="s">
        <v>63</v>
      </c>
      <c r="BF4" s="46" t="s">
        <v>64</v>
      </c>
      <c r="BG4" s="46" t="s">
        <v>65</v>
      </c>
      <c r="BH4" s="46" t="s">
        <v>27</v>
      </c>
      <c r="BI4" s="46" t="s">
        <v>66</v>
      </c>
      <c r="BJ4" s="46" t="s">
        <v>67</v>
      </c>
      <c r="BK4" s="46" t="s">
        <v>68</v>
      </c>
      <c r="BL4" s="46" t="s">
        <v>69</v>
      </c>
      <c r="BM4" s="46"/>
      <c r="BN4" s="47"/>
      <c r="BO4" s="47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</row>
    <row r="5" spans="1:255" s="17" customFormat="1" ht="21" customHeight="1">
      <c r="A5" s="268" t="s">
        <v>70</v>
      </c>
      <c r="B5" s="268" t="s">
        <v>18</v>
      </c>
      <c r="C5" s="265" t="s">
        <v>71</v>
      </c>
      <c r="D5" s="30" t="s">
        <v>72</v>
      </c>
      <c r="E5" s="28" t="s">
        <v>73</v>
      </c>
      <c r="F5" s="28" t="s">
        <v>74</v>
      </c>
      <c r="G5" s="28" t="s">
        <v>75</v>
      </c>
      <c r="H5" s="28" t="s">
        <v>76</v>
      </c>
      <c r="I5" s="28" t="s">
        <v>73</v>
      </c>
      <c r="J5" s="28" t="s">
        <v>74</v>
      </c>
      <c r="K5" s="28" t="s">
        <v>75</v>
      </c>
      <c r="L5" s="28" t="s">
        <v>76</v>
      </c>
      <c r="M5" s="28" t="s">
        <v>73</v>
      </c>
      <c r="N5" s="28" t="s">
        <v>74</v>
      </c>
      <c r="O5" s="28" t="s">
        <v>75</v>
      </c>
      <c r="P5" s="28" t="s">
        <v>76</v>
      </c>
      <c r="Q5" s="28" t="s">
        <v>73</v>
      </c>
      <c r="R5" s="28" t="s">
        <v>74</v>
      </c>
      <c r="S5" s="28" t="s">
        <v>75</v>
      </c>
      <c r="T5" s="28" t="s">
        <v>76</v>
      </c>
      <c r="U5" s="28" t="s">
        <v>73</v>
      </c>
      <c r="V5" s="28" t="s">
        <v>74</v>
      </c>
      <c r="W5" s="28" t="s">
        <v>75</v>
      </c>
      <c r="X5" s="28" t="s">
        <v>76</v>
      </c>
      <c r="Y5" s="28" t="s">
        <v>73</v>
      </c>
      <c r="Z5" s="28" t="s">
        <v>74</v>
      </c>
      <c r="AA5" s="28" t="s">
        <v>75</v>
      </c>
      <c r="AB5" s="28" t="s">
        <v>76</v>
      </c>
      <c r="AC5" s="28" t="s">
        <v>73</v>
      </c>
      <c r="AD5" s="28" t="s">
        <v>74</v>
      </c>
      <c r="AE5" s="28" t="s">
        <v>75</v>
      </c>
      <c r="AF5" s="28" t="s">
        <v>76</v>
      </c>
      <c r="AG5" s="28" t="s">
        <v>73</v>
      </c>
      <c r="AH5" s="28" t="s">
        <v>74</v>
      </c>
      <c r="AI5" s="28" t="s">
        <v>75</v>
      </c>
      <c r="AJ5" s="28" t="s">
        <v>76</v>
      </c>
      <c r="AK5" s="28" t="s">
        <v>73</v>
      </c>
      <c r="AL5" s="28" t="s">
        <v>74</v>
      </c>
      <c r="AM5" s="28" t="s">
        <v>75</v>
      </c>
      <c r="AN5" s="28" t="s">
        <v>76</v>
      </c>
      <c r="AO5" s="28" t="s">
        <v>73</v>
      </c>
      <c r="AP5" s="28" t="s">
        <v>74</v>
      </c>
      <c r="AQ5" s="28" t="s">
        <v>75</v>
      </c>
      <c r="AR5" s="28" t="s">
        <v>76</v>
      </c>
      <c r="AS5" s="28" t="s">
        <v>73</v>
      </c>
      <c r="AT5" s="28" t="s">
        <v>74</v>
      </c>
      <c r="AU5" s="28" t="s">
        <v>75</v>
      </c>
      <c r="AV5" s="28" t="s">
        <v>76</v>
      </c>
      <c r="AW5" s="28" t="s">
        <v>73</v>
      </c>
      <c r="AX5" s="28" t="s">
        <v>74</v>
      </c>
      <c r="AY5" s="28" t="s">
        <v>75</v>
      </c>
      <c r="AZ5" s="28" t="s">
        <v>76</v>
      </c>
      <c r="BA5" s="262">
        <f>AZ6+AV6+AR6+AN6+AJ6+AF6+AB6+X6+T6+P6+L6+H6</f>
        <v>1445</v>
      </c>
      <c r="BB5" s="261">
        <f>BL6/10000</f>
        <v>16.504999999999999</v>
      </c>
      <c r="BC5" s="261">
        <f>BB5/2</f>
        <v>8.2524999999999995</v>
      </c>
      <c r="BD5" s="45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1:255" s="17" customFormat="1" ht="21" customHeight="1">
      <c r="A6" s="268"/>
      <c r="B6" s="268"/>
      <c r="C6" s="266"/>
      <c r="D6" s="29" t="s">
        <v>77</v>
      </c>
      <c r="E6" s="31">
        <v>82</v>
      </c>
      <c r="F6" s="31">
        <v>17</v>
      </c>
      <c r="G6" s="31">
        <v>9</v>
      </c>
      <c r="H6" s="32">
        <f>SUM(E6:G6)</f>
        <v>108</v>
      </c>
      <c r="I6" s="31">
        <v>82</v>
      </c>
      <c r="J6" s="31">
        <v>19</v>
      </c>
      <c r="K6" s="31">
        <v>10</v>
      </c>
      <c r="L6" s="32">
        <f>SUM(I6:K6)</f>
        <v>111</v>
      </c>
      <c r="M6" s="31">
        <v>95</v>
      </c>
      <c r="N6" s="31">
        <v>19</v>
      </c>
      <c r="O6" s="31">
        <v>7</v>
      </c>
      <c r="P6" s="32">
        <f>SUM(M6:O6)</f>
        <v>121</v>
      </c>
      <c r="Q6" s="31">
        <v>96</v>
      </c>
      <c r="R6" s="31">
        <v>19</v>
      </c>
      <c r="S6" s="31">
        <v>6</v>
      </c>
      <c r="T6" s="32">
        <f>SUM(Q6:S6)</f>
        <v>121</v>
      </c>
      <c r="U6" s="31">
        <v>98</v>
      </c>
      <c r="V6" s="31">
        <v>21</v>
      </c>
      <c r="W6" s="31">
        <v>6</v>
      </c>
      <c r="X6" s="32">
        <f>SUM(U6:W6)</f>
        <v>125</v>
      </c>
      <c r="Y6" s="31">
        <v>97</v>
      </c>
      <c r="Z6" s="31">
        <v>21</v>
      </c>
      <c r="AA6" s="31">
        <v>7</v>
      </c>
      <c r="AB6" s="32">
        <f>SUM(Y6:AA6)</f>
        <v>125</v>
      </c>
      <c r="AC6" s="31">
        <v>97</v>
      </c>
      <c r="AD6" s="31">
        <v>18</v>
      </c>
      <c r="AE6" s="31">
        <v>9</v>
      </c>
      <c r="AF6" s="32">
        <f>SUM(AC6:AE6)</f>
        <v>124</v>
      </c>
      <c r="AG6" s="31">
        <v>98</v>
      </c>
      <c r="AH6" s="31">
        <v>18</v>
      </c>
      <c r="AI6" s="31">
        <v>9</v>
      </c>
      <c r="AJ6" s="32">
        <f>SUM(AG6:AI6)</f>
        <v>125</v>
      </c>
      <c r="AK6" s="31">
        <v>98</v>
      </c>
      <c r="AL6" s="31">
        <v>19</v>
      </c>
      <c r="AM6" s="31">
        <v>9</v>
      </c>
      <c r="AN6" s="32">
        <f>SUM(AK6:AM6)</f>
        <v>126</v>
      </c>
      <c r="AO6" s="31">
        <v>97</v>
      </c>
      <c r="AP6" s="31">
        <v>18</v>
      </c>
      <c r="AQ6" s="31">
        <v>8</v>
      </c>
      <c r="AR6" s="32">
        <f>SUM(AO6:AQ6)</f>
        <v>123</v>
      </c>
      <c r="AS6" s="31">
        <v>95</v>
      </c>
      <c r="AT6" s="31">
        <v>18</v>
      </c>
      <c r="AU6" s="31">
        <v>7</v>
      </c>
      <c r="AV6" s="32">
        <f>SUM(AS6:AU6)</f>
        <v>120</v>
      </c>
      <c r="AW6" s="31">
        <v>93</v>
      </c>
      <c r="AX6" s="31">
        <v>16</v>
      </c>
      <c r="AY6" s="31">
        <v>7</v>
      </c>
      <c r="AZ6" s="32">
        <f>SUM(AW6:AY6)</f>
        <v>116</v>
      </c>
      <c r="BA6" s="263"/>
      <c r="BB6" s="261"/>
      <c r="BC6" s="261"/>
      <c r="BD6" s="45"/>
      <c r="BE6" s="47">
        <f>E6+I6+M6+Q6+U6+Y6+AC6+AG6+AO6+AS6+AW6+AK6</f>
        <v>1128</v>
      </c>
      <c r="BF6" s="47">
        <f>F6+J6+N6+R6+V6+Z6+AD6+AH6+AP6+AT6+AX6+AL6</f>
        <v>223</v>
      </c>
      <c r="BG6" s="47">
        <f>G6+K6+O6+S6+W6+AA6+AE6+AI6+AM6+AQ6+AU6+AY6</f>
        <v>94</v>
      </c>
      <c r="BH6" s="47">
        <f>H6+L6+P6+T6+X6+AB6+AF6+AJ6+AN6+AR6+AV6+AZ6</f>
        <v>1445</v>
      </c>
      <c r="BI6" s="47">
        <f>BE6*100</f>
        <v>112800</v>
      </c>
      <c r="BJ6" s="47">
        <f>BF6*150</f>
        <v>33450</v>
      </c>
      <c r="BK6" s="47">
        <f>BG6*200</f>
        <v>18800</v>
      </c>
      <c r="BL6" s="47">
        <f>BI6+BJ6+BK6</f>
        <v>165050</v>
      </c>
      <c r="BM6" s="48"/>
      <c r="BN6" s="47"/>
      <c r="BO6" s="47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</row>
    <row r="7" spans="1:255" s="17" customFormat="1" ht="21" customHeight="1">
      <c r="A7" s="268"/>
      <c r="B7" s="268"/>
      <c r="C7" s="266"/>
      <c r="D7" s="33" t="s">
        <v>78</v>
      </c>
      <c r="E7" s="268" t="s">
        <v>79</v>
      </c>
      <c r="F7" s="268"/>
      <c r="G7" s="268"/>
      <c r="H7" s="268"/>
      <c r="I7" s="268" t="s">
        <v>80</v>
      </c>
      <c r="J7" s="268"/>
      <c r="K7" s="268"/>
      <c r="L7" s="268"/>
      <c r="M7" s="268" t="s">
        <v>81</v>
      </c>
      <c r="N7" s="268"/>
      <c r="O7" s="268"/>
      <c r="P7" s="268"/>
      <c r="Q7" s="268" t="s">
        <v>82</v>
      </c>
      <c r="R7" s="268"/>
      <c r="S7" s="268"/>
      <c r="T7" s="268"/>
      <c r="U7" s="268" t="s">
        <v>83</v>
      </c>
      <c r="V7" s="268"/>
      <c r="W7" s="268"/>
      <c r="X7" s="268"/>
      <c r="Y7" s="268" t="s">
        <v>84</v>
      </c>
      <c r="Z7" s="268"/>
      <c r="AA7" s="268"/>
      <c r="AB7" s="268"/>
      <c r="AC7" s="268" t="s">
        <v>85</v>
      </c>
      <c r="AD7" s="268"/>
      <c r="AE7" s="268"/>
      <c r="AF7" s="268"/>
      <c r="AG7" s="268" t="s">
        <v>86</v>
      </c>
      <c r="AH7" s="268"/>
      <c r="AI7" s="268"/>
      <c r="AJ7" s="268"/>
      <c r="AK7" s="268" t="s">
        <v>87</v>
      </c>
      <c r="AL7" s="268"/>
      <c r="AM7" s="268"/>
      <c r="AN7" s="268"/>
      <c r="AO7" s="268" t="s">
        <v>88</v>
      </c>
      <c r="AP7" s="268"/>
      <c r="AQ7" s="268"/>
      <c r="AR7" s="268"/>
      <c r="AS7" s="268" t="s">
        <v>89</v>
      </c>
      <c r="AT7" s="268"/>
      <c r="AU7" s="268"/>
      <c r="AV7" s="268"/>
      <c r="AW7" s="268" t="s">
        <v>90</v>
      </c>
      <c r="AX7" s="268"/>
      <c r="AY7" s="268"/>
      <c r="AZ7" s="268"/>
      <c r="BA7" s="263"/>
      <c r="BB7" s="261"/>
      <c r="BC7" s="261"/>
      <c r="BD7" s="45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</row>
    <row r="8" spans="1:255" s="17" customFormat="1" ht="21" customHeight="1">
      <c r="A8" s="268"/>
      <c r="B8" s="268"/>
      <c r="C8" s="266"/>
      <c r="D8" s="28" t="s">
        <v>91</v>
      </c>
      <c r="E8" s="28" t="s">
        <v>73</v>
      </c>
      <c r="F8" s="28" t="s">
        <v>74</v>
      </c>
      <c r="G8" s="28" t="s">
        <v>75</v>
      </c>
      <c r="H8" s="28" t="s">
        <v>76</v>
      </c>
      <c r="I8" s="28" t="s">
        <v>73</v>
      </c>
      <c r="J8" s="28" t="s">
        <v>74</v>
      </c>
      <c r="K8" s="28" t="s">
        <v>75</v>
      </c>
      <c r="L8" s="28" t="s">
        <v>76</v>
      </c>
      <c r="M8" s="28" t="s">
        <v>73</v>
      </c>
      <c r="N8" s="28" t="s">
        <v>74</v>
      </c>
      <c r="O8" s="28" t="s">
        <v>75</v>
      </c>
      <c r="P8" s="28" t="s">
        <v>76</v>
      </c>
      <c r="Q8" s="28" t="s">
        <v>73</v>
      </c>
      <c r="R8" s="28" t="s">
        <v>74</v>
      </c>
      <c r="S8" s="28" t="s">
        <v>75</v>
      </c>
      <c r="T8" s="28" t="s">
        <v>76</v>
      </c>
      <c r="U8" s="28" t="s">
        <v>73</v>
      </c>
      <c r="V8" s="28" t="s">
        <v>74</v>
      </c>
      <c r="W8" s="28" t="s">
        <v>75</v>
      </c>
      <c r="X8" s="28" t="s">
        <v>76</v>
      </c>
      <c r="Y8" s="28" t="s">
        <v>73</v>
      </c>
      <c r="Z8" s="28" t="s">
        <v>74</v>
      </c>
      <c r="AA8" s="28" t="s">
        <v>75</v>
      </c>
      <c r="AB8" s="28" t="s">
        <v>76</v>
      </c>
      <c r="AC8" s="28" t="s">
        <v>73</v>
      </c>
      <c r="AD8" s="28" t="s">
        <v>74</v>
      </c>
      <c r="AE8" s="28" t="s">
        <v>75</v>
      </c>
      <c r="AF8" s="28" t="s">
        <v>76</v>
      </c>
      <c r="AG8" s="28" t="s">
        <v>73</v>
      </c>
      <c r="AH8" s="28" t="s">
        <v>74</v>
      </c>
      <c r="AI8" s="28" t="s">
        <v>75</v>
      </c>
      <c r="AJ8" s="28" t="s">
        <v>76</v>
      </c>
      <c r="AK8" s="28" t="s">
        <v>73</v>
      </c>
      <c r="AL8" s="28" t="s">
        <v>74</v>
      </c>
      <c r="AM8" s="28" t="s">
        <v>75</v>
      </c>
      <c r="AN8" s="28" t="s">
        <v>76</v>
      </c>
      <c r="AO8" s="28" t="s">
        <v>73</v>
      </c>
      <c r="AP8" s="28" t="s">
        <v>74</v>
      </c>
      <c r="AQ8" s="28" t="s">
        <v>75</v>
      </c>
      <c r="AR8" s="28" t="s">
        <v>76</v>
      </c>
      <c r="AS8" s="28" t="s">
        <v>73</v>
      </c>
      <c r="AT8" s="28" t="s">
        <v>74</v>
      </c>
      <c r="AU8" s="28" t="s">
        <v>75</v>
      </c>
      <c r="AV8" s="28" t="s">
        <v>76</v>
      </c>
      <c r="AW8" s="28" t="s">
        <v>73</v>
      </c>
      <c r="AX8" s="28" t="s">
        <v>74</v>
      </c>
      <c r="AY8" s="28" t="s">
        <v>75</v>
      </c>
      <c r="AZ8" s="28" t="s">
        <v>76</v>
      </c>
      <c r="BA8" s="263"/>
      <c r="BB8" s="261"/>
      <c r="BC8" s="261"/>
      <c r="BD8" s="45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</row>
    <row r="9" spans="1:255" s="17" customFormat="1" ht="21" customHeight="1">
      <c r="A9" s="268"/>
      <c r="B9" s="268"/>
      <c r="C9" s="267"/>
      <c r="D9" s="28" t="s">
        <v>92</v>
      </c>
      <c r="E9" s="32">
        <f>E6*100</f>
        <v>8200</v>
      </c>
      <c r="F9" s="32">
        <f>F6*150</f>
        <v>2550</v>
      </c>
      <c r="G9" s="32">
        <f>G6*200</f>
        <v>1800</v>
      </c>
      <c r="H9" s="32">
        <f>SUM(E9:G9)</f>
        <v>12550</v>
      </c>
      <c r="I9" s="32">
        <f>I6*100</f>
        <v>8200</v>
      </c>
      <c r="J9" s="32">
        <f>J6*150</f>
        <v>2850</v>
      </c>
      <c r="K9" s="32">
        <f>K6*200</f>
        <v>2000</v>
      </c>
      <c r="L9" s="32">
        <f>SUM(I9:K9)</f>
        <v>13050</v>
      </c>
      <c r="M9" s="32">
        <f>M6*100</f>
        <v>9500</v>
      </c>
      <c r="N9" s="32">
        <f>N6*150</f>
        <v>2850</v>
      </c>
      <c r="O9" s="32">
        <f>O6*200</f>
        <v>1400</v>
      </c>
      <c r="P9" s="32">
        <f>SUM(M9:O9)</f>
        <v>13750</v>
      </c>
      <c r="Q9" s="32">
        <f>Q6*100</f>
        <v>9600</v>
      </c>
      <c r="R9" s="32">
        <f>R6*150</f>
        <v>2850</v>
      </c>
      <c r="S9" s="32">
        <f>S6*200</f>
        <v>1200</v>
      </c>
      <c r="T9" s="32">
        <f>SUM(Q9:S9)</f>
        <v>13650</v>
      </c>
      <c r="U9" s="32">
        <f>U6*100</f>
        <v>9800</v>
      </c>
      <c r="V9" s="32">
        <f>V6*150</f>
        <v>3150</v>
      </c>
      <c r="W9" s="32">
        <f>W6*200</f>
        <v>1200</v>
      </c>
      <c r="X9" s="32">
        <f>SUM(U9:W9)</f>
        <v>14150</v>
      </c>
      <c r="Y9" s="32">
        <f>Y6*100</f>
        <v>9700</v>
      </c>
      <c r="Z9" s="32">
        <f>Z6*150</f>
        <v>3150</v>
      </c>
      <c r="AA9" s="32">
        <f>AA6*200</f>
        <v>1400</v>
      </c>
      <c r="AB9" s="32">
        <f>SUM(Y9:AA9)</f>
        <v>14250</v>
      </c>
      <c r="AC9" s="32">
        <f>AC6*100</f>
        <v>9700</v>
      </c>
      <c r="AD9" s="32">
        <f>AD6*150</f>
        <v>2700</v>
      </c>
      <c r="AE9" s="32">
        <f>AE6*200</f>
        <v>1800</v>
      </c>
      <c r="AF9" s="32">
        <f>SUM(AC9:AE9)</f>
        <v>14200</v>
      </c>
      <c r="AG9" s="32">
        <f>AG6*100</f>
        <v>9800</v>
      </c>
      <c r="AH9" s="32">
        <f>AH6*150</f>
        <v>2700</v>
      </c>
      <c r="AI9" s="32">
        <f>AI6*200</f>
        <v>1800</v>
      </c>
      <c r="AJ9" s="32">
        <f>SUM(AG9:AI9)</f>
        <v>14300</v>
      </c>
      <c r="AK9" s="32">
        <f>AK6*100</f>
        <v>9800</v>
      </c>
      <c r="AL9" s="32">
        <f>AL6*150</f>
        <v>2850</v>
      </c>
      <c r="AM9" s="32">
        <f>AM6*200</f>
        <v>1800</v>
      </c>
      <c r="AN9" s="32">
        <f>SUM(AK9:AM9)</f>
        <v>14450</v>
      </c>
      <c r="AO9" s="32">
        <f>AO6*100</f>
        <v>9700</v>
      </c>
      <c r="AP9" s="32">
        <f>AP6*150</f>
        <v>2700</v>
      </c>
      <c r="AQ9" s="32">
        <f>AQ6*200</f>
        <v>1600</v>
      </c>
      <c r="AR9" s="32">
        <f>SUM(AO9:AQ9)</f>
        <v>14000</v>
      </c>
      <c r="AS9" s="32">
        <f>AS6*100</f>
        <v>9500</v>
      </c>
      <c r="AT9" s="32">
        <f>AT6*150</f>
        <v>2700</v>
      </c>
      <c r="AU9" s="32">
        <f>AU6*200</f>
        <v>1400</v>
      </c>
      <c r="AV9" s="32">
        <f>SUM(AS9:AU9)</f>
        <v>13600</v>
      </c>
      <c r="AW9" s="32">
        <f>AW6*100</f>
        <v>9300</v>
      </c>
      <c r="AX9" s="32">
        <f>AX6*150</f>
        <v>2400</v>
      </c>
      <c r="AY9" s="32">
        <f>AY6*200</f>
        <v>1400</v>
      </c>
      <c r="AZ9" s="32">
        <f>SUM(AW9:AY9)</f>
        <v>13100</v>
      </c>
      <c r="BA9" s="264"/>
      <c r="BB9" s="261"/>
      <c r="BC9" s="261"/>
      <c r="BD9" s="45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</row>
    <row r="10" spans="1:255" s="17" customFormat="1" ht="21" customHeight="1">
      <c r="A10" s="28" t="s">
        <v>4</v>
      </c>
      <c r="B10" s="28" t="s">
        <v>5</v>
      </c>
      <c r="C10" s="28" t="s">
        <v>30</v>
      </c>
      <c r="D10" s="28" t="s">
        <v>31</v>
      </c>
      <c r="E10" s="268" t="s">
        <v>50</v>
      </c>
      <c r="F10" s="268"/>
      <c r="G10" s="268"/>
      <c r="H10" s="268"/>
      <c r="I10" s="268" t="s">
        <v>51</v>
      </c>
      <c r="J10" s="268"/>
      <c r="K10" s="268"/>
      <c r="L10" s="268"/>
      <c r="M10" s="268" t="s">
        <v>52</v>
      </c>
      <c r="N10" s="268"/>
      <c r="O10" s="268"/>
      <c r="P10" s="268"/>
      <c r="Q10" s="268" t="s">
        <v>53</v>
      </c>
      <c r="R10" s="268"/>
      <c r="S10" s="268"/>
      <c r="T10" s="268"/>
      <c r="U10" s="268" t="s">
        <v>54</v>
      </c>
      <c r="V10" s="268"/>
      <c r="W10" s="268"/>
      <c r="X10" s="268"/>
      <c r="Y10" s="268" t="s">
        <v>55</v>
      </c>
      <c r="Z10" s="268"/>
      <c r="AA10" s="268"/>
      <c r="AB10" s="268"/>
      <c r="AC10" s="268" t="s">
        <v>56</v>
      </c>
      <c r="AD10" s="268"/>
      <c r="AE10" s="268"/>
      <c r="AF10" s="268"/>
      <c r="AG10" s="277" t="s">
        <v>57</v>
      </c>
      <c r="AH10" s="277"/>
      <c r="AI10" s="277"/>
      <c r="AJ10" s="277"/>
      <c r="AK10" s="268" t="s">
        <v>58</v>
      </c>
      <c r="AL10" s="268"/>
      <c r="AM10" s="268"/>
      <c r="AN10" s="268"/>
      <c r="AO10" s="268" t="s">
        <v>59</v>
      </c>
      <c r="AP10" s="268"/>
      <c r="AQ10" s="268"/>
      <c r="AR10" s="268"/>
      <c r="AS10" s="268" t="s">
        <v>60</v>
      </c>
      <c r="AT10" s="268"/>
      <c r="AU10" s="268"/>
      <c r="AV10" s="268"/>
      <c r="AW10" s="268" t="s">
        <v>61</v>
      </c>
      <c r="AX10" s="268"/>
      <c r="AY10" s="268"/>
      <c r="AZ10" s="268"/>
      <c r="BA10" s="42" t="s">
        <v>62</v>
      </c>
      <c r="BB10" s="43" t="s">
        <v>40</v>
      </c>
      <c r="BC10" s="44" t="s">
        <v>41</v>
      </c>
      <c r="BD10" s="45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</row>
    <row r="11" spans="1:255" s="17" customFormat="1" ht="21" customHeight="1">
      <c r="A11" s="268" t="s">
        <v>93</v>
      </c>
      <c r="B11" s="268" t="s">
        <v>18</v>
      </c>
      <c r="C11" s="265" t="s">
        <v>94</v>
      </c>
      <c r="D11" s="30" t="s">
        <v>95</v>
      </c>
      <c r="E11" s="28" t="s">
        <v>73</v>
      </c>
      <c r="F11" s="28" t="s">
        <v>74</v>
      </c>
      <c r="G11" s="28" t="s">
        <v>75</v>
      </c>
      <c r="H11" s="28" t="s">
        <v>76</v>
      </c>
      <c r="I11" s="28" t="s">
        <v>73</v>
      </c>
      <c r="J11" s="28" t="s">
        <v>74</v>
      </c>
      <c r="K11" s="28" t="s">
        <v>75</v>
      </c>
      <c r="L11" s="28" t="s">
        <v>76</v>
      </c>
      <c r="M11" s="28" t="s">
        <v>73</v>
      </c>
      <c r="N11" s="28" t="s">
        <v>74</v>
      </c>
      <c r="O11" s="28" t="s">
        <v>75</v>
      </c>
      <c r="P11" s="28" t="s">
        <v>76</v>
      </c>
      <c r="Q11" s="28" t="s">
        <v>73</v>
      </c>
      <c r="R11" s="28" t="s">
        <v>74</v>
      </c>
      <c r="S11" s="28" t="s">
        <v>75</v>
      </c>
      <c r="T11" s="28" t="s">
        <v>76</v>
      </c>
      <c r="U11" s="28" t="s">
        <v>73</v>
      </c>
      <c r="V11" s="28" t="s">
        <v>74</v>
      </c>
      <c r="W11" s="28" t="s">
        <v>75</v>
      </c>
      <c r="X11" s="28" t="s">
        <v>76</v>
      </c>
      <c r="Y11" s="28" t="s">
        <v>73</v>
      </c>
      <c r="Z11" s="28" t="s">
        <v>74</v>
      </c>
      <c r="AA11" s="28" t="s">
        <v>75</v>
      </c>
      <c r="AB11" s="28" t="s">
        <v>76</v>
      </c>
      <c r="AC11" s="28" t="s">
        <v>73</v>
      </c>
      <c r="AD11" s="28" t="s">
        <v>74</v>
      </c>
      <c r="AE11" s="28" t="s">
        <v>75</v>
      </c>
      <c r="AF11" s="28" t="s">
        <v>76</v>
      </c>
      <c r="AG11" s="28" t="s">
        <v>73</v>
      </c>
      <c r="AH11" s="28" t="s">
        <v>74</v>
      </c>
      <c r="AI11" s="28" t="s">
        <v>75</v>
      </c>
      <c r="AJ11" s="28" t="s">
        <v>76</v>
      </c>
      <c r="AK11" s="28" t="s">
        <v>73</v>
      </c>
      <c r="AL11" s="28" t="s">
        <v>74</v>
      </c>
      <c r="AM11" s="28" t="s">
        <v>75</v>
      </c>
      <c r="AN11" s="28" t="s">
        <v>76</v>
      </c>
      <c r="AO11" s="28" t="s">
        <v>73</v>
      </c>
      <c r="AP11" s="28" t="s">
        <v>74</v>
      </c>
      <c r="AQ11" s="28" t="s">
        <v>75</v>
      </c>
      <c r="AR11" s="28" t="s">
        <v>76</v>
      </c>
      <c r="AS11" s="28" t="s">
        <v>73</v>
      </c>
      <c r="AT11" s="28" t="s">
        <v>74</v>
      </c>
      <c r="AU11" s="28" t="s">
        <v>75</v>
      </c>
      <c r="AV11" s="28" t="s">
        <v>76</v>
      </c>
      <c r="AW11" s="28" t="s">
        <v>73</v>
      </c>
      <c r="AX11" s="28" t="s">
        <v>74</v>
      </c>
      <c r="AY11" s="28" t="s">
        <v>75</v>
      </c>
      <c r="AZ11" s="28" t="s">
        <v>76</v>
      </c>
      <c r="BA11" s="262">
        <f>AZ12+AV12+AR12+AN12+AJ12+AF12+AB12+X12+T12+P12+L12+H12</f>
        <v>1424</v>
      </c>
      <c r="BB11" s="261">
        <f>BL12/10000</f>
        <v>23.145</v>
      </c>
      <c r="BC11" s="261">
        <f>BB11/2</f>
        <v>11.5725</v>
      </c>
      <c r="BD11" s="45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</row>
    <row r="12" spans="1:255" s="17" customFormat="1" ht="21" customHeight="1">
      <c r="A12" s="268"/>
      <c r="B12" s="268"/>
      <c r="C12" s="266"/>
      <c r="D12" s="29" t="s">
        <v>77</v>
      </c>
      <c r="E12" s="31">
        <v>25</v>
      </c>
      <c r="F12" s="31">
        <v>25</v>
      </c>
      <c r="G12" s="31">
        <v>57</v>
      </c>
      <c r="H12" s="34">
        <v>107</v>
      </c>
      <c r="I12" s="31">
        <v>27</v>
      </c>
      <c r="J12" s="31">
        <v>26</v>
      </c>
      <c r="K12" s="31">
        <v>65</v>
      </c>
      <c r="L12" s="34">
        <v>118</v>
      </c>
      <c r="M12" s="31">
        <v>28</v>
      </c>
      <c r="N12" s="31">
        <v>26</v>
      </c>
      <c r="O12" s="31">
        <v>61</v>
      </c>
      <c r="P12" s="34">
        <v>115</v>
      </c>
      <c r="Q12" s="31">
        <v>28</v>
      </c>
      <c r="R12" s="31">
        <v>27</v>
      </c>
      <c r="S12" s="31">
        <v>60</v>
      </c>
      <c r="T12" s="34">
        <v>115</v>
      </c>
      <c r="U12" s="31">
        <v>28</v>
      </c>
      <c r="V12" s="31">
        <v>28</v>
      </c>
      <c r="W12" s="31">
        <v>62</v>
      </c>
      <c r="X12" s="34">
        <v>118</v>
      </c>
      <c r="Y12" s="31">
        <v>32</v>
      </c>
      <c r="Z12" s="31">
        <v>28</v>
      </c>
      <c r="AA12" s="31">
        <v>60</v>
      </c>
      <c r="AB12" s="34">
        <v>120</v>
      </c>
      <c r="AC12" s="31">
        <v>30</v>
      </c>
      <c r="AD12" s="31">
        <v>28</v>
      </c>
      <c r="AE12" s="31">
        <v>61</v>
      </c>
      <c r="AF12" s="34">
        <v>119</v>
      </c>
      <c r="AG12" s="31">
        <v>34</v>
      </c>
      <c r="AH12" s="31">
        <v>28</v>
      </c>
      <c r="AI12" s="31">
        <v>58</v>
      </c>
      <c r="AJ12" s="34">
        <v>120</v>
      </c>
      <c r="AK12" s="31">
        <v>35</v>
      </c>
      <c r="AL12" s="31">
        <v>29</v>
      </c>
      <c r="AM12" s="31">
        <v>58</v>
      </c>
      <c r="AN12" s="34">
        <v>122</v>
      </c>
      <c r="AO12" s="31">
        <v>34</v>
      </c>
      <c r="AP12" s="31">
        <v>28</v>
      </c>
      <c r="AQ12" s="31">
        <v>61</v>
      </c>
      <c r="AR12" s="34">
        <v>123</v>
      </c>
      <c r="AS12" s="31">
        <v>35</v>
      </c>
      <c r="AT12" s="31">
        <v>28</v>
      </c>
      <c r="AU12" s="31">
        <v>60</v>
      </c>
      <c r="AV12" s="34">
        <v>123</v>
      </c>
      <c r="AW12" s="31">
        <v>33</v>
      </c>
      <c r="AX12" s="31">
        <v>28</v>
      </c>
      <c r="AY12" s="31">
        <v>63</v>
      </c>
      <c r="AZ12" s="34">
        <v>124</v>
      </c>
      <c r="BA12" s="263"/>
      <c r="BB12" s="261"/>
      <c r="BC12" s="261"/>
      <c r="BD12" s="45"/>
      <c r="BE12" s="47">
        <f>E12+I12+M12+Q12+U12+Y12+AC12+AG12+AO12+AS12+AW12+AK12</f>
        <v>369</v>
      </c>
      <c r="BF12" s="47">
        <f>F12+J12+N12+R12+V12+Z12+AD12+AH12+AP12+AT12+AX12+AL12</f>
        <v>329</v>
      </c>
      <c r="BG12" s="47">
        <f>G12+K12+O12+S12+W12+AA12+AE12+AI12+AM12+AQ12+AU12+AY12</f>
        <v>726</v>
      </c>
      <c r="BH12" s="47">
        <f>H12+L12+P12+T12+X12+AB12+AF12+AJ12+AN12+AR12+AV12+AZ12</f>
        <v>1424</v>
      </c>
      <c r="BI12" s="47">
        <f>BE12*100</f>
        <v>36900</v>
      </c>
      <c r="BJ12" s="47">
        <f>BF12*150</f>
        <v>49350</v>
      </c>
      <c r="BK12" s="47">
        <f>BG12*200</f>
        <v>145200</v>
      </c>
      <c r="BL12" s="47">
        <f>BI12+BJ12+BK12</f>
        <v>231450</v>
      </c>
      <c r="BM12" s="47"/>
      <c r="BN12" s="47"/>
      <c r="BO12" s="47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</row>
    <row r="13" spans="1:255" s="17" customFormat="1" ht="21" customHeight="1">
      <c r="A13" s="268"/>
      <c r="B13" s="268"/>
      <c r="C13" s="266"/>
      <c r="D13" s="33" t="s">
        <v>96</v>
      </c>
      <c r="E13" s="268" t="s">
        <v>79</v>
      </c>
      <c r="F13" s="268"/>
      <c r="G13" s="268"/>
      <c r="H13" s="268"/>
      <c r="I13" s="268" t="s">
        <v>80</v>
      </c>
      <c r="J13" s="268"/>
      <c r="K13" s="268"/>
      <c r="L13" s="268"/>
      <c r="M13" s="268" t="s">
        <v>81</v>
      </c>
      <c r="N13" s="268"/>
      <c r="O13" s="268"/>
      <c r="P13" s="268"/>
      <c r="Q13" s="268" t="s">
        <v>82</v>
      </c>
      <c r="R13" s="268"/>
      <c r="S13" s="268"/>
      <c r="T13" s="268"/>
      <c r="U13" s="268" t="s">
        <v>83</v>
      </c>
      <c r="V13" s="268"/>
      <c r="W13" s="268"/>
      <c r="X13" s="268"/>
      <c r="Y13" s="268" t="s">
        <v>84</v>
      </c>
      <c r="Z13" s="268"/>
      <c r="AA13" s="268"/>
      <c r="AB13" s="268"/>
      <c r="AC13" s="268" t="s">
        <v>85</v>
      </c>
      <c r="AD13" s="268"/>
      <c r="AE13" s="268"/>
      <c r="AF13" s="268"/>
      <c r="AG13" s="268" t="s">
        <v>86</v>
      </c>
      <c r="AH13" s="268"/>
      <c r="AI13" s="268"/>
      <c r="AJ13" s="268"/>
      <c r="AK13" s="268" t="s">
        <v>87</v>
      </c>
      <c r="AL13" s="268"/>
      <c r="AM13" s="268"/>
      <c r="AN13" s="268"/>
      <c r="AO13" s="268" t="s">
        <v>88</v>
      </c>
      <c r="AP13" s="268"/>
      <c r="AQ13" s="268"/>
      <c r="AR13" s="268"/>
      <c r="AS13" s="268" t="s">
        <v>89</v>
      </c>
      <c r="AT13" s="268"/>
      <c r="AU13" s="268"/>
      <c r="AV13" s="268"/>
      <c r="AW13" s="268" t="s">
        <v>90</v>
      </c>
      <c r="AX13" s="268"/>
      <c r="AY13" s="268"/>
      <c r="AZ13" s="268"/>
      <c r="BA13" s="263"/>
      <c r="BB13" s="261"/>
      <c r="BC13" s="261"/>
      <c r="BD13" s="45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</row>
    <row r="14" spans="1:255" s="17" customFormat="1" ht="21" customHeight="1">
      <c r="A14" s="268"/>
      <c r="B14" s="268"/>
      <c r="C14" s="266"/>
      <c r="D14" s="28" t="s">
        <v>91</v>
      </c>
      <c r="E14" s="28" t="s">
        <v>73</v>
      </c>
      <c r="F14" s="28" t="s">
        <v>74</v>
      </c>
      <c r="G14" s="28" t="s">
        <v>75</v>
      </c>
      <c r="H14" s="28" t="s">
        <v>76</v>
      </c>
      <c r="I14" s="28" t="s">
        <v>73</v>
      </c>
      <c r="J14" s="28" t="s">
        <v>74</v>
      </c>
      <c r="K14" s="28" t="s">
        <v>75</v>
      </c>
      <c r="L14" s="28" t="s">
        <v>76</v>
      </c>
      <c r="M14" s="28" t="s">
        <v>73</v>
      </c>
      <c r="N14" s="28" t="s">
        <v>74</v>
      </c>
      <c r="O14" s="28" t="s">
        <v>75</v>
      </c>
      <c r="P14" s="28" t="s">
        <v>76</v>
      </c>
      <c r="Q14" s="28" t="s">
        <v>73</v>
      </c>
      <c r="R14" s="28" t="s">
        <v>74</v>
      </c>
      <c r="S14" s="28" t="s">
        <v>75</v>
      </c>
      <c r="T14" s="28" t="s">
        <v>76</v>
      </c>
      <c r="U14" s="28" t="s">
        <v>73</v>
      </c>
      <c r="V14" s="28" t="s">
        <v>74</v>
      </c>
      <c r="W14" s="28" t="s">
        <v>75</v>
      </c>
      <c r="X14" s="28" t="s">
        <v>76</v>
      </c>
      <c r="Y14" s="28" t="s">
        <v>73</v>
      </c>
      <c r="Z14" s="28" t="s">
        <v>74</v>
      </c>
      <c r="AA14" s="28" t="s">
        <v>75</v>
      </c>
      <c r="AB14" s="28" t="s">
        <v>76</v>
      </c>
      <c r="AC14" s="28" t="s">
        <v>73</v>
      </c>
      <c r="AD14" s="28" t="s">
        <v>74</v>
      </c>
      <c r="AE14" s="28" t="s">
        <v>75</v>
      </c>
      <c r="AF14" s="28" t="s">
        <v>76</v>
      </c>
      <c r="AG14" s="28" t="s">
        <v>73</v>
      </c>
      <c r="AH14" s="28" t="s">
        <v>74</v>
      </c>
      <c r="AI14" s="28" t="s">
        <v>75</v>
      </c>
      <c r="AJ14" s="28" t="s">
        <v>76</v>
      </c>
      <c r="AK14" s="28" t="s">
        <v>73</v>
      </c>
      <c r="AL14" s="28" t="s">
        <v>74</v>
      </c>
      <c r="AM14" s="28" t="s">
        <v>75</v>
      </c>
      <c r="AN14" s="28" t="s">
        <v>76</v>
      </c>
      <c r="AO14" s="28" t="s">
        <v>73</v>
      </c>
      <c r="AP14" s="28" t="s">
        <v>74</v>
      </c>
      <c r="AQ14" s="28" t="s">
        <v>75</v>
      </c>
      <c r="AR14" s="28" t="s">
        <v>76</v>
      </c>
      <c r="AS14" s="28" t="s">
        <v>73</v>
      </c>
      <c r="AT14" s="28" t="s">
        <v>74</v>
      </c>
      <c r="AU14" s="28" t="s">
        <v>75</v>
      </c>
      <c r="AV14" s="28" t="s">
        <v>76</v>
      </c>
      <c r="AW14" s="28" t="s">
        <v>73</v>
      </c>
      <c r="AX14" s="28" t="s">
        <v>74</v>
      </c>
      <c r="AY14" s="28" t="s">
        <v>75</v>
      </c>
      <c r="AZ14" s="28" t="s">
        <v>76</v>
      </c>
      <c r="BA14" s="263"/>
      <c r="BB14" s="261"/>
      <c r="BC14" s="261"/>
      <c r="BD14" s="45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</row>
    <row r="15" spans="1:255" s="17" customFormat="1" ht="21" customHeight="1">
      <c r="A15" s="268"/>
      <c r="B15" s="268"/>
      <c r="C15" s="267"/>
      <c r="D15" s="28" t="s">
        <v>97</v>
      </c>
      <c r="E15" s="32">
        <f>E12*100</f>
        <v>2500</v>
      </c>
      <c r="F15" s="32">
        <f>F12*150</f>
        <v>3750</v>
      </c>
      <c r="G15" s="32">
        <f>G12*200</f>
        <v>11400</v>
      </c>
      <c r="H15" s="32">
        <f>SUM(E15:G15)</f>
        <v>17650</v>
      </c>
      <c r="I15" s="32">
        <f>I12*100</f>
        <v>2700</v>
      </c>
      <c r="J15" s="32">
        <f>J12*150</f>
        <v>3900</v>
      </c>
      <c r="K15" s="32">
        <f>K12*200</f>
        <v>13000</v>
      </c>
      <c r="L15" s="32">
        <f>SUM(I15:K15)</f>
        <v>19600</v>
      </c>
      <c r="M15" s="32">
        <f>M12*100</f>
        <v>2800</v>
      </c>
      <c r="N15" s="32">
        <f>N12*150</f>
        <v>3900</v>
      </c>
      <c r="O15" s="32">
        <f>O12*200</f>
        <v>12200</v>
      </c>
      <c r="P15" s="32">
        <f>SUM(M15:O15)</f>
        <v>18900</v>
      </c>
      <c r="Q15" s="32">
        <f>Q12*100</f>
        <v>2800</v>
      </c>
      <c r="R15" s="32">
        <f>R12*150</f>
        <v>4050</v>
      </c>
      <c r="S15" s="32">
        <f>S12*200</f>
        <v>12000</v>
      </c>
      <c r="T15" s="32">
        <f>SUM(Q15:S15)</f>
        <v>18850</v>
      </c>
      <c r="U15" s="32">
        <f>U12*100</f>
        <v>2800</v>
      </c>
      <c r="V15" s="32">
        <f>V12*150</f>
        <v>4200</v>
      </c>
      <c r="W15" s="32">
        <f>W12*200</f>
        <v>12400</v>
      </c>
      <c r="X15" s="32">
        <f>SUM(U15:W15)</f>
        <v>19400</v>
      </c>
      <c r="Y15" s="32">
        <f>Y12*100</f>
        <v>3200</v>
      </c>
      <c r="Z15" s="32">
        <f>Z12*150</f>
        <v>4200</v>
      </c>
      <c r="AA15" s="32">
        <f>AA12*200</f>
        <v>12000</v>
      </c>
      <c r="AB15" s="32">
        <f>SUM(Y15:AA15)</f>
        <v>19400</v>
      </c>
      <c r="AC15" s="32">
        <f>AC12*100</f>
        <v>3000</v>
      </c>
      <c r="AD15" s="32">
        <f>AD12*150</f>
        <v>4200</v>
      </c>
      <c r="AE15" s="32">
        <f>AE12*200</f>
        <v>12200</v>
      </c>
      <c r="AF15" s="32">
        <f>SUM(AC15:AE15)</f>
        <v>19400</v>
      </c>
      <c r="AG15" s="32">
        <f>AG12*100</f>
        <v>3400</v>
      </c>
      <c r="AH15" s="32">
        <f>AH12*150</f>
        <v>4200</v>
      </c>
      <c r="AI15" s="32">
        <f>AI12*200</f>
        <v>11600</v>
      </c>
      <c r="AJ15" s="32">
        <f>SUM(AG15:AI15)</f>
        <v>19200</v>
      </c>
      <c r="AK15" s="32">
        <f>AK12*100</f>
        <v>3500</v>
      </c>
      <c r="AL15" s="32">
        <f>AL12*150</f>
        <v>4350</v>
      </c>
      <c r="AM15" s="32">
        <f>AM12*200</f>
        <v>11600</v>
      </c>
      <c r="AN15" s="32">
        <f>SUM(AK15:AM15)</f>
        <v>19450</v>
      </c>
      <c r="AO15" s="32">
        <f>AO12*100</f>
        <v>3400</v>
      </c>
      <c r="AP15" s="32">
        <f>AP12*150</f>
        <v>4200</v>
      </c>
      <c r="AQ15" s="32">
        <f>AQ12*200</f>
        <v>12200</v>
      </c>
      <c r="AR15" s="32">
        <f>SUM(AO15:AQ15)</f>
        <v>19800</v>
      </c>
      <c r="AS15" s="32">
        <f>AS12*100</f>
        <v>3500</v>
      </c>
      <c r="AT15" s="32">
        <f>AT12*150</f>
        <v>4200</v>
      </c>
      <c r="AU15" s="32">
        <f>AU12*200</f>
        <v>12000</v>
      </c>
      <c r="AV15" s="32">
        <f>SUM(AS15:AU15)</f>
        <v>19700</v>
      </c>
      <c r="AW15" s="32">
        <f>AW12*100</f>
        <v>3300</v>
      </c>
      <c r="AX15" s="32">
        <f>AX12*150</f>
        <v>4200</v>
      </c>
      <c r="AY15" s="32">
        <f>AY12*200</f>
        <v>12600</v>
      </c>
      <c r="AZ15" s="32">
        <f>SUM(AW15:AY15)</f>
        <v>20100</v>
      </c>
      <c r="BA15" s="264"/>
      <c r="BB15" s="261"/>
      <c r="BC15" s="261"/>
      <c r="BD15" s="45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</row>
    <row r="16" spans="1:255" s="17" customFormat="1" ht="21" customHeight="1">
      <c r="A16" s="28" t="s">
        <v>4</v>
      </c>
      <c r="B16" s="28" t="s">
        <v>5</v>
      </c>
      <c r="C16" s="28" t="s">
        <v>30</v>
      </c>
      <c r="D16" s="28" t="s">
        <v>31</v>
      </c>
      <c r="E16" s="268" t="s">
        <v>50</v>
      </c>
      <c r="F16" s="268"/>
      <c r="G16" s="268"/>
      <c r="H16" s="268"/>
      <c r="I16" s="268" t="s">
        <v>51</v>
      </c>
      <c r="J16" s="268"/>
      <c r="K16" s="268"/>
      <c r="L16" s="268"/>
      <c r="M16" s="268" t="s">
        <v>52</v>
      </c>
      <c r="N16" s="268"/>
      <c r="O16" s="268"/>
      <c r="P16" s="268"/>
      <c r="Q16" s="268" t="s">
        <v>53</v>
      </c>
      <c r="R16" s="268"/>
      <c r="S16" s="268"/>
      <c r="T16" s="268"/>
      <c r="U16" s="268" t="s">
        <v>54</v>
      </c>
      <c r="V16" s="268"/>
      <c r="W16" s="268"/>
      <c r="X16" s="268"/>
      <c r="Y16" s="268" t="s">
        <v>55</v>
      </c>
      <c r="Z16" s="268"/>
      <c r="AA16" s="268"/>
      <c r="AB16" s="268"/>
      <c r="AC16" s="268" t="s">
        <v>56</v>
      </c>
      <c r="AD16" s="268"/>
      <c r="AE16" s="268"/>
      <c r="AF16" s="268"/>
      <c r="AG16" s="277" t="s">
        <v>57</v>
      </c>
      <c r="AH16" s="277"/>
      <c r="AI16" s="277"/>
      <c r="AJ16" s="277"/>
      <c r="AK16" s="268" t="s">
        <v>58</v>
      </c>
      <c r="AL16" s="268"/>
      <c r="AM16" s="268"/>
      <c r="AN16" s="268"/>
      <c r="AO16" s="268" t="s">
        <v>59</v>
      </c>
      <c r="AP16" s="268"/>
      <c r="AQ16" s="268"/>
      <c r="AR16" s="268"/>
      <c r="AS16" s="268" t="s">
        <v>60</v>
      </c>
      <c r="AT16" s="268"/>
      <c r="AU16" s="268"/>
      <c r="AV16" s="268"/>
      <c r="AW16" s="268" t="s">
        <v>61</v>
      </c>
      <c r="AX16" s="268"/>
      <c r="AY16" s="268"/>
      <c r="AZ16" s="268"/>
      <c r="BA16" s="42" t="s">
        <v>62</v>
      </c>
      <c r="BB16" s="43" t="s">
        <v>40</v>
      </c>
      <c r="BC16" s="44" t="s">
        <v>41</v>
      </c>
      <c r="BD16" s="45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</row>
    <row r="17" spans="1:255" s="17" customFormat="1" ht="21" customHeight="1">
      <c r="A17" s="268" t="s">
        <v>98</v>
      </c>
      <c r="B17" s="268" t="s">
        <v>18</v>
      </c>
      <c r="C17" s="265" t="s">
        <v>99</v>
      </c>
      <c r="D17" s="30" t="s">
        <v>100</v>
      </c>
      <c r="E17" s="28" t="s">
        <v>73</v>
      </c>
      <c r="F17" s="28" t="s">
        <v>74</v>
      </c>
      <c r="G17" s="28" t="s">
        <v>75</v>
      </c>
      <c r="H17" s="28" t="s">
        <v>76</v>
      </c>
      <c r="I17" s="28" t="s">
        <v>73</v>
      </c>
      <c r="J17" s="28" t="s">
        <v>74</v>
      </c>
      <c r="K17" s="28" t="s">
        <v>75</v>
      </c>
      <c r="L17" s="28" t="s">
        <v>76</v>
      </c>
      <c r="M17" s="28" t="s">
        <v>73</v>
      </c>
      <c r="N17" s="28" t="s">
        <v>74</v>
      </c>
      <c r="O17" s="28" t="s">
        <v>75</v>
      </c>
      <c r="P17" s="28" t="s">
        <v>76</v>
      </c>
      <c r="Q17" s="28" t="s">
        <v>73</v>
      </c>
      <c r="R17" s="28" t="s">
        <v>74</v>
      </c>
      <c r="S17" s="28" t="s">
        <v>75</v>
      </c>
      <c r="T17" s="28" t="s">
        <v>76</v>
      </c>
      <c r="U17" s="28" t="s">
        <v>73</v>
      </c>
      <c r="V17" s="28" t="s">
        <v>74</v>
      </c>
      <c r="W17" s="28" t="s">
        <v>75</v>
      </c>
      <c r="X17" s="28" t="s">
        <v>76</v>
      </c>
      <c r="Y17" s="28" t="s">
        <v>73</v>
      </c>
      <c r="Z17" s="28" t="s">
        <v>74</v>
      </c>
      <c r="AA17" s="28" t="s">
        <v>75</v>
      </c>
      <c r="AB17" s="28" t="s">
        <v>76</v>
      </c>
      <c r="AC17" s="28" t="s">
        <v>73</v>
      </c>
      <c r="AD17" s="28" t="s">
        <v>74</v>
      </c>
      <c r="AE17" s="28" t="s">
        <v>75</v>
      </c>
      <c r="AF17" s="28" t="s">
        <v>76</v>
      </c>
      <c r="AG17" s="28" t="s">
        <v>73</v>
      </c>
      <c r="AH17" s="28" t="s">
        <v>74</v>
      </c>
      <c r="AI17" s="28" t="s">
        <v>75</v>
      </c>
      <c r="AJ17" s="28" t="s">
        <v>76</v>
      </c>
      <c r="AK17" s="28" t="s">
        <v>73</v>
      </c>
      <c r="AL17" s="28" t="s">
        <v>74</v>
      </c>
      <c r="AM17" s="28" t="s">
        <v>75</v>
      </c>
      <c r="AN17" s="28" t="s">
        <v>76</v>
      </c>
      <c r="AO17" s="28" t="s">
        <v>73</v>
      </c>
      <c r="AP17" s="28" t="s">
        <v>74</v>
      </c>
      <c r="AQ17" s="28" t="s">
        <v>75</v>
      </c>
      <c r="AR17" s="28" t="s">
        <v>76</v>
      </c>
      <c r="AS17" s="28" t="s">
        <v>73</v>
      </c>
      <c r="AT17" s="28" t="s">
        <v>74</v>
      </c>
      <c r="AU17" s="28" t="s">
        <v>75</v>
      </c>
      <c r="AV17" s="28" t="s">
        <v>76</v>
      </c>
      <c r="AW17" s="28" t="s">
        <v>73</v>
      </c>
      <c r="AX17" s="28" t="s">
        <v>74</v>
      </c>
      <c r="AY17" s="28" t="s">
        <v>75</v>
      </c>
      <c r="AZ17" s="28" t="s">
        <v>76</v>
      </c>
      <c r="BA17" s="262">
        <f>AZ18+AV18+AR18+AN18+AJ18+AF18+AB18+X18+T18+P18+L18+H18</f>
        <v>2340</v>
      </c>
      <c r="BB17" s="261">
        <f>BL18/10000</f>
        <v>41.35</v>
      </c>
      <c r="BC17" s="261">
        <f>BB17/2</f>
        <v>20.675000000000001</v>
      </c>
      <c r="BD17" s="45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</row>
    <row r="18" spans="1:255" s="17" customFormat="1" ht="21" customHeight="1">
      <c r="A18" s="268"/>
      <c r="B18" s="268"/>
      <c r="C18" s="266"/>
      <c r="D18" s="29" t="s">
        <v>77</v>
      </c>
      <c r="E18" s="31">
        <v>31</v>
      </c>
      <c r="F18" s="31">
        <v>12</v>
      </c>
      <c r="G18" s="31">
        <v>124</v>
      </c>
      <c r="H18" s="32">
        <f>SUM(E18:G18)</f>
        <v>167</v>
      </c>
      <c r="I18" s="31">
        <v>31</v>
      </c>
      <c r="J18" s="31">
        <v>14</v>
      </c>
      <c r="K18" s="31">
        <v>128</v>
      </c>
      <c r="L18" s="32">
        <f>SUM(I18:K18)</f>
        <v>173</v>
      </c>
      <c r="M18" s="31">
        <v>32</v>
      </c>
      <c r="N18" s="31">
        <v>18</v>
      </c>
      <c r="O18" s="31">
        <v>141</v>
      </c>
      <c r="P18" s="32">
        <f>SUM(M18:O18)</f>
        <v>191</v>
      </c>
      <c r="Q18" s="31">
        <v>36</v>
      </c>
      <c r="R18" s="31">
        <v>17</v>
      </c>
      <c r="S18" s="31">
        <v>143</v>
      </c>
      <c r="T18" s="32">
        <f>SUM(Q18:S18)</f>
        <v>196</v>
      </c>
      <c r="U18" s="31">
        <v>37</v>
      </c>
      <c r="V18" s="31">
        <v>18</v>
      </c>
      <c r="W18" s="31">
        <v>143</v>
      </c>
      <c r="X18" s="32">
        <f>SUM(U18:W18)</f>
        <v>198</v>
      </c>
      <c r="Y18" s="31">
        <v>38</v>
      </c>
      <c r="Z18" s="31">
        <v>20</v>
      </c>
      <c r="AA18" s="31">
        <v>148</v>
      </c>
      <c r="AB18" s="32">
        <f>SUM(Y18:AA18)</f>
        <v>206</v>
      </c>
      <c r="AC18" s="31">
        <v>39</v>
      </c>
      <c r="AD18" s="31">
        <v>21</v>
      </c>
      <c r="AE18" s="31">
        <v>145</v>
      </c>
      <c r="AF18" s="32">
        <f>SUM(AC18:AE18)</f>
        <v>205</v>
      </c>
      <c r="AG18" s="31">
        <v>37</v>
      </c>
      <c r="AH18" s="31">
        <v>20</v>
      </c>
      <c r="AI18" s="31">
        <v>147</v>
      </c>
      <c r="AJ18" s="32">
        <f>SUM(AG18:AI18)</f>
        <v>204</v>
      </c>
      <c r="AK18" s="31">
        <v>39</v>
      </c>
      <c r="AL18" s="31">
        <v>21</v>
      </c>
      <c r="AM18" s="31">
        <v>141</v>
      </c>
      <c r="AN18" s="32">
        <f>SUM(AK18:AM18)</f>
        <v>201</v>
      </c>
      <c r="AO18" s="31">
        <v>39</v>
      </c>
      <c r="AP18" s="31">
        <v>20</v>
      </c>
      <c r="AQ18" s="31">
        <v>140</v>
      </c>
      <c r="AR18" s="32">
        <f>SUM(AO18:AQ18)</f>
        <v>199</v>
      </c>
      <c r="AS18" s="31">
        <v>38</v>
      </c>
      <c r="AT18" s="31">
        <v>20</v>
      </c>
      <c r="AU18" s="31">
        <v>142</v>
      </c>
      <c r="AV18" s="32">
        <f>SUM(AS18:AU18)</f>
        <v>200</v>
      </c>
      <c r="AW18" s="31">
        <v>38</v>
      </c>
      <c r="AX18" s="31">
        <v>19</v>
      </c>
      <c r="AY18" s="31">
        <v>143</v>
      </c>
      <c r="AZ18" s="32">
        <f>SUM(AW18:AY18)</f>
        <v>200</v>
      </c>
      <c r="BA18" s="263"/>
      <c r="BB18" s="261"/>
      <c r="BC18" s="261"/>
      <c r="BD18" s="45"/>
      <c r="BE18" s="47">
        <f>E18+I18+M18+Q18+U18+Y18+AC18+AG18+AO18+AS18+AW18+AK18</f>
        <v>435</v>
      </c>
      <c r="BF18" s="47">
        <f>F18+J18+N18+R18+V18+Z18+AD18+AH18+AP18+AT18+AX18+AL18</f>
        <v>220</v>
      </c>
      <c r="BG18" s="47">
        <f>G18+K18+O18+S18+W18+AA18+AE18+AI18+AM18+AQ18+AU18+AY18</f>
        <v>1685</v>
      </c>
      <c r="BH18" s="47">
        <f>H18+L18+P18+T18+X18+AB18+AF18+AJ18+AN18+AR18+AV18+AZ18</f>
        <v>2340</v>
      </c>
      <c r="BI18" s="47">
        <f>BE18*100</f>
        <v>43500</v>
      </c>
      <c r="BJ18" s="47">
        <f>BF18*150</f>
        <v>33000</v>
      </c>
      <c r="BK18" s="47">
        <f>BG18*200</f>
        <v>337000</v>
      </c>
      <c r="BL18" s="47">
        <f>BI18+BJ18+BK18</f>
        <v>413500</v>
      </c>
      <c r="BM18" s="47"/>
      <c r="BN18" s="47"/>
      <c r="BO18" s="47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</row>
    <row r="19" spans="1:255" s="17" customFormat="1" ht="21" customHeight="1">
      <c r="A19" s="268"/>
      <c r="B19" s="268"/>
      <c r="C19" s="266"/>
      <c r="D19" s="33" t="s">
        <v>101</v>
      </c>
      <c r="E19" s="268" t="s">
        <v>79</v>
      </c>
      <c r="F19" s="268"/>
      <c r="G19" s="268"/>
      <c r="H19" s="268"/>
      <c r="I19" s="268" t="s">
        <v>80</v>
      </c>
      <c r="J19" s="268"/>
      <c r="K19" s="268"/>
      <c r="L19" s="268"/>
      <c r="M19" s="268" t="s">
        <v>81</v>
      </c>
      <c r="N19" s="268"/>
      <c r="O19" s="268"/>
      <c r="P19" s="268"/>
      <c r="Q19" s="268" t="s">
        <v>82</v>
      </c>
      <c r="R19" s="268"/>
      <c r="S19" s="268"/>
      <c r="T19" s="268"/>
      <c r="U19" s="268" t="s">
        <v>83</v>
      </c>
      <c r="V19" s="268"/>
      <c r="W19" s="268"/>
      <c r="X19" s="268"/>
      <c r="Y19" s="268" t="s">
        <v>84</v>
      </c>
      <c r="Z19" s="268"/>
      <c r="AA19" s="268"/>
      <c r="AB19" s="268"/>
      <c r="AC19" s="268" t="s">
        <v>85</v>
      </c>
      <c r="AD19" s="268"/>
      <c r="AE19" s="268"/>
      <c r="AF19" s="268"/>
      <c r="AG19" s="268" t="s">
        <v>86</v>
      </c>
      <c r="AH19" s="268"/>
      <c r="AI19" s="268"/>
      <c r="AJ19" s="268"/>
      <c r="AK19" s="268" t="s">
        <v>87</v>
      </c>
      <c r="AL19" s="268"/>
      <c r="AM19" s="268"/>
      <c r="AN19" s="268"/>
      <c r="AO19" s="268" t="s">
        <v>88</v>
      </c>
      <c r="AP19" s="268"/>
      <c r="AQ19" s="268"/>
      <c r="AR19" s="268"/>
      <c r="AS19" s="268" t="s">
        <v>89</v>
      </c>
      <c r="AT19" s="268"/>
      <c r="AU19" s="268"/>
      <c r="AV19" s="268"/>
      <c r="AW19" s="268" t="s">
        <v>90</v>
      </c>
      <c r="AX19" s="268"/>
      <c r="AY19" s="268"/>
      <c r="AZ19" s="268"/>
      <c r="BA19" s="263"/>
      <c r="BB19" s="261"/>
      <c r="BC19" s="261"/>
      <c r="BD19" s="45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</row>
    <row r="20" spans="1:255" s="17" customFormat="1" ht="21" customHeight="1">
      <c r="A20" s="268"/>
      <c r="B20" s="268"/>
      <c r="C20" s="266"/>
      <c r="D20" s="28" t="s">
        <v>91</v>
      </c>
      <c r="E20" s="28" t="s">
        <v>73</v>
      </c>
      <c r="F20" s="28" t="s">
        <v>74</v>
      </c>
      <c r="G20" s="28" t="s">
        <v>75</v>
      </c>
      <c r="H20" s="28" t="s">
        <v>76</v>
      </c>
      <c r="I20" s="28" t="s">
        <v>73</v>
      </c>
      <c r="J20" s="28" t="s">
        <v>74</v>
      </c>
      <c r="K20" s="28" t="s">
        <v>75</v>
      </c>
      <c r="L20" s="28" t="s">
        <v>76</v>
      </c>
      <c r="M20" s="28" t="s">
        <v>73</v>
      </c>
      <c r="N20" s="28" t="s">
        <v>74</v>
      </c>
      <c r="O20" s="28" t="s">
        <v>75</v>
      </c>
      <c r="P20" s="28" t="s">
        <v>76</v>
      </c>
      <c r="Q20" s="28" t="s">
        <v>73</v>
      </c>
      <c r="R20" s="28" t="s">
        <v>74</v>
      </c>
      <c r="S20" s="28" t="s">
        <v>75</v>
      </c>
      <c r="T20" s="28" t="s">
        <v>76</v>
      </c>
      <c r="U20" s="28" t="s">
        <v>73</v>
      </c>
      <c r="V20" s="28" t="s">
        <v>74</v>
      </c>
      <c r="W20" s="28" t="s">
        <v>75</v>
      </c>
      <c r="X20" s="28" t="s">
        <v>76</v>
      </c>
      <c r="Y20" s="28" t="s">
        <v>73</v>
      </c>
      <c r="Z20" s="28" t="s">
        <v>74</v>
      </c>
      <c r="AA20" s="28" t="s">
        <v>75</v>
      </c>
      <c r="AB20" s="28" t="s">
        <v>76</v>
      </c>
      <c r="AC20" s="28" t="s">
        <v>73</v>
      </c>
      <c r="AD20" s="28" t="s">
        <v>74</v>
      </c>
      <c r="AE20" s="28" t="s">
        <v>75</v>
      </c>
      <c r="AF20" s="28" t="s">
        <v>76</v>
      </c>
      <c r="AG20" s="28" t="s">
        <v>73</v>
      </c>
      <c r="AH20" s="28" t="s">
        <v>74</v>
      </c>
      <c r="AI20" s="28" t="s">
        <v>75</v>
      </c>
      <c r="AJ20" s="28" t="s">
        <v>76</v>
      </c>
      <c r="AK20" s="28" t="s">
        <v>73</v>
      </c>
      <c r="AL20" s="28" t="s">
        <v>74</v>
      </c>
      <c r="AM20" s="28" t="s">
        <v>75</v>
      </c>
      <c r="AN20" s="28" t="s">
        <v>76</v>
      </c>
      <c r="AO20" s="28" t="s">
        <v>73</v>
      </c>
      <c r="AP20" s="28" t="s">
        <v>74</v>
      </c>
      <c r="AQ20" s="28" t="s">
        <v>75</v>
      </c>
      <c r="AR20" s="28" t="s">
        <v>76</v>
      </c>
      <c r="AS20" s="28" t="s">
        <v>73</v>
      </c>
      <c r="AT20" s="28" t="s">
        <v>74</v>
      </c>
      <c r="AU20" s="28" t="s">
        <v>75</v>
      </c>
      <c r="AV20" s="28" t="s">
        <v>76</v>
      </c>
      <c r="AW20" s="28" t="s">
        <v>73</v>
      </c>
      <c r="AX20" s="28" t="s">
        <v>74</v>
      </c>
      <c r="AY20" s="28" t="s">
        <v>75</v>
      </c>
      <c r="AZ20" s="28" t="s">
        <v>76</v>
      </c>
      <c r="BA20" s="263"/>
      <c r="BB20" s="261"/>
      <c r="BC20" s="261"/>
      <c r="BD20" s="45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</row>
    <row r="21" spans="1:255" s="17" customFormat="1" ht="21" customHeight="1">
      <c r="A21" s="268"/>
      <c r="B21" s="268"/>
      <c r="C21" s="267"/>
      <c r="D21" s="28" t="s">
        <v>102</v>
      </c>
      <c r="E21" s="32">
        <f>E18*100</f>
        <v>3100</v>
      </c>
      <c r="F21" s="32">
        <f>F18*150</f>
        <v>1800</v>
      </c>
      <c r="G21" s="32">
        <f>G18*200</f>
        <v>24800</v>
      </c>
      <c r="H21" s="32">
        <f>SUM(E21:G21)</f>
        <v>29700</v>
      </c>
      <c r="I21" s="32">
        <f>I18*100</f>
        <v>3100</v>
      </c>
      <c r="J21" s="32">
        <f>J18*150</f>
        <v>2100</v>
      </c>
      <c r="K21" s="32">
        <f>K18*200</f>
        <v>25600</v>
      </c>
      <c r="L21" s="32">
        <f>SUM(I21:K21)</f>
        <v>30800</v>
      </c>
      <c r="M21" s="32">
        <f>M18*100</f>
        <v>3200</v>
      </c>
      <c r="N21" s="32">
        <f>N18*150</f>
        <v>2700</v>
      </c>
      <c r="O21" s="32">
        <f>O18*200</f>
        <v>28200</v>
      </c>
      <c r="P21" s="32">
        <f>SUM(M21:O21)</f>
        <v>34100</v>
      </c>
      <c r="Q21" s="32">
        <f>Q18*100</f>
        <v>3600</v>
      </c>
      <c r="R21" s="32">
        <f>R18*150</f>
        <v>2550</v>
      </c>
      <c r="S21" s="32">
        <f>S18*200</f>
        <v>28600</v>
      </c>
      <c r="T21" s="32">
        <f>SUM(Q21:S21)</f>
        <v>34750</v>
      </c>
      <c r="U21" s="32">
        <f>U18*100</f>
        <v>3700</v>
      </c>
      <c r="V21" s="32">
        <f>V18*150</f>
        <v>2700</v>
      </c>
      <c r="W21" s="32">
        <f>W18*200</f>
        <v>28600</v>
      </c>
      <c r="X21" s="32">
        <f>SUM(U21:W21)</f>
        <v>35000</v>
      </c>
      <c r="Y21" s="32">
        <f>Y18*100</f>
        <v>3800</v>
      </c>
      <c r="Z21" s="32">
        <f>Z18*150</f>
        <v>3000</v>
      </c>
      <c r="AA21" s="32">
        <f>AA18*200</f>
        <v>29600</v>
      </c>
      <c r="AB21" s="32">
        <f>SUM(Y21:AA21)</f>
        <v>36400</v>
      </c>
      <c r="AC21" s="32">
        <f>AC18*100</f>
        <v>3900</v>
      </c>
      <c r="AD21" s="32">
        <f>AD18*150</f>
        <v>3150</v>
      </c>
      <c r="AE21" s="32">
        <f>AE18*200</f>
        <v>29000</v>
      </c>
      <c r="AF21" s="32">
        <f>SUM(AC21:AE21)</f>
        <v>36050</v>
      </c>
      <c r="AG21" s="32">
        <f>AG18*100</f>
        <v>3700</v>
      </c>
      <c r="AH21" s="32">
        <f>AH18*150</f>
        <v>3000</v>
      </c>
      <c r="AI21" s="32">
        <f>AI18*200</f>
        <v>29400</v>
      </c>
      <c r="AJ21" s="32">
        <f>SUM(AG21:AI21)</f>
        <v>36100</v>
      </c>
      <c r="AK21" s="32">
        <f>AK18*100</f>
        <v>3900</v>
      </c>
      <c r="AL21" s="32">
        <f>AL18*150</f>
        <v>3150</v>
      </c>
      <c r="AM21" s="32">
        <f>AM18*200</f>
        <v>28200</v>
      </c>
      <c r="AN21" s="32">
        <f>SUM(AK21:AM21)</f>
        <v>35250</v>
      </c>
      <c r="AO21" s="32">
        <f>AO18*100</f>
        <v>3900</v>
      </c>
      <c r="AP21" s="32">
        <f>AP18*150</f>
        <v>3000</v>
      </c>
      <c r="AQ21" s="32">
        <f>AQ18*200</f>
        <v>28000</v>
      </c>
      <c r="AR21" s="32">
        <f>SUM(AO21:AQ21)</f>
        <v>34900</v>
      </c>
      <c r="AS21" s="32">
        <f>AS18*100</f>
        <v>3800</v>
      </c>
      <c r="AT21" s="32">
        <f>AT18*150</f>
        <v>3000</v>
      </c>
      <c r="AU21" s="32">
        <f>AU18*200</f>
        <v>28400</v>
      </c>
      <c r="AV21" s="32">
        <f>SUM(AS21:AU21)</f>
        <v>35200</v>
      </c>
      <c r="AW21" s="32">
        <f>AW18*100</f>
        <v>3800</v>
      </c>
      <c r="AX21" s="32">
        <f>AX18*150</f>
        <v>2850</v>
      </c>
      <c r="AY21" s="32">
        <f>AY18*200</f>
        <v>28600</v>
      </c>
      <c r="AZ21" s="32">
        <f>SUM(AW21:AY21)</f>
        <v>35250</v>
      </c>
      <c r="BA21" s="264"/>
      <c r="BB21" s="261"/>
      <c r="BC21" s="261"/>
      <c r="BD21" s="45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9" t="e">
        <f>#REF!+#REF!+#REF!</f>
        <v>#REF!</v>
      </c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</row>
    <row r="22" spans="1:255" s="17" customFormat="1" ht="21" customHeight="1">
      <c r="A22" s="28" t="s">
        <v>4</v>
      </c>
      <c r="B22" s="28" t="s">
        <v>5</v>
      </c>
      <c r="C22" s="28" t="s">
        <v>30</v>
      </c>
      <c r="D22" s="28" t="s">
        <v>31</v>
      </c>
      <c r="E22" s="268" t="s">
        <v>50</v>
      </c>
      <c r="F22" s="268"/>
      <c r="G22" s="268"/>
      <c r="H22" s="268"/>
      <c r="I22" s="268" t="s">
        <v>51</v>
      </c>
      <c r="J22" s="268"/>
      <c r="K22" s="268"/>
      <c r="L22" s="268"/>
      <c r="M22" s="268" t="s">
        <v>52</v>
      </c>
      <c r="N22" s="268"/>
      <c r="O22" s="268"/>
      <c r="P22" s="268"/>
      <c r="Q22" s="268" t="s">
        <v>53</v>
      </c>
      <c r="R22" s="268"/>
      <c r="S22" s="268"/>
      <c r="T22" s="268"/>
      <c r="U22" s="268" t="s">
        <v>54</v>
      </c>
      <c r="V22" s="268"/>
      <c r="W22" s="268"/>
      <c r="X22" s="268"/>
      <c r="Y22" s="268" t="s">
        <v>55</v>
      </c>
      <c r="Z22" s="268"/>
      <c r="AA22" s="268"/>
      <c r="AB22" s="268"/>
      <c r="AC22" s="268" t="s">
        <v>56</v>
      </c>
      <c r="AD22" s="268"/>
      <c r="AE22" s="268"/>
      <c r="AF22" s="268"/>
      <c r="AG22" s="277" t="s">
        <v>57</v>
      </c>
      <c r="AH22" s="277"/>
      <c r="AI22" s="277"/>
      <c r="AJ22" s="277"/>
      <c r="AK22" s="268" t="s">
        <v>58</v>
      </c>
      <c r="AL22" s="268"/>
      <c r="AM22" s="268"/>
      <c r="AN22" s="268"/>
      <c r="AO22" s="268" t="s">
        <v>59</v>
      </c>
      <c r="AP22" s="268"/>
      <c r="AQ22" s="268"/>
      <c r="AR22" s="268"/>
      <c r="AS22" s="268" t="s">
        <v>60</v>
      </c>
      <c r="AT22" s="268"/>
      <c r="AU22" s="268"/>
      <c r="AV22" s="268"/>
      <c r="AW22" s="268" t="s">
        <v>61</v>
      </c>
      <c r="AX22" s="268"/>
      <c r="AY22" s="268"/>
      <c r="AZ22" s="268"/>
      <c r="BA22" s="42" t="s">
        <v>62</v>
      </c>
      <c r="BB22" s="43" t="s">
        <v>40</v>
      </c>
      <c r="BC22" s="44" t="s">
        <v>41</v>
      </c>
      <c r="BD22" s="45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</row>
    <row r="23" spans="1:255" s="17" customFormat="1" ht="21" customHeight="1">
      <c r="A23" s="268" t="s">
        <v>103</v>
      </c>
      <c r="B23" s="268" t="s">
        <v>18</v>
      </c>
      <c r="C23" s="265" t="s">
        <v>104</v>
      </c>
      <c r="D23" s="30" t="s">
        <v>105</v>
      </c>
      <c r="E23" s="28" t="s">
        <v>73</v>
      </c>
      <c r="F23" s="28" t="s">
        <v>74</v>
      </c>
      <c r="G23" s="28" t="s">
        <v>75</v>
      </c>
      <c r="H23" s="28" t="s">
        <v>76</v>
      </c>
      <c r="I23" s="28" t="s">
        <v>73</v>
      </c>
      <c r="J23" s="28" t="s">
        <v>74</v>
      </c>
      <c r="K23" s="28" t="s">
        <v>75</v>
      </c>
      <c r="L23" s="28" t="s">
        <v>76</v>
      </c>
      <c r="M23" s="28" t="s">
        <v>73</v>
      </c>
      <c r="N23" s="28" t="s">
        <v>74</v>
      </c>
      <c r="O23" s="28" t="s">
        <v>75</v>
      </c>
      <c r="P23" s="28" t="s">
        <v>76</v>
      </c>
      <c r="Q23" s="28" t="s">
        <v>73</v>
      </c>
      <c r="R23" s="28" t="s">
        <v>74</v>
      </c>
      <c r="S23" s="28" t="s">
        <v>75</v>
      </c>
      <c r="T23" s="28" t="s">
        <v>76</v>
      </c>
      <c r="U23" s="28" t="s">
        <v>73</v>
      </c>
      <c r="V23" s="28" t="s">
        <v>74</v>
      </c>
      <c r="W23" s="28" t="s">
        <v>75</v>
      </c>
      <c r="X23" s="28" t="s">
        <v>76</v>
      </c>
      <c r="Y23" s="28" t="s">
        <v>73</v>
      </c>
      <c r="Z23" s="28" t="s">
        <v>74</v>
      </c>
      <c r="AA23" s="28" t="s">
        <v>75</v>
      </c>
      <c r="AB23" s="28" t="s">
        <v>76</v>
      </c>
      <c r="AC23" s="28" t="s">
        <v>73</v>
      </c>
      <c r="AD23" s="28" t="s">
        <v>74</v>
      </c>
      <c r="AE23" s="28" t="s">
        <v>75</v>
      </c>
      <c r="AF23" s="28" t="s">
        <v>76</v>
      </c>
      <c r="AG23" s="28" t="s">
        <v>73</v>
      </c>
      <c r="AH23" s="28" t="s">
        <v>74</v>
      </c>
      <c r="AI23" s="28" t="s">
        <v>75</v>
      </c>
      <c r="AJ23" s="28" t="s">
        <v>76</v>
      </c>
      <c r="AK23" s="28" t="s">
        <v>73</v>
      </c>
      <c r="AL23" s="28" t="s">
        <v>74</v>
      </c>
      <c r="AM23" s="28" t="s">
        <v>75</v>
      </c>
      <c r="AN23" s="28" t="s">
        <v>76</v>
      </c>
      <c r="AO23" s="28" t="s">
        <v>73</v>
      </c>
      <c r="AP23" s="28" t="s">
        <v>74</v>
      </c>
      <c r="AQ23" s="28" t="s">
        <v>75</v>
      </c>
      <c r="AR23" s="28" t="s">
        <v>76</v>
      </c>
      <c r="AS23" s="28" t="s">
        <v>73</v>
      </c>
      <c r="AT23" s="28" t="s">
        <v>74</v>
      </c>
      <c r="AU23" s="28" t="s">
        <v>75</v>
      </c>
      <c r="AV23" s="28" t="s">
        <v>76</v>
      </c>
      <c r="AW23" s="28" t="s">
        <v>73</v>
      </c>
      <c r="AX23" s="28" t="s">
        <v>74</v>
      </c>
      <c r="AY23" s="28" t="s">
        <v>75</v>
      </c>
      <c r="AZ23" s="28" t="s">
        <v>76</v>
      </c>
      <c r="BA23" s="262">
        <f>AZ24+AV24+AR24+AN24+AJ24+AF24+AB24+X24+T24+P24+L24+H24</f>
        <v>489</v>
      </c>
      <c r="BB23" s="261">
        <f>BL24/10000</f>
        <v>7.2549999999999999</v>
      </c>
      <c r="BC23" s="261">
        <f>BB23/2</f>
        <v>3.6274999999999999</v>
      </c>
      <c r="BD23" s="45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</row>
    <row r="24" spans="1:255" s="17" customFormat="1" ht="21" customHeight="1">
      <c r="A24" s="268"/>
      <c r="B24" s="268"/>
      <c r="C24" s="266"/>
      <c r="D24" s="29" t="s">
        <v>77</v>
      </c>
      <c r="E24" s="35">
        <v>10</v>
      </c>
      <c r="F24" s="35">
        <v>21</v>
      </c>
      <c r="G24" s="35">
        <v>10</v>
      </c>
      <c r="H24" s="36">
        <f>E24+F24+G24</f>
        <v>41</v>
      </c>
      <c r="I24" s="35">
        <v>10</v>
      </c>
      <c r="J24" s="35">
        <v>21</v>
      </c>
      <c r="K24" s="35">
        <v>10</v>
      </c>
      <c r="L24" s="36">
        <f>I24+J24+K24</f>
        <v>41</v>
      </c>
      <c r="M24" s="35">
        <v>11</v>
      </c>
      <c r="N24" s="35">
        <v>21</v>
      </c>
      <c r="O24" s="35">
        <v>10</v>
      </c>
      <c r="P24" s="36">
        <f>M24+N24+O24</f>
        <v>42</v>
      </c>
      <c r="Q24" s="35">
        <v>11</v>
      </c>
      <c r="R24" s="35">
        <v>20</v>
      </c>
      <c r="S24" s="35">
        <v>11</v>
      </c>
      <c r="T24" s="36">
        <f>Q24+R24+S24</f>
        <v>42</v>
      </c>
      <c r="U24" s="35">
        <v>11</v>
      </c>
      <c r="V24" s="35">
        <v>17</v>
      </c>
      <c r="W24" s="35">
        <v>9</v>
      </c>
      <c r="X24" s="36">
        <f>U24+V24+W24</f>
        <v>37</v>
      </c>
      <c r="Y24" s="35">
        <v>14</v>
      </c>
      <c r="Z24" s="35">
        <v>18</v>
      </c>
      <c r="AA24" s="35">
        <v>10</v>
      </c>
      <c r="AB24" s="36">
        <f>Y24+Z24+AA24</f>
        <v>42</v>
      </c>
      <c r="AC24" s="35">
        <v>13</v>
      </c>
      <c r="AD24" s="35">
        <v>18</v>
      </c>
      <c r="AE24" s="35">
        <v>10</v>
      </c>
      <c r="AF24" s="36">
        <f>AC24+AD24+AE24</f>
        <v>41</v>
      </c>
      <c r="AG24" s="35">
        <v>13</v>
      </c>
      <c r="AH24" s="35">
        <v>18</v>
      </c>
      <c r="AI24" s="35">
        <v>10</v>
      </c>
      <c r="AJ24" s="36">
        <f>AG24+AH24+AI24</f>
        <v>41</v>
      </c>
      <c r="AK24" s="35">
        <v>13</v>
      </c>
      <c r="AL24" s="35">
        <v>18</v>
      </c>
      <c r="AM24" s="35">
        <v>10</v>
      </c>
      <c r="AN24" s="36">
        <f>AK24+AL24+AM24</f>
        <v>41</v>
      </c>
      <c r="AO24" s="31">
        <v>12</v>
      </c>
      <c r="AP24" s="31">
        <v>17</v>
      </c>
      <c r="AQ24" s="31">
        <v>12</v>
      </c>
      <c r="AR24" s="36">
        <f>AO24+AP24+AQ24</f>
        <v>41</v>
      </c>
      <c r="AS24" s="31">
        <v>11</v>
      </c>
      <c r="AT24" s="31">
        <v>17</v>
      </c>
      <c r="AU24" s="31">
        <v>11</v>
      </c>
      <c r="AV24" s="36">
        <f>AS24+AT24+AU24</f>
        <v>39</v>
      </c>
      <c r="AW24" s="31">
        <v>12</v>
      </c>
      <c r="AX24" s="31">
        <v>17</v>
      </c>
      <c r="AY24" s="31">
        <v>12</v>
      </c>
      <c r="AZ24" s="36">
        <f>AW24+AX24+AY24</f>
        <v>41</v>
      </c>
      <c r="BA24" s="263"/>
      <c r="BB24" s="261"/>
      <c r="BC24" s="261"/>
      <c r="BD24" s="45"/>
      <c r="BE24" s="47">
        <f>E24+I24+M24+Q24+U24+Y24+AC24+AG24+AO24+AS24+AW24+AK24</f>
        <v>141</v>
      </c>
      <c r="BF24" s="47">
        <f>F24+J24+N24+R24+V24+Z24+AD24+AH24+AP24+AT24+AX24+AL24</f>
        <v>223</v>
      </c>
      <c r="BG24" s="47">
        <f>G24+K24+O24+S24+W24+AA24+AE24+AI24+AM24+AQ24+AU24+AY24</f>
        <v>125</v>
      </c>
      <c r="BH24" s="47">
        <f>H24+L24+P24+T24+X24+AB24+AF24+AJ24+AN24+AR24+AV24+AZ24</f>
        <v>489</v>
      </c>
      <c r="BI24" s="47">
        <f>BE24*100</f>
        <v>14100</v>
      </c>
      <c r="BJ24" s="47">
        <f>BF24*150</f>
        <v>33450</v>
      </c>
      <c r="BK24" s="47">
        <f>BG24*200</f>
        <v>25000</v>
      </c>
      <c r="BL24" s="47">
        <f>BI24+BJ24+BK24</f>
        <v>72550</v>
      </c>
      <c r="BM24" s="47"/>
      <c r="BN24" s="47"/>
      <c r="BO24" s="47"/>
      <c r="BP24" s="47"/>
      <c r="BQ24" s="47"/>
      <c r="BR24" s="47"/>
      <c r="BS24" s="47"/>
      <c r="BT24" s="47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</row>
    <row r="25" spans="1:255" s="17" customFormat="1" ht="21" customHeight="1">
      <c r="A25" s="268"/>
      <c r="B25" s="268"/>
      <c r="C25" s="266"/>
      <c r="D25" s="33" t="s">
        <v>106</v>
      </c>
      <c r="E25" s="268" t="s">
        <v>79</v>
      </c>
      <c r="F25" s="268"/>
      <c r="G25" s="268"/>
      <c r="H25" s="268"/>
      <c r="I25" s="268" t="s">
        <v>80</v>
      </c>
      <c r="J25" s="268"/>
      <c r="K25" s="268"/>
      <c r="L25" s="268"/>
      <c r="M25" s="268" t="s">
        <v>81</v>
      </c>
      <c r="N25" s="268"/>
      <c r="O25" s="268"/>
      <c r="P25" s="268"/>
      <c r="Q25" s="268" t="s">
        <v>82</v>
      </c>
      <c r="R25" s="268"/>
      <c r="S25" s="268"/>
      <c r="T25" s="268"/>
      <c r="U25" s="268" t="s">
        <v>83</v>
      </c>
      <c r="V25" s="268"/>
      <c r="W25" s="268"/>
      <c r="X25" s="268"/>
      <c r="Y25" s="268" t="s">
        <v>84</v>
      </c>
      <c r="Z25" s="268"/>
      <c r="AA25" s="268"/>
      <c r="AB25" s="268"/>
      <c r="AC25" s="268" t="s">
        <v>85</v>
      </c>
      <c r="AD25" s="268"/>
      <c r="AE25" s="268"/>
      <c r="AF25" s="268"/>
      <c r="AG25" s="268" t="s">
        <v>86</v>
      </c>
      <c r="AH25" s="268"/>
      <c r="AI25" s="268"/>
      <c r="AJ25" s="268"/>
      <c r="AK25" s="268" t="s">
        <v>87</v>
      </c>
      <c r="AL25" s="268"/>
      <c r="AM25" s="268"/>
      <c r="AN25" s="268"/>
      <c r="AO25" s="268" t="s">
        <v>88</v>
      </c>
      <c r="AP25" s="268"/>
      <c r="AQ25" s="268"/>
      <c r="AR25" s="268"/>
      <c r="AS25" s="268" t="s">
        <v>89</v>
      </c>
      <c r="AT25" s="268"/>
      <c r="AU25" s="268"/>
      <c r="AV25" s="268"/>
      <c r="AW25" s="268" t="s">
        <v>90</v>
      </c>
      <c r="AX25" s="268"/>
      <c r="AY25" s="268"/>
      <c r="AZ25" s="268"/>
      <c r="BA25" s="263"/>
      <c r="BB25" s="261"/>
      <c r="BC25" s="261"/>
      <c r="BD25" s="45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</row>
    <row r="26" spans="1:255" s="17" customFormat="1" ht="21" customHeight="1">
      <c r="A26" s="268"/>
      <c r="B26" s="268"/>
      <c r="C26" s="266"/>
      <c r="D26" s="28" t="s">
        <v>91</v>
      </c>
      <c r="E26" s="28" t="s">
        <v>73</v>
      </c>
      <c r="F26" s="28" t="s">
        <v>74</v>
      </c>
      <c r="G26" s="28" t="s">
        <v>75</v>
      </c>
      <c r="H26" s="28" t="s">
        <v>76</v>
      </c>
      <c r="I26" s="28" t="s">
        <v>73</v>
      </c>
      <c r="J26" s="28" t="s">
        <v>74</v>
      </c>
      <c r="K26" s="28" t="s">
        <v>75</v>
      </c>
      <c r="L26" s="28" t="s">
        <v>76</v>
      </c>
      <c r="M26" s="28" t="s">
        <v>73</v>
      </c>
      <c r="N26" s="28" t="s">
        <v>74</v>
      </c>
      <c r="O26" s="28" t="s">
        <v>75</v>
      </c>
      <c r="P26" s="28" t="s">
        <v>76</v>
      </c>
      <c r="Q26" s="28" t="s">
        <v>73</v>
      </c>
      <c r="R26" s="28" t="s">
        <v>74</v>
      </c>
      <c r="S26" s="28" t="s">
        <v>75</v>
      </c>
      <c r="T26" s="28" t="s">
        <v>76</v>
      </c>
      <c r="U26" s="28" t="s">
        <v>73</v>
      </c>
      <c r="V26" s="28" t="s">
        <v>74</v>
      </c>
      <c r="W26" s="28" t="s">
        <v>75</v>
      </c>
      <c r="X26" s="28" t="s">
        <v>76</v>
      </c>
      <c r="Y26" s="28" t="s">
        <v>73</v>
      </c>
      <c r="Z26" s="28" t="s">
        <v>74</v>
      </c>
      <c r="AA26" s="28" t="s">
        <v>75</v>
      </c>
      <c r="AB26" s="28" t="s">
        <v>76</v>
      </c>
      <c r="AC26" s="28" t="s">
        <v>73</v>
      </c>
      <c r="AD26" s="28" t="s">
        <v>74</v>
      </c>
      <c r="AE26" s="28" t="s">
        <v>75</v>
      </c>
      <c r="AF26" s="28" t="s">
        <v>76</v>
      </c>
      <c r="AG26" s="28" t="s">
        <v>73</v>
      </c>
      <c r="AH26" s="28" t="s">
        <v>74</v>
      </c>
      <c r="AI26" s="28" t="s">
        <v>75</v>
      </c>
      <c r="AJ26" s="28" t="s">
        <v>76</v>
      </c>
      <c r="AK26" s="28" t="s">
        <v>73</v>
      </c>
      <c r="AL26" s="28" t="s">
        <v>74</v>
      </c>
      <c r="AM26" s="28" t="s">
        <v>75</v>
      </c>
      <c r="AN26" s="28" t="s">
        <v>76</v>
      </c>
      <c r="AO26" s="28" t="s">
        <v>73</v>
      </c>
      <c r="AP26" s="28" t="s">
        <v>74</v>
      </c>
      <c r="AQ26" s="28" t="s">
        <v>75</v>
      </c>
      <c r="AR26" s="28" t="s">
        <v>76</v>
      </c>
      <c r="AS26" s="28" t="s">
        <v>73</v>
      </c>
      <c r="AT26" s="28" t="s">
        <v>74</v>
      </c>
      <c r="AU26" s="28" t="s">
        <v>75</v>
      </c>
      <c r="AV26" s="28" t="s">
        <v>76</v>
      </c>
      <c r="AW26" s="28" t="s">
        <v>73</v>
      </c>
      <c r="AX26" s="28" t="s">
        <v>74</v>
      </c>
      <c r="AY26" s="28" t="s">
        <v>75</v>
      </c>
      <c r="AZ26" s="28" t="s">
        <v>76</v>
      </c>
      <c r="BA26" s="263"/>
      <c r="BB26" s="261"/>
      <c r="BC26" s="261"/>
      <c r="BD26" s="45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</row>
    <row r="27" spans="1:255" s="17" customFormat="1" ht="21" customHeight="1">
      <c r="A27" s="268"/>
      <c r="B27" s="268"/>
      <c r="C27" s="267"/>
      <c r="D27" s="28" t="s">
        <v>107</v>
      </c>
      <c r="E27" s="32">
        <f>E24*100</f>
        <v>1000</v>
      </c>
      <c r="F27" s="32">
        <f>F24*150</f>
        <v>3150</v>
      </c>
      <c r="G27" s="32">
        <f>G24*200</f>
        <v>2000</v>
      </c>
      <c r="H27" s="32">
        <f>SUM(E27:G27)</f>
        <v>6150</v>
      </c>
      <c r="I27" s="32">
        <f>I24*100</f>
        <v>1000</v>
      </c>
      <c r="J27" s="32">
        <f>J24*150</f>
        <v>3150</v>
      </c>
      <c r="K27" s="32">
        <f>K24*200</f>
        <v>2000</v>
      </c>
      <c r="L27" s="32">
        <f>SUM(I27:K27)</f>
        <v>6150</v>
      </c>
      <c r="M27" s="32">
        <f>M24*100</f>
        <v>1100</v>
      </c>
      <c r="N27" s="32">
        <f>N24*150</f>
        <v>3150</v>
      </c>
      <c r="O27" s="32">
        <f>O24*200</f>
        <v>2000</v>
      </c>
      <c r="P27" s="32">
        <f>SUM(M27:O27)</f>
        <v>6250</v>
      </c>
      <c r="Q27" s="32">
        <f>Q24*100</f>
        <v>1100</v>
      </c>
      <c r="R27" s="32">
        <f>R24*150</f>
        <v>3000</v>
      </c>
      <c r="S27" s="32">
        <f>S24*200</f>
        <v>2200</v>
      </c>
      <c r="T27" s="32">
        <f>SUM(Q27:S27)</f>
        <v>6300</v>
      </c>
      <c r="U27" s="32">
        <f>U24*100</f>
        <v>1100</v>
      </c>
      <c r="V27" s="32">
        <f>V24*150</f>
        <v>2550</v>
      </c>
      <c r="W27" s="32">
        <f>W24*200</f>
        <v>1800</v>
      </c>
      <c r="X27" s="32">
        <f>SUM(U27:W27)</f>
        <v>5450</v>
      </c>
      <c r="Y27" s="32">
        <f>Y24*100</f>
        <v>1400</v>
      </c>
      <c r="Z27" s="32">
        <f>Z24*150</f>
        <v>2700</v>
      </c>
      <c r="AA27" s="32">
        <f>AA24*200</f>
        <v>2000</v>
      </c>
      <c r="AB27" s="32">
        <f>SUM(Y27:AA27)</f>
        <v>6100</v>
      </c>
      <c r="AC27" s="32">
        <f>AC24*100</f>
        <v>1300</v>
      </c>
      <c r="AD27" s="32">
        <f>AD24*150</f>
        <v>2700</v>
      </c>
      <c r="AE27" s="32">
        <f>AE24*200</f>
        <v>2000</v>
      </c>
      <c r="AF27" s="32">
        <f>SUM(AC27:AE27)</f>
        <v>6000</v>
      </c>
      <c r="AG27" s="32">
        <f>AG24*100</f>
        <v>1300</v>
      </c>
      <c r="AH27" s="32">
        <f>AH24*150</f>
        <v>2700</v>
      </c>
      <c r="AI27" s="32">
        <f>AI24*200</f>
        <v>2000</v>
      </c>
      <c r="AJ27" s="32">
        <f>SUM(AG27:AI27)</f>
        <v>6000</v>
      </c>
      <c r="AK27" s="32">
        <f>AK24*100</f>
        <v>1300</v>
      </c>
      <c r="AL27" s="32">
        <f>AL24*150</f>
        <v>2700</v>
      </c>
      <c r="AM27" s="32">
        <f>AM24*200</f>
        <v>2000</v>
      </c>
      <c r="AN27" s="32">
        <f>SUM(AK27:AM27)</f>
        <v>6000</v>
      </c>
      <c r="AO27" s="32">
        <f>AO24*100</f>
        <v>1200</v>
      </c>
      <c r="AP27" s="32">
        <f>AP24*150</f>
        <v>2550</v>
      </c>
      <c r="AQ27" s="32">
        <f>AQ24*200</f>
        <v>2400</v>
      </c>
      <c r="AR27" s="32">
        <f>SUM(AO27:AQ27)</f>
        <v>6150</v>
      </c>
      <c r="AS27" s="32">
        <f>AS24*100</f>
        <v>1100</v>
      </c>
      <c r="AT27" s="32">
        <f>AT24*150</f>
        <v>2550</v>
      </c>
      <c r="AU27" s="32">
        <f>AU24*200</f>
        <v>2200</v>
      </c>
      <c r="AV27" s="32">
        <f>SUM(AS27:AU27)</f>
        <v>5850</v>
      </c>
      <c r="AW27" s="32">
        <f>AW24*100</f>
        <v>1200</v>
      </c>
      <c r="AX27" s="32">
        <f>AX24*150</f>
        <v>2550</v>
      </c>
      <c r="AY27" s="32">
        <f>AY24*200</f>
        <v>2400</v>
      </c>
      <c r="AZ27" s="32">
        <f>SUM(AW27:AY27)</f>
        <v>6150</v>
      </c>
      <c r="BA27" s="264"/>
      <c r="BB27" s="261"/>
      <c r="BC27" s="261"/>
      <c r="BD27" s="45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</row>
    <row r="28" spans="1:255" s="17" customFormat="1" ht="21" customHeight="1">
      <c r="A28" s="28" t="s">
        <v>4</v>
      </c>
      <c r="B28" s="28" t="s">
        <v>5</v>
      </c>
      <c r="C28" s="28" t="s">
        <v>30</v>
      </c>
      <c r="D28" s="28" t="s">
        <v>31</v>
      </c>
      <c r="E28" s="268" t="s">
        <v>50</v>
      </c>
      <c r="F28" s="268"/>
      <c r="G28" s="268"/>
      <c r="H28" s="268"/>
      <c r="I28" s="268" t="s">
        <v>51</v>
      </c>
      <c r="J28" s="268"/>
      <c r="K28" s="268"/>
      <c r="L28" s="268"/>
      <c r="M28" s="268" t="s">
        <v>52</v>
      </c>
      <c r="N28" s="268"/>
      <c r="O28" s="268"/>
      <c r="P28" s="268"/>
      <c r="Q28" s="268" t="s">
        <v>53</v>
      </c>
      <c r="R28" s="268"/>
      <c r="S28" s="268"/>
      <c r="T28" s="268"/>
      <c r="U28" s="268" t="s">
        <v>54</v>
      </c>
      <c r="V28" s="268"/>
      <c r="W28" s="268"/>
      <c r="X28" s="268"/>
      <c r="Y28" s="268" t="s">
        <v>55</v>
      </c>
      <c r="Z28" s="268"/>
      <c r="AA28" s="268"/>
      <c r="AB28" s="268"/>
      <c r="AC28" s="268" t="s">
        <v>56</v>
      </c>
      <c r="AD28" s="268"/>
      <c r="AE28" s="268"/>
      <c r="AF28" s="268"/>
      <c r="AG28" s="277" t="s">
        <v>57</v>
      </c>
      <c r="AH28" s="277"/>
      <c r="AI28" s="277"/>
      <c r="AJ28" s="277"/>
      <c r="AK28" s="268" t="s">
        <v>58</v>
      </c>
      <c r="AL28" s="268"/>
      <c r="AM28" s="268"/>
      <c r="AN28" s="268"/>
      <c r="AO28" s="268" t="s">
        <v>59</v>
      </c>
      <c r="AP28" s="268"/>
      <c r="AQ28" s="268"/>
      <c r="AR28" s="268"/>
      <c r="AS28" s="268" t="s">
        <v>60</v>
      </c>
      <c r="AT28" s="268"/>
      <c r="AU28" s="268"/>
      <c r="AV28" s="268"/>
      <c r="AW28" s="268" t="s">
        <v>61</v>
      </c>
      <c r="AX28" s="268"/>
      <c r="AY28" s="268"/>
      <c r="AZ28" s="268"/>
      <c r="BA28" s="42" t="s">
        <v>62</v>
      </c>
      <c r="BB28" s="43" t="s">
        <v>40</v>
      </c>
      <c r="BC28" s="44" t="s">
        <v>41</v>
      </c>
      <c r="BD28" s="45"/>
      <c r="BE28" s="47"/>
      <c r="BF28" s="47"/>
      <c r="BG28" s="47"/>
      <c r="BH28" s="47"/>
      <c r="BI28" s="47"/>
      <c r="BJ28" s="47"/>
      <c r="BK28" s="47"/>
      <c r="BL28" s="47"/>
      <c r="BM28" s="47">
        <f>E24+I24++M24+Q24+U24+Y24+AC24+AG24+AK24+AO24+AS24+AW24</f>
        <v>141</v>
      </c>
      <c r="BN28" s="47">
        <f>F24+J24+N24+R24+V24+Z24+AD24+AH24+AL24+AP24+AT24+AX24</f>
        <v>223</v>
      </c>
      <c r="BO28" s="47">
        <f>G24+K24+O24+S24+W24+AA24+AE24+AI24+AM24+AQ24+AU24+AY24</f>
        <v>125</v>
      </c>
      <c r="BP28" s="47">
        <f>H24+L24+P24+T24+X24+AB24+AF24+AJ24+AN24+AR24+AV24+AZ24</f>
        <v>489</v>
      </c>
      <c r="BQ28" s="47">
        <f>BM28*100</f>
        <v>14100</v>
      </c>
      <c r="BR28" s="47">
        <f>BN28*150</f>
        <v>33450</v>
      </c>
      <c r="BS28" s="47">
        <f>BO28*200</f>
        <v>25000</v>
      </c>
      <c r="BT28" s="47">
        <f>BQ28+BR28+BS28</f>
        <v>72550</v>
      </c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</row>
    <row r="29" spans="1:255" s="17" customFormat="1" ht="21" customHeight="1">
      <c r="A29" s="268" t="s">
        <v>108</v>
      </c>
      <c r="B29" s="268" t="s">
        <v>18</v>
      </c>
      <c r="C29" s="265" t="s">
        <v>109</v>
      </c>
      <c r="D29" s="30" t="s">
        <v>110</v>
      </c>
      <c r="E29" s="28" t="s">
        <v>73</v>
      </c>
      <c r="F29" s="28" t="s">
        <v>74</v>
      </c>
      <c r="G29" s="28" t="s">
        <v>75</v>
      </c>
      <c r="H29" s="28" t="s">
        <v>76</v>
      </c>
      <c r="I29" s="28" t="s">
        <v>73</v>
      </c>
      <c r="J29" s="28" t="s">
        <v>74</v>
      </c>
      <c r="K29" s="28" t="s">
        <v>75</v>
      </c>
      <c r="L29" s="28" t="s">
        <v>76</v>
      </c>
      <c r="M29" s="28" t="s">
        <v>73</v>
      </c>
      <c r="N29" s="28" t="s">
        <v>74</v>
      </c>
      <c r="O29" s="28" t="s">
        <v>75</v>
      </c>
      <c r="P29" s="28" t="s">
        <v>76</v>
      </c>
      <c r="Q29" s="28" t="s">
        <v>73</v>
      </c>
      <c r="R29" s="28" t="s">
        <v>74</v>
      </c>
      <c r="S29" s="28" t="s">
        <v>75</v>
      </c>
      <c r="T29" s="28" t="s">
        <v>76</v>
      </c>
      <c r="U29" s="28" t="s">
        <v>73</v>
      </c>
      <c r="V29" s="28" t="s">
        <v>74</v>
      </c>
      <c r="W29" s="28" t="s">
        <v>75</v>
      </c>
      <c r="X29" s="28" t="s">
        <v>76</v>
      </c>
      <c r="Y29" s="28" t="s">
        <v>73</v>
      </c>
      <c r="Z29" s="28" t="s">
        <v>74</v>
      </c>
      <c r="AA29" s="28" t="s">
        <v>75</v>
      </c>
      <c r="AB29" s="28" t="s">
        <v>76</v>
      </c>
      <c r="AC29" s="28" t="s">
        <v>73</v>
      </c>
      <c r="AD29" s="28" t="s">
        <v>74</v>
      </c>
      <c r="AE29" s="28" t="s">
        <v>75</v>
      </c>
      <c r="AF29" s="28" t="s">
        <v>76</v>
      </c>
      <c r="AG29" s="28" t="s">
        <v>73</v>
      </c>
      <c r="AH29" s="28" t="s">
        <v>74</v>
      </c>
      <c r="AI29" s="28" t="s">
        <v>75</v>
      </c>
      <c r="AJ29" s="28" t="s">
        <v>76</v>
      </c>
      <c r="AK29" s="28" t="s">
        <v>73</v>
      </c>
      <c r="AL29" s="28" t="s">
        <v>74</v>
      </c>
      <c r="AM29" s="28" t="s">
        <v>75</v>
      </c>
      <c r="AN29" s="28" t="s">
        <v>76</v>
      </c>
      <c r="AO29" s="28" t="s">
        <v>73</v>
      </c>
      <c r="AP29" s="28" t="s">
        <v>74</v>
      </c>
      <c r="AQ29" s="28" t="s">
        <v>75</v>
      </c>
      <c r="AR29" s="28" t="s">
        <v>76</v>
      </c>
      <c r="AS29" s="28" t="s">
        <v>73</v>
      </c>
      <c r="AT29" s="28" t="s">
        <v>74</v>
      </c>
      <c r="AU29" s="28" t="s">
        <v>75</v>
      </c>
      <c r="AV29" s="28" t="s">
        <v>76</v>
      </c>
      <c r="AW29" s="28" t="s">
        <v>73</v>
      </c>
      <c r="AX29" s="28" t="s">
        <v>74</v>
      </c>
      <c r="AY29" s="28" t="s">
        <v>75</v>
      </c>
      <c r="AZ29" s="28" t="s">
        <v>76</v>
      </c>
      <c r="BA29" s="262">
        <f>AZ30+AV30+AR30+AN30+AJ30+AF30+AB30+X30+T30+P30+L30+H30</f>
        <v>1005</v>
      </c>
      <c r="BB29" s="261">
        <f>BL30/10000</f>
        <v>15.19</v>
      </c>
      <c r="BC29" s="261">
        <f>BB29/2</f>
        <v>7.5949999999999998</v>
      </c>
      <c r="BD29" s="45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</row>
    <row r="30" spans="1:255" s="17" customFormat="1" ht="21" customHeight="1">
      <c r="A30" s="268"/>
      <c r="B30" s="268"/>
      <c r="C30" s="266"/>
      <c r="D30" s="29" t="s">
        <v>77</v>
      </c>
      <c r="E30" s="34">
        <v>28</v>
      </c>
      <c r="F30" s="34">
        <v>27</v>
      </c>
      <c r="G30" s="34">
        <v>31</v>
      </c>
      <c r="H30" s="32">
        <f>SUM(E30:G30)</f>
        <v>86</v>
      </c>
      <c r="I30" s="34">
        <v>28</v>
      </c>
      <c r="J30" s="34">
        <v>27</v>
      </c>
      <c r="K30" s="34">
        <v>30</v>
      </c>
      <c r="L30" s="32">
        <f>SUM(I30:K30)</f>
        <v>85</v>
      </c>
      <c r="M30" s="34">
        <v>28</v>
      </c>
      <c r="N30" s="34">
        <v>26</v>
      </c>
      <c r="O30" s="34">
        <v>30</v>
      </c>
      <c r="P30" s="32">
        <f>SUM(M30:O30)</f>
        <v>84</v>
      </c>
      <c r="Q30" s="34">
        <v>28</v>
      </c>
      <c r="R30" s="34">
        <v>25</v>
      </c>
      <c r="S30" s="34">
        <v>29</v>
      </c>
      <c r="T30" s="32">
        <f>SUM(Q30:S30)</f>
        <v>82</v>
      </c>
      <c r="U30" s="34">
        <v>28</v>
      </c>
      <c r="V30" s="34">
        <v>26</v>
      </c>
      <c r="W30" s="34">
        <v>29</v>
      </c>
      <c r="X30" s="32">
        <f>SUM(U30:W30)</f>
        <v>83</v>
      </c>
      <c r="Y30" s="34">
        <v>28</v>
      </c>
      <c r="Z30" s="34">
        <v>26</v>
      </c>
      <c r="AA30" s="34">
        <v>29</v>
      </c>
      <c r="AB30" s="32">
        <f>SUM(Y30:AA30)</f>
        <v>83</v>
      </c>
      <c r="AC30" s="34">
        <v>28</v>
      </c>
      <c r="AD30" s="34">
        <v>26</v>
      </c>
      <c r="AE30" s="34">
        <v>30</v>
      </c>
      <c r="AF30" s="32">
        <f>SUM(AC30:AE30)</f>
        <v>84</v>
      </c>
      <c r="AG30" s="34">
        <v>28</v>
      </c>
      <c r="AH30" s="34">
        <v>26</v>
      </c>
      <c r="AI30" s="34">
        <v>30</v>
      </c>
      <c r="AJ30" s="32">
        <f>SUM(AG30:AI30)</f>
        <v>84</v>
      </c>
      <c r="AK30" s="34">
        <v>27</v>
      </c>
      <c r="AL30" s="34">
        <v>27</v>
      </c>
      <c r="AM30" s="34">
        <v>29</v>
      </c>
      <c r="AN30" s="32">
        <f>SUM(AK30:AM30)</f>
        <v>83</v>
      </c>
      <c r="AO30" s="34">
        <v>27</v>
      </c>
      <c r="AP30" s="34">
        <v>28</v>
      </c>
      <c r="AQ30" s="34">
        <v>29</v>
      </c>
      <c r="AR30" s="32">
        <f>SUM(AO30:AQ30)</f>
        <v>84</v>
      </c>
      <c r="AS30" s="34">
        <v>27</v>
      </c>
      <c r="AT30" s="34">
        <v>28</v>
      </c>
      <c r="AU30" s="34">
        <v>29</v>
      </c>
      <c r="AV30" s="32">
        <f>SUM(AS30:AU30)</f>
        <v>84</v>
      </c>
      <c r="AW30" s="34">
        <v>26</v>
      </c>
      <c r="AX30" s="34">
        <v>28</v>
      </c>
      <c r="AY30" s="34">
        <v>29</v>
      </c>
      <c r="AZ30" s="32">
        <f>SUM(AW30:AY30)</f>
        <v>83</v>
      </c>
      <c r="BA30" s="263"/>
      <c r="BB30" s="261"/>
      <c r="BC30" s="261"/>
      <c r="BD30" s="45"/>
      <c r="BE30" s="47">
        <f>E30+I30+M30+Q30+U30+Y30+AC30+AG30+AO30+AS30+AW30+AK30</f>
        <v>331</v>
      </c>
      <c r="BF30" s="47">
        <f>F30+J30+N30+R30+V30+Z30+AD30+AH30+AP30+AT30+AX30+AL30</f>
        <v>320</v>
      </c>
      <c r="BG30" s="47">
        <f>G30+K30+O30+S30+W30+AA30+AE30+AI30+AM30+AQ30+AU30+AY30</f>
        <v>354</v>
      </c>
      <c r="BH30" s="47">
        <f>H30+L30+P30+T30+X30+AB30+AF30+AJ30+AN30+AR30+AV30+AZ30</f>
        <v>1005</v>
      </c>
      <c r="BI30" s="47">
        <f>BE30*100</f>
        <v>33100</v>
      </c>
      <c r="BJ30" s="47">
        <f>BF30*150</f>
        <v>48000</v>
      </c>
      <c r="BK30" s="47">
        <f>BG30*200</f>
        <v>70800</v>
      </c>
      <c r="BL30" s="47">
        <f>BI30+BJ30+BK30</f>
        <v>151900</v>
      </c>
      <c r="BM30" s="47"/>
      <c r="BN30" s="47"/>
      <c r="BO30" s="47"/>
      <c r="BP30" s="47"/>
      <c r="BQ30" s="47"/>
      <c r="BR30" s="47"/>
      <c r="BS30" s="47"/>
      <c r="BT30" s="47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</row>
    <row r="31" spans="1:255" s="17" customFormat="1" ht="21" customHeight="1">
      <c r="A31" s="268"/>
      <c r="B31" s="268"/>
      <c r="C31" s="266"/>
      <c r="D31" s="33" t="s">
        <v>111</v>
      </c>
      <c r="E31" s="268" t="s">
        <v>79</v>
      </c>
      <c r="F31" s="268"/>
      <c r="G31" s="268"/>
      <c r="H31" s="268"/>
      <c r="I31" s="268" t="s">
        <v>80</v>
      </c>
      <c r="J31" s="268"/>
      <c r="K31" s="268"/>
      <c r="L31" s="268"/>
      <c r="M31" s="268" t="s">
        <v>81</v>
      </c>
      <c r="N31" s="268"/>
      <c r="O31" s="268"/>
      <c r="P31" s="268"/>
      <c r="Q31" s="268" t="s">
        <v>82</v>
      </c>
      <c r="R31" s="268"/>
      <c r="S31" s="268"/>
      <c r="T31" s="268"/>
      <c r="U31" s="268" t="s">
        <v>83</v>
      </c>
      <c r="V31" s="268"/>
      <c r="W31" s="268"/>
      <c r="X31" s="268"/>
      <c r="Y31" s="268" t="s">
        <v>84</v>
      </c>
      <c r="Z31" s="268"/>
      <c r="AA31" s="268"/>
      <c r="AB31" s="268"/>
      <c r="AC31" s="268" t="s">
        <v>85</v>
      </c>
      <c r="AD31" s="268"/>
      <c r="AE31" s="268"/>
      <c r="AF31" s="268"/>
      <c r="AG31" s="268" t="s">
        <v>86</v>
      </c>
      <c r="AH31" s="268"/>
      <c r="AI31" s="268"/>
      <c r="AJ31" s="268"/>
      <c r="AK31" s="268" t="s">
        <v>87</v>
      </c>
      <c r="AL31" s="268"/>
      <c r="AM31" s="268"/>
      <c r="AN31" s="268"/>
      <c r="AO31" s="268" t="s">
        <v>88</v>
      </c>
      <c r="AP31" s="268"/>
      <c r="AQ31" s="268"/>
      <c r="AR31" s="268"/>
      <c r="AS31" s="268" t="s">
        <v>89</v>
      </c>
      <c r="AT31" s="268"/>
      <c r="AU31" s="268"/>
      <c r="AV31" s="268"/>
      <c r="AW31" s="268" t="s">
        <v>90</v>
      </c>
      <c r="AX31" s="268"/>
      <c r="AY31" s="268"/>
      <c r="AZ31" s="268"/>
      <c r="BA31" s="263"/>
      <c r="BB31" s="261"/>
      <c r="BC31" s="261"/>
      <c r="BD31" s="45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</row>
    <row r="32" spans="1:255" s="17" customFormat="1" ht="21" customHeight="1">
      <c r="A32" s="268"/>
      <c r="B32" s="268"/>
      <c r="C32" s="266"/>
      <c r="D32" s="28" t="s">
        <v>91</v>
      </c>
      <c r="E32" s="28" t="s">
        <v>73</v>
      </c>
      <c r="F32" s="28" t="s">
        <v>74</v>
      </c>
      <c r="G32" s="28" t="s">
        <v>75</v>
      </c>
      <c r="H32" s="28" t="s">
        <v>76</v>
      </c>
      <c r="I32" s="28" t="s">
        <v>73</v>
      </c>
      <c r="J32" s="28" t="s">
        <v>74</v>
      </c>
      <c r="K32" s="28" t="s">
        <v>75</v>
      </c>
      <c r="L32" s="28" t="s">
        <v>76</v>
      </c>
      <c r="M32" s="28" t="s">
        <v>73</v>
      </c>
      <c r="N32" s="28" t="s">
        <v>74</v>
      </c>
      <c r="O32" s="28" t="s">
        <v>75</v>
      </c>
      <c r="P32" s="28" t="s">
        <v>76</v>
      </c>
      <c r="Q32" s="28" t="s">
        <v>73</v>
      </c>
      <c r="R32" s="28" t="s">
        <v>74</v>
      </c>
      <c r="S32" s="28" t="s">
        <v>75</v>
      </c>
      <c r="T32" s="28" t="s">
        <v>76</v>
      </c>
      <c r="U32" s="28" t="s">
        <v>73</v>
      </c>
      <c r="V32" s="28" t="s">
        <v>74</v>
      </c>
      <c r="W32" s="28" t="s">
        <v>75</v>
      </c>
      <c r="X32" s="28" t="s">
        <v>76</v>
      </c>
      <c r="Y32" s="28" t="s">
        <v>73</v>
      </c>
      <c r="Z32" s="28" t="s">
        <v>74</v>
      </c>
      <c r="AA32" s="28" t="s">
        <v>75</v>
      </c>
      <c r="AB32" s="28" t="s">
        <v>76</v>
      </c>
      <c r="AC32" s="28" t="s">
        <v>73</v>
      </c>
      <c r="AD32" s="28" t="s">
        <v>74</v>
      </c>
      <c r="AE32" s="28" t="s">
        <v>75</v>
      </c>
      <c r="AF32" s="28" t="s">
        <v>76</v>
      </c>
      <c r="AG32" s="28" t="s">
        <v>73</v>
      </c>
      <c r="AH32" s="28" t="s">
        <v>74</v>
      </c>
      <c r="AI32" s="28" t="s">
        <v>75</v>
      </c>
      <c r="AJ32" s="28" t="s">
        <v>76</v>
      </c>
      <c r="AK32" s="28" t="s">
        <v>73</v>
      </c>
      <c r="AL32" s="28" t="s">
        <v>74</v>
      </c>
      <c r="AM32" s="28" t="s">
        <v>75</v>
      </c>
      <c r="AN32" s="28" t="s">
        <v>76</v>
      </c>
      <c r="AO32" s="28" t="s">
        <v>73</v>
      </c>
      <c r="AP32" s="28" t="s">
        <v>74</v>
      </c>
      <c r="AQ32" s="28" t="s">
        <v>75</v>
      </c>
      <c r="AR32" s="28" t="s">
        <v>76</v>
      </c>
      <c r="AS32" s="28" t="s">
        <v>73</v>
      </c>
      <c r="AT32" s="28" t="s">
        <v>74</v>
      </c>
      <c r="AU32" s="28" t="s">
        <v>75</v>
      </c>
      <c r="AV32" s="28" t="s">
        <v>76</v>
      </c>
      <c r="AW32" s="28" t="s">
        <v>73</v>
      </c>
      <c r="AX32" s="28" t="s">
        <v>74</v>
      </c>
      <c r="AY32" s="28" t="s">
        <v>75</v>
      </c>
      <c r="AZ32" s="28" t="s">
        <v>76</v>
      </c>
      <c r="BA32" s="263"/>
      <c r="BB32" s="261"/>
      <c r="BC32" s="261"/>
      <c r="BD32" s="45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</row>
    <row r="33" spans="1:255" s="17" customFormat="1" ht="21" customHeight="1">
      <c r="A33" s="268"/>
      <c r="B33" s="268"/>
      <c r="C33" s="267"/>
      <c r="D33" s="28" t="s">
        <v>97</v>
      </c>
      <c r="E33" s="32">
        <f>E30*100</f>
        <v>2800</v>
      </c>
      <c r="F33" s="32">
        <f>F30*150</f>
        <v>4050</v>
      </c>
      <c r="G33" s="32">
        <f>G30*200</f>
        <v>6200</v>
      </c>
      <c r="H33" s="32">
        <f>SUM(E33:G33)</f>
        <v>13050</v>
      </c>
      <c r="I33" s="35">
        <f>I30*100</f>
        <v>2800</v>
      </c>
      <c r="J33" s="32">
        <f>J30*150</f>
        <v>4050</v>
      </c>
      <c r="K33" s="32">
        <f>K30*200</f>
        <v>6000</v>
      </c>
      <c r="L33" s="32">
        <f>SUM(I33:K33)</f>
        <v>12850</v>
      </c>
      <c r="M33" s="32">
        <f>M30*100</f>
        <v>2800</v>
      </c>
      <c r="N33" s="32">
        <f>N30*150</f>
        <v>3900</v>
      </c>
      <c r="O33" s="32">
        <f>O30*200</f>
        <v>6000</v>
      </c>
      <c r="P33" s="32">
        <f>SUM(M33:O33)</f>
        <v>12700</v>
      </c>
      <c r="Q33" s="32">
        <f>Q30*100</f>
        <v>2800</v>
      </c>
      <c r="R33" s="32">
        <f>R30*150</f>
        <v>3750</v>
      </c>
      <c r="S33" s="32">
        <f>S30*200</f>
        <v>5800</v>
      </c>
      <c r="T33" s="32">
        <f>SUM(Q33:S33)</f>
        <v>12350</v>
      </c>
      <c r="U33" s="32">
        <f>U30*100</f>
        <v>2800</v>
      </c>
      <c r="V33" s="32">
        <f>V30*150</f>
        <v>3900</v>
      </c>
      <c r="W33" s="32">
        <f>W30*200</f>
        <v>5800</v>
      </c>
      <c r="X33" s="32">
        <f>SUM(U33:W33)</f>
        <v>12500</v>
      </c>
      <c r="Y33" s="32">
        <f>Y30*100</f>
        <v>2800</v>
      </c>
      <c r="Z33" s="32">
        <f>Z30*150</f>
        <v>3900</v>
      </c>
      <c r="AA33" s="32">
        <f>AA30*200</f>
        <v>5800</v>
      </c>
      <c r="AB33" s="32">
        <f>SUM(Y33:AA33)</f>
        <v>12500</v>
      </c>
      <c r="AC33" s="32">
        <f>AC30*100</f>
        <v>2800</v>
      </c>
      <c r="AD33" s="32">
        <f>AD30*150</f>
        <v>3900</v>
      </c>
      <c r="AE33" s="32">
        <f>AE30*200</f>
        <v>6000</v>
      </c>
      <c r="AF33" s="32">
        <f>SUM(AC33:AE33)</f>
        <v>12700</v>
      </c>
      <c r="AG33" s="32">
        <f>AG30*100</f>
        <v>2800</v>
      </c>
      <c r="AH33" s="32">
        <f>AH30*150</f>
        <v>3900</v>
      </c>
      <c r="AI33" s="32">
        <f>AI30*200</f>
        <v>6000</v>
      </c>
      <c r="AJ33" s="32">
        <f>SUM(AG33:AI33)</f>
        <v>12700</v>
      </c>
      <c r="AK33" s="32">
        <f>AK30*100</f>
        <v>2700</v>
      </c>
      <c r="AL33" s="32">
        <f>AL30*150</f>
        <v>4050</v>
      </c>
      <c r="AM33" s="32">
        <f>AM30*200</f>
        <v>5800</v>
      </c>
      <c r="AN33" s="32">
        <f>SUM(AK33:AM33)</f>
        <v>12550</v>
      </c>
      <c r="AO33" s="32">
        <f>AO30*100</f>
        <v>2700</v>
      </c>
      <c r="AP33" s="32">
        <f>AP30*150</f>
        <v>4200</v>
      </c>
      <c r="AQ33" s="32">
        <f>AQ30*200</f>
        <v>5800</v>
      </c>
      <c r="AR33" s="32">
        <f>SUM(AO33:AQ33)</f>
        <v>12700</v>
      </c>
      <c r="AS33" s="32">
        <f>AS30*100</f>
        <v>2700</v>
      </c>
      <c r="AT33" s="32">
        <f>AT30*150</f>
        <v>4200</v>
      </c>
      <c r="AU33" s="32">
        <f>AU30*200</f>
        <v>5800</v>
      </c>
      <c r="AV33" s="32">
        <f>SUM(AS33:AU33)</f>
        <v>12700</v>
      </c>
      <c r="AW33" s="32">
        <f>AW30*100</f>
        <v>2600</v>
      </c>
      <c r="AX33" s="32">
        <f>AX30*150</f>
        <v>4200</v>
      </c>
      <c r="AY33" s="32">
        <f>AY30*200</f>
        <v>5800</v>
      </c>
      <c r="AZ33" s="32">
        <f>SUM(AW33:AY33)</f>
        <v>12600</v>
      </c>
      <c r="BA33" s="264"/>
      <c r="BB33" s="261"/>
      <c r="BC33" s="261"/>
      <c r="BD33" s="45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</row>
    <row r="34" spans="1:255" s="17" customFormat="1" ht="21" customHeight="1">
      <c r="A34" s="28" t="s">
        <v>4</v>
      </c>
      <c r="B34" s="28" t="s">
        <v>5</v>
      </c>
      <c r="C34" s="28" t="s">
        <v>30</v>
      </c>
      <c r="D34" s="28" t="s">
        <v>31</v>
      </c>
      <c r="E34" s="268" t="s">
        <v>50</v>
      </c>
      <c r="F34" s="268"/>
      <c r="G34" s="268"/>
      <c r="H34" s="268"/>
      <c r="I34" s="268" t="s">
        <v>51</v>
      </c>
      <c r="J34" s="268"/>
      <c r="K34" s="268"/>
      <c r="L34" s="268"/>
      <c r="M34" s="268" t="s">
        <v>52</v>
      </c>
      <c r="N34" s="268"/>
      <c r="O34" s="268"/>
      <c r="P34" s="268"/>
      <c r="Q34" s="268" t="s">
        <v>53</v>
      </c>
      <c r="R34" s="268"/>
      <c r="S34" s="268"/>
      <c r="T34" s="268"/>
      <c r="U34" s="268" t="s">
        <v>54</v>
      </c>
      <c r="V34" s="268"/>
      <c r="W34" s="268"/>
      <c r="X34" s="268"/>
      <c r="Y34" s="268" t="s">
        <v>55</v>
      </c>
      <c r="Z34" s="268"/>
      <c r="AA34" s="268"/>
      <c r="AB34" s="268"/>
      <c r="AC34" s="268" t="s">
        <v>56</v>
      </c>
      <c r="AD34" s="268"/>
      <c r="AE34" s="268"/>
      <c r="AF34" s="268"/>
      <c r="AG34" s="277" t="s">
        <v>57</v>
      </c>
      <c r="AH34" s="277"/>
      <c r="AI34" s="277"/>
      <c r="AJ34" s="277"/>
      <c r="AK34" s="268" t="s">
        <v>58</v>
      </c>
      <c r="AL34" s="268"/>
      <c r="AM34" s="268"/>
      <c r="AN34" s="268"/>
      <c r="AO34" s="268" t="s">
        <v>59</v>
      </c>
      <c r="AP34" s="268"/>
      <c r="AQ34" s="268"/>
      <c r="AR34" s="268"/>
      <c r="AS34" s="268" t="s">
        <v>60</v>
      </c>
      <c r="AT34" s="268"/>
      <c r="AU34" s="268"/>
      <c r="AV34" s="268"/>
      <c r="AW34" s="268" t="s">
        <v>61</v>
      </c>
      <c r="AX34" s="268"/>
      <c r="AY34" s="268"/>
      <c r="AZ34" s="268"/>
      <c r="BA34" s="42" t="s">
        <v>62</v>
      </c>
      <c r="BB34" s="43" t="s">
        <v>40</v>
      </c>
      <c r="BC34" s="44" t="s">
        <v>41</v>
      </c>
      <c r="BD34" s="45"/>
      <c r="BE34" s="47"/>
      <c r="BF34" s="47"/>
      <c r="BG34" s="47"/>
      <c r="BH34" s="47"/>
      <c r="BI34" s="47"/>
      <c r="BJ34" s="47"/>
      <c r="BK34" s="47"/>
      <c r="BL34" s="47"/>
      <c r="BM34" s="47">
        <f>E30+I30++M30+Q30+U30+Y30+AC30+AG30+AK30+AO30+AS30+AW30</f>
        <v>331</v>
      </c>
      <c r="BN34" s="47">
        <f>F30+J30+N30+R30+V30+Z30+AD30+AH30+AL30+AP30+AT30+AX30</f>
        <v>320</v>
      </c>
      <c r="BO34" s="47">
        <f>G30+K30+O30+S30+W30+AA30+AE30+AI30+AM30+AQ30+AU30+AY30</f>
        <v>354</v>
      </c>
      <c r="BP34" s="47">
        <f>H30+L30+P30+T30+X30+AB30+AF30+AJ30+AN30+AR30+AV30+AZ30</f>
        <v>1005</v>
      </c>
      <c r="BQ34" s="47">
        <f>BM34*100</f>
        <v>33100</v>
      </c>
      <c r="BR34" s="47">
        <f>BN34*150</f>
        <v>48000</v>
      </c>
      <c r="BS34" s="47">
        <f>BO34*200</f>
        <v>70800</v>
      </c>
      <c r="BT34" s="47">
        <f>BQ34+BR34+BS34</f>
        <v>151900</v>
      </c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</row>
    <row r="35" spans="1:255" s="17" customFormat="1" ht="21" customHeight="1">
      <c r="A35" s="268" t="s">
        <v>112</v>
      </c>
      <c r="B35" s="268" t="s">
        <v>18</v>
      </c>
      <c r="C35" s="265" t="s">
        <v>113</v>
      </c>
      <c r="D35" s="30" t="s">
        <v>114</v>
      </c>
      <c r="E35" s="28" t="s">
        <v>73</v>
      </c>
      <c r="F35" s="28" t="s">
        <v>74</v>
      </c>
      <c r="G35" s="28" t="s">
        <v>75</v>
      </c>
      <c r="H35" s="28" t="s">
        <v>76</v>
      </c>
      <c r="I35" s="28" t="s">
        <v>73</v>
      </c>
      <c r="J35" s="28" t="s">
        <v>74</v>
      </c>
      <c r="K35" s="28" t="s">
        <v>75</v>
      </c>
      <c r="L35" s="28" t="s">
        <v>76</v>
      </c>
      <c r="M35" s="28" t="s">
        <v>73</v>
      </c>
      <c r="N35" s="28" t="s">
        <v>74</v>
      </c>
      <c r="O35" s="28" t="s">
        <v>75</v>
      </c>
      <c r="P35" s="28" t="s">
        <v>76</v>
      </c>
      <c r="Q35" s="28" t="s">
        <v>73</v>
      </c>
      <c r="R35" s="28" t="s">
        <v>74</v>
      </c>
      <c r="S35" s="28" t="s">
        <v>75</v>
      </c>
      <c r="T35" s="28" t="s">
        <v>76</v>
      </c>
      <c r="U35" s="28" t="s">
        <v>73</v>
      </c>
      <c r="V35" s="28" t="s">
        <v>74</v>
      </c>
      <c r="W35" s="28" t="s">
        <v>75</v>
      </c>
      <c r="X35" s="28" t="s">
        <v>76</v>
      </c>
      <c r="Y35" s="28" t="s">
        <v>73</v>
      </c>
      <c r="Z35" s="28" t="s">
        <v>74</v>
      </c>
      <c r="AA35" s="28" t="s">
        <v>75</v>
      </c>
      <c r="AB35" s="28" t="s">
        <v>76</v>
      </c>
      <c r="AC35" s="28" t="s">
        <v>73</v>
      </c>
      <c r="AD35" s="28" t="s">
        <v>74</v>
      </c>
      <c r="AE35" s="28" t="s">
        <v>75</v>
      </c>
      <c r="AF35" s="28" t="s">
        <v>76</v>
      </c>
      <c r="AG35" s="28" t="s">
        <v>73</v>
      </c>
      <c r="AH35" s="28" t="s">
        <v>74</v>
      </c>
      <c r="AI35" s="28" t="s">
        <v>75</v>
      </c>
      <c r="AJ35" s="28" t="s">
        <v>76</v>
      </c>
      <c r="AK35" s="28" t="s">
        <v>73</v>
      </c>
      <c r="AL35" s="28" t="s">
        <v>74</v>
      </c>
      <c r="AM35" s="28" t="s">
        <v>75</v>
      </c>
      <c r="AN35" s="28" t="s">
        <v>76</v>
      </c>
      <c r="AO35" s="28" t="s">
        <v>73</v>
      </c>
      <c r="AP35" s="28" t="s">
        <v>74</v>
      </c>
      <c r="AQ35" s="28" t="s">
        <v>75</v>
      </c>
      <c r="AR35" s="28" t="s">
        <v>76</v>
      </c>
      <c r="AS35" s="28" t="s">
        <v>73</v>
      </c>
      <c r="AT35" s="28" t="s">
        <v>74</v>
      </c>
      <c r="AU35" s="28" t="s">
        <v>75</v>
      </c>
      <c r="AV35" s="28" t="s">
        <v>76</v>
      </c>
      <c r="AW35" s="28" t="s">
        <v>73</v>
      </c>
      <c r="AX35" s="28" t="s">
        <v>74</v>
      </c>
      <c r="AY35" s="28" t="s">
        <v>75</v>
      </c>
      <c r="AZ35" s="28" t="s">
        <v>76</v>
      </c>
      <c r="BA35" s="262">
        <f>AZ36+AV36+AR36+AN36+AJ36+AF36+AB36+X36+T36+P36+L36+H36</f>
        <v>324</v>
      </c>
      <c r="BB35" s="261">
        <f>BL36/10000</f>
        <v>6.36</v>
      </c>
      <c r="BC35" s="261">
        <f>BB35/2</f>
        <v>3.18</v>
      </c>
      <c r="BD35" s="45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</row>
    <row r="36" spans="1:255" s="17" customFormat="1" ht="21" customHeight="1">
      <c r="A36" s="268"/>
      <c r="B36" s="268"/>
      <c r="C36" s="266"/>
      <c r="D36" s="29" t="s">
        <v>77</v>
      </c>
      <c r="E36" s="35">
        <v>0</v>
      </c>
      <c r="F36" s="35">
        <v>2</v>
      </c>
      <c r="G36" s="35">
        <v>25</v>
      </c>
      <c r="H36" s="36">
        <f>E36+F36+G36</f>
        <v>27</v>
      </c>
      <c r="I36" s="35">
        <v>0</v>
      </c>
      <c r="J36" s="35">
        <v>2</v>
      </c>
      <c r="K36" s="35">
        <v>25</v>
      </c>
      <c r="L36" s="36">
        <f>I36+J36+K36</f>
        <v>27</v>
      </c>
      <c r="M36" s="35">
        <v>0</v>
      </c>
      <c r="N36" s="35">
        <v>2</v>
      </c>
      <c r="O36" s="35">
        <v>25</v>
      </c>
      <c r="P36" s="36">
        <f>M36+N36+O36</f>
        <v>27</v>
      </c>
      <c r="Q36" s="35">
        <v>0</v>
      </c>
      <c r="R36" s="35">
        <v>2</v>
      </c>
      <c r="S36" s="35">
        <v>25</v>
      </c>
      <c r="T36" s="36">
        <f>Q36+R36+S36</f>
        <v>27</v>
      </c>
      <c r="U36" s="35">
        <v>0</v>
      </c>
      <c r="V36" s="35">
        <v>2</v>
      </c>
      <c r="W36" s="35">
        <v>25</v>
      </c>
      <c r="X36" s="36">
        <f>U36+V36+W36</f>
        <v>27</v>
      </c>
      <c r="Y36" s="35">
        <v>0</v>
      </c>
      <c r="Z36" s="35">
        <v>2</v>
      </c>
      <c r="AA36" s="35">
        <v>25</v>
      </c>
      <c r="AB36" s="36">
        <f>Y36+Z36+AA36</f>
        <v>27</v>
      </c>
      <c r="AC36" s="35">
        <v>0</v>
      </c>
      <c r="AD36" s="35">
        <v>2</v>
      </c>
      <c r="AE36" s="35">
        <v>25</v>
      </c>
      <c r="AF36" s="36">
        <f>AC36+AD36+AE36</f>
        <v>27</v>
      </c>
      <c r="AG36" s="35">
        <v>0</v>
      </c>
      <c r="AH36" s="35">
        <v>2</v>
      </c>
      <c r="AI36" s="35">
        <v>25</v>
      </c>
      <c r="AJ36" s="36">
        <f>AG36+AH36+AI36</f>
        <v>27</v>
      </c>
      <c r="AK36" s="35">
        <v>0</v>
      </c>
      <c r="AL36" s="35">
        <v>2</v>
      </c>
      <c r="AM36" s="35">
        <v>25</v>
      </c>
      <c r="AN36" s="36">
        <f>AK36+AL36+AM36</f>
        <v>27</v>
      </c>
      <c r="AO36" s="35">
        <v>0</v>
      </c>
      <c r="AP36" s="35">
        <v>2</v>
      </c>
      <c r="AQ36" s="35">
        <v>25</v>
      </c>
      <c r="AR36" s="36">
        <f>AO36+AP36+AQ36</f>
        <v>27</v>
      </c>
      <c r="AS36" s="35">
        <v>0</v>
      </c>
      <c r="AT36" s="35">
        <v>2</v>
      </c>
      <c r="AU36" s="35">
        <v>25</v>
      </c>
      <c r="AV36" s="36">
        <f>AS36+AT36+AU36</f>
        <v>27</v>
      </c>
      <c r="AW36" s="35">
        <v>0</v>
      </c>
      <c r="AX36" s="35">
        <v>2</v>
      </c>
      <c r="AY36" s="35">
        <v>25</v>
      </c>
      <c r="AZ36" s="36">
        <f>AW36+AX36+AY36</f>
        <v>27</v>
      </c>
      <c r="BA36" s="263"/>
      <c r="BB36" s="261"/>
      <c r="BC36" s="261"/>
      <c r="BD36" s="45"/>
      <c r="BE36" s="47">
        <f>E36+I36+M36+Q36+U36+Y36+AC36+AG36+AO36+AS36+AW36+AK36</f>
        <v>0</v>
      </c>
      <c r="BF36" s="47">
        <f>F36+J36+N36+R36+V36+Z36+AD36+AH36+AP36+AT36+AX36+AL36</f>
        <v>24</v>
      </c>
      <c r="BG36" s="47">
        <f>G36+K36+O36+S36+W36+AA36+AE36+AI36+AM36+AQ36+AU36+AY36</f>
        <v>300</v>
      </c>
      <c r="BH36" s="47">
        <f>H36+L36+P36+T36+X36+AB36+AF36+AJ36+AN36+AR36+AV36+AZ36</f>
        <v>324</v>
      </c>
      <c r="BI36" s="47">
        <f>BE36*100</f>
        <v>0</v>
      </c>
      <c r="BJ36" s="47">
        <f>BF36*150</f>
        <v>3600</v>
      </c>
      <c r="BK36" s="47">
        <f>BG36*200</f>
        <v>60000</v>
      </c>
      <c r="BL36" s="47">
        <f>BI36+BJ36+BK36</f>
        <v>63600</v>
      </c>
      <c r="BM36" s="47"/>
      <c r="BN36" s="47"/>
      <c r="BO36" s="47"/>
      <c r="BP36" s="47"/>
      <c r="BQ36" s="47"/>
      <c r="BR36" s="47"/>
      <c r="BS36" s="47"/>
      <c r="BT36" s="47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</row>
    <row r="37" spans="1:255" s="17" customFormat="1" ht="21" customHeight="1">
      <c r="A37" s="268"/>
      <c r="B37" s="268"/>
      <c r="C37" s="266"/>
      <c r="D37" s="33" t="s">
        <v>115</v>
      </c>
      <c r="E37" s="268" t="s">
        <v>79</v>
      </c>
      <c r="F37" s="268"/>
      <c r="G37" s="268"/>
      <c r="H37" s="268"/>
      <c r="I37" s="268" t="s">
        <v>80</v>
      </c>
      <c r="J37" s="268"/>
      <c r="K37" s="268"/>
      <c r="L37" s="268"/>
      <c r="M37" s="268" t="s">
        <v>81</v>
      </c>
      <c r="N37" s="268"/>
      <c r="O37" s="268"/>
      <c r="P37" s="268"/>
      <c r="Q37" s="268" t="s">
        <v>82</v>
      </c>
      <c r="R37" s="268"/>
      <c r="S37" s="268"/>
      <c r="T37" s="268"/>
      <c r="U37" s="268" t="s">
        <v>83</v>
      </c>
      <c r="V37" s="268"/>
      <c r="W37" s="268"/>
      <c r="X37" s="268"/>
      <c r="Y37" s="268" t="s">
        <v>84</v>
      </c>
      <c r="Z37" s="268"/>
      <c r="AA37" s="268"/>
      <c r="AB37" s="268"/>
      <c r="AC37" s="268" t="s">
        <v>85</v>
      </c>
      <c r="AD37" s="268"/>
      <c r="AE37" s="268"/>
      <c r="AF37" s="268"/>
      <c r="AG37" s="268" t="s">
        <v>86</v>
      </c>
      <c r="AH37" s="268"/>
      <c r="AI37" s="268"/>
      <c r="AJ37" s="268"/>
      <c r="AK37" s="268" t="s">
        <v>87</v>
      </c>
      <c r="AL37" s="268"/>
      <c r="AM37" s="268"/>
      <c r="AN37" s="268"/>
      <c r="AO37" s="268" t="s">
        <v>88</v>
      </c>
      <c r="AP37" s="268"/>
      <c r="AQ37" s="268"/>
      <c r="AR37" s="268"/>
      <c r="AS37" s="268" t="s">
        <v>89</v>
      </c>
      <c r="AT37" s="268"/>
      <c r="AU37" s="268"/>
      <c r="AV37" s="268"/>
      <c r="AW37" s="268" t="s">
        <v>90</v>
      </c>
      <c r="AX37" s="268"/>
      <c r="AY37" s="268"/>
      <c r="AZ37" s="268"/>
      <c r="BA37" s="263"/>
      <c r="BB37" s="261"/>
      <c r="BC37" s="261"/>
      <c r="BD37" s="45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</row>
    <row r="38" spans="1:255" s="17" customFormat="1" ht="21" customHeight="1">
      <c r="A38" s="268"/>
      <c r="B38" s="268"/>
      <c r="C38" s="266"/>
      <c r="D38" s="28" t="s">
        <v>91</v>
      </c>
      <c r="E38" s="28" t="s">
        <v>73</v>
      </c>
      <c r="F38" s="28" t="s">
        <v>74</v>
      </c>
      <c r="G38" s="28" t="s">
        <v>75</v>
      </c>
      <c r="H38" s="28" t="s">
        <v>76</v>
      </c>
      <c r="I38" s="28" t="s">
        <v>73</v>
      </c>
      <c r="J38" s="28" t="s">
        <v>74</v>
      </c>
      <c r="K38" s="28" t="s">
        <v>75</v>
      </c>
      <c r="L38" s="28" t="s">
        <v>76</v>
      </c>
      <c r="M38" s="28" t="s">
        <v>73</v>
      </c>
      <c r="N38" s="28" t="s">
        <v>74</v>
      </c>
      <c r="O38" s="28" t="s">
        <v>75</v>
      </c>
      <c r="P38" s="28" t="s">
        <v>76</v>
      </c>
      <c r="Q38" s="28" t="s">
        <v>73</v>
      </c>
      <c r="R38" s="28" t="s">
        <v>74</v>
      </c>
      <c r="S38" s="28" t="s">
        <v>75</v>
      </c>
      <c r="T38" s="28" t="s">
        <v>76</v>
      </c>
      <c r="U38" s="28" t="s">
        <v>73</v>
      </c>
      <c r="V38" s="28" t="s">
        <v>74</v>
      </c>
      <c r="W38" s="28" t="s">
        <v>75</v>
      </c>
      <c r="X38" s="28" t="s">
        <v>76</v>
      </c>
      <c r="Y38" s="28" t="s">
        <v>73</v>
      </c>
      <c r="Z38" s="28" t="s">
        <v>74</v>
      </c>
      <c r="AA38" s="28" t="s">
        <v>75</v>
      </c>
      <c r="AB38" s="28" t="s">
        <v>76</v>
      </c>
      <c r="AC38" s="28" t="s">
        <v>73</v>
      </c>
      <c r="AD38" s="28" t="s">
        <v>74</v>
      </c>
      <c r="AE38" s="28" t="s">
        <v>75</v>
      </c>
      <c r="AF38" s="28" t="s">
        <v>76</v>
      </c>
      <c r="AG38" s="28" t="s">
        <v>73</v>
      </c>
      <c r="AH38" s="28" t="s">
        <v>74</v>
      </c>
      <c r="AI38" s="28" t="s">
        <v>75</v>
      </c>
      <c r="AJ38" s="28" t="s">
        <v>76</v>
      </c>
      <c r="AK38" s="28" t="s">
        <v>73</v>
      </c>
      <c r="AL38" s="28" t="s">
        <v>74</v>
      </c>
      <c r="AM38" s="28" t="s">
        <v>75</v>
      </c>
      <c r="AN38" s="28" t="s">
        <v>76</v>
      </c>
      <c r="AO38" s="28" t="s">
        <v>73</v>
      </c>
      <c r="AP38" s="28" t="s">
        <v>74</v>
      </c>
      <c r="AQ38" s="28" t="s">
        <v>75</v>
      </c>
      <c r="AR38" s="28" t="s">
        <v>76</v>
      </c>
      <c r="AS38" s="28" t="s">
        <v>73</v>
      </c>
      <c r="AT38" s="28" t="s">
        <v>74</v>
      </c>
      <c r="AU38" s="28" t="s">
        <v>75</v>
      </c>
      <c r="AV38" s="28" t="s">
        <v>76</v>
      </c>
      <c r="AW38" s="28" t="s">
        <v>73</v>
      </c>
      <c r="AX38" s="28" t="s">
        <v>74</v>
      </c>
      <c r="AY38" s="28" t="s">
        <v>75</v>
      </c>
      <c r="AZ38" s="28" t="s">
        <v>76</v>
      </c>
      <c r="BA38" s="263"/>
      <c r="BB38" s="261"/>
      <c r="BC38" s="261"/>
      <c r="BD38" s="45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</row>
    <row r="39" spans="1:255" s="17" customFormat="1" ht="21" customHeight="1">
      <c r="A39" s="268"/>
      <c r="B39" s="268"/>
      <c r="C39" s="267"/>
      <c r="D39" s="28" t="s">
        <v>116</v>
      </c>
      <c r="E39" s="32">
        <f>E36*100</f>
        <v>0</v>
      </c>
      <c r="F39" s="32">
        <f>F36*150</f>
        <v>300</v>
      </c>
      <c r="G39" s="32">
        <f>G36*200</f>
        <v>5000</v>
      </c>
      <c r="H39" s="32">
        <f>SUM(E39:G39)</f>
        <v>5300</v>
      </c>
      <c r="I39" s="35">
        <f>I36*100</f>
        <v>0</v>
      </c>
      <c r="J39" s="32">
        <f>J36*150</f>
        <v>300</v>
      </c>
      <c r="K39" s="32">
        <f>K36*200</f>
        <v>5000</v>
      </c>
      <c r="L39" s="32">
        <f>SUM(I39:K39)</f>
        <v>5300</v>
      </c>
      <c r="M39" s="32">
        <f>M36*100</f>
        <v>0</v>
      </c>
      <c r="N39" s="32">
        <f>N36*150</f>
        <v>300</v>
      </c>
      <c r="O39" s="32">
        <f>O36*200</f>
        <v>5000</v>
      </c>
      <c r="P39" s="32">
        <f>SUM(M39:O39)</f>
        <v>5300</v>
      </c>
      <c r="Q39" s="32">
        <f>Q36*100</f>
        <v>0</v>
      </c>
      <c r="R39" s="32">
        <f>R36*150</f>
        <v>300</v>
      </c>
      <c r="S39" s="32">
        <f>S36*200</f>
        <v>5000</v>
      </c>
      <c r="T39" s="32">
        <f>SUM(Q39:S39)</f>
        <v>5300</v>
      </c>
      <c r="U39" s="32">
        <f>U36*100</f>
        <v>0</v>
      </c>
      <c r="V39" s="32">
        <f>V36*150</f>
        <v>300</v>
      </c>
      <c r="W39" s="32">
        <f>W36*200</f>
        <v>5000</v>
      </c>
      <c r="X39" s="32">
        <f>SUM(U39:W39)</f>
        <v>5300</v>
      </c>
      <c r="Y39" s="32">
        <f>Y36*100</f>
        <v>0</v>
      </c>
      <c r="Z39" s="32">
        <f>Z36*150</f>
        <v>300</v>
      </c>
      <c r="AA39" s="32">
        <f>AA36*200</f>
        <v>5000</v>
      </c>
      <c r="AB39" s="32">
        <f>SUM(Y39:AA39)</f>
        <v>5300</v>
      </c>
      <c r="AC39" s="32">
        <f>AC36*100</f>
        <v>0</v>
      </c>
      <c r="AD39" s="32">
        <f>AD36*150</f>
        <v>300</v>
      </c>
      <c r="AE39" s="32">
        <f>AE36*200</f>
        <v>5000</v>
      </c>
      <c r="AF39" s="32">
        <f>SUM(AC39:AE39)</f>
        <v>5300</v>
      </c>
      <c r="AG39" s="32">
        <f>AG36*100</f>
        <v>0</v>
      </c>
      <c r="AH39" s="32">
        <f>AH36*150</f>
        <v>300</v>
      </c>
      <c r="AI39" s="32">
        <f>AI36*200</f>
        <v>5000</v>
      </c>
      <c r="AJ39" s="32">
        <f>SUM(AG39:AI39)</f>
        <v>5300</v>
      </c>
      <c r="AK39" s="32">
        <f>AK36*100</f>
        <v>0</v>
      </c>
      <c r="AL39" s="32">
        <f>AL36*150</f>
        <v>300</v>
      </c>
      <c r="AM39" s="32">
        <f>AM36*200</f>
        <v>5000</v>
      </c>
      <c r="AN39" s="32">
        <f>SUM(AK39:AM39)</f>
        <v>5300</v>
      </c>
      <c r="AO39" s="32">
        <f>AO36*100</f>
        <v>0</v>
      </c>
      <c r="AP39" s="32">
        <f>AP36*150</f>
        <v>300</v>
      </c>
      <c r="AQ39" s="32">
        <f>AQ36*200</f>
        <v>5000</v>
      </c>
      <c r="AR39" s="32">
        <f>SUM(AO39:AQ39)</f>
        <v>5300</v>
      </c>
      <c r="AS39" s="32">
        <f>AS36*100</f>
        <v>0</v>
      </c>
      <c r="AT39" s="32">
        <f>AT36*150</f>
        <v>300</v>
      </c>
      <c r="AU39" s="32">
        <f>AU36*200</f>
        <v>5000</v>
      </c>
      <c r="AV39" s="32">
        <f>SUM(AS39:AU39)</f>
        <v>5300</v>
      </c>
      <c r="AW39" s="32">
        <f>AW36*100</f>
        <v>0</v>
      </c>
      <c r="AX39" s="32">
        <f>AX36*150</f>
        <v>300</v>
      </c>
      <c r="AY39" s="32">
        <f>AY36*200</f>
        <v>5000</v>
      </c>
      <c r="AZ39" s="32">
        <f>SUM(AW39:AY39)</f>
        <v>5300</v>
      </c>
      <c r="BA39" s="264"/>
      <c r="BB39" s="261"/>
      <c r="BC39" s="261"/>
      <c r="BD39" s="45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</row>
    <row r="40" spans="1:255" s="17" customFormat="1" ht="21" customHeight="1">
      <c r="A40" s="28" t="s">
        <v>4</v>
      </c>
      <c r="B40" s="28" t="s">
        <v>5</v>
      </c>
      <c r="C40" s="28" t="s">
        <v>30</v>
      </c>
      <c r="D40" s="28" t="s">
        <v>31</v>
      </c>
      <c r="E40" s="268" t="s">
        <v>50</v>
      </c>
      <c r="F40" s="268"/>
      <c r="G40" s="268"/>
      <c r="H40" s="268"/>
      <c r="I40" s="268" t="s">
        <v>51</v>
      </c>
      <c r="J40" s="268"/>
      <c r="K40" s="268"/>
      <c r="L40" s="268"/>
      <c r="M40" s="268" t="s">
        <v>52</v>
      </c>
      <c r="N40" s="268"/>
      <c r="O40" s="268"/>
      <c r="P40" s="268"/>
      <c r="Q40" s="268" t="s">
        <v>53</v>
      </c>
      <c r="R40" s="268"/>
      <c r="S40" s="268"/>
      <c r="T40" s="268"/>
      <c r="U40" s="268" t="s">
        <v>54</v>
      </c>
      <c r="V40" s="268"/>
      <c r="W40" s="268"/>
      <c r="X40" s="268"/>
      <c r="Y40" s="268" t="s">
        <v>55</v>
      </c>
      <c r="Z40" s="268"/>
      <c r="AA40" s="268"/>
      <c r="AB40" s="268"/>
      <c r="AC40" s="268" t="s">
        <v>56</v>
      </c>
      <c r="AD40" s="268"/>
      <c r="AE40" s="268"/>
      <c r="AF40" s="268"/>
      <c r="AG40" s="277" t="s">
        <v>57</v>
      </c>
      <c r="AH40" s="277"/>
      <c r="AI40" s="277"/>
      <c r="AJ40" s="277"/>
      <c r="AK40" s="268" t="s">
        <v>58</v>
      </c>
      <c r="AL40" s="268"/>
      <c r="AM40" s="268"/>
      <c r="AN40" s="268"/>
      <c r="AO40" s="268" t="s">
        <v>59</v>
      </c>
      <c r="AP40" s="268"/>
      <c r="AQ40" s="268"/>
      <c r="AR40" s="268"/>
      <c r="AS40" s="268" t="s">
        <v>60</v>
      </c>
      <c r="AT40" s="268"/>
      <c r="AU40" s="268"/>
      <c r="AV40" s="268"/>
      <c r="AW40" s="268" t="s">
        <v>61</v>
      </c>
      <c r="AX40" s="268"/>
      <c r="AY40" s="268"/>
      <c r="AZ40" s="268"/>
      <c r="BA40" s="42" t="s">
        <v>62</v>
      </c>
      <c r="BB40" s="43" t="s">
        <v>40</v>
      </c>
      <c r="BC40" s="44" t="s">
        <v>41</v>
      </c>
      <c r="BD40" s="45"/>
      <c r="BE40" s="47"/>
      <c r="BF40" s="47"/>
      <c r="BG40" s="47"/>
      <c r="BH40" s="47"/>
      <c r="BI40" s="47"/>
      <c r="BJ40" s="47"/>
      <c r="BK40" s="47"/>
      <c r="BL40" s="47"/>
      <c r="BM40" s="47">
        <f>E36+I36++M36+Q36+U36+Y36+AC36+AG36+AK36+AO36+AS36+AW36</f>
        <v>0</v>
      </c>
      <c r="BN40" s="47">
        <f>F36+J36+N36+R36+V36+Z36+AD36+AH36+AL36+AP36+AT36+AX36</f>
        <v>24</v>
      </c>
      <c r="BO40" s="47">
        <f>G36+K36+O36+S36+W36+AA36+AE36+AI36+AM36+AQ36+AU36+AY36</f>
        <v>300</v>
      </c>
      <c r="BP40" s="47">
        <f>H36+L36+P36+T36+X36+AB36+AF36+AJ36+AN36+AR36+AV36+AZ36</f>
        <v>324</v>
      </c>
      <c r="BQ40" s="47">
        <f>BM40*100</f>
        <v>0</v>
      </c>
      <c r="BR40" s="47">
        <f>BN40*150</f>
        <v>3600</v>
      </c>
      <c r="BS40" s="47">
        <f>BO40*200</f>
        <v>60000</v>
      </c>
      <c r="BT40" s="47">
        <f>BQ40+BR40+BS40</f>
        <v>63600</v>
      </c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</row>
    <row r="41" spans="1:255" s="17" customFormat="1" ht="21" customHeight="1">
      <c r="A41" s="268" t="s">
        <v>117</v>
      </c>
      <c r="B41" s="268" t="s">
        <v>18</v>
      </c>
      <c r="C41" s="265" t="s">
        <v>118</v>
      </c>
      <c r="D41" s="30" t="s">
        <v>119</v>
      </c>
      <c r="E41" s="28" t="s">
        <v>73</v>
      </c>
      <c r="F41" s="28" t="s">
        <v>74</v>
      </c>
      <c r="G41" s="28" t="s">
        <v>75</v>
      </c>
      <c r="H41" s="28" t="s">
        <v>76</v>
      </c>
      <c r="I41" s="28" t="s">
        <v>73</v>
      </c>
      <c r="J41" s="28" t="s">
        <v>74</v>
      </c>
      <c r="K41" s="28" t="s">
        <v>75</v>
      </c>
      <c r="L41" s="28" t="s">
        <v>76</v>
      </c>
      <c r="M41" s="28" t="s">
        <v>73</v>
      </c>
      <c r="N41" s="28" t="s">
        <v>74</v>
      </c>
      <c r="O41" s="28" t="s">
        <v>75</v>
      </c>
      <c r="P41" s="28" t="s">
        <v>76</v>
      </c>
      <c r="Q41" s="28" t="s">
        <v>73</v>
      </c>
      <c r="R41" s="28" t="s">
        <v>74</v>
      </c>
      <c r="S41" s="28" t="s">
        <v>75</v>
      </c>
      <c r="T41" s="28" t="s">
        <v>76</v>
      </c>
      <c r="U41" s="28" t="s">
        <v>73</v>
      </c>
      <c r="V41" s="28" t="s">
        <v>74</v>
      </c>
      <c r="W41" s="28" t="s">
        <v>75</v>
      </c>
      <c r="X41" s="28" t="s">
        <v>76</v>
      </c>
      <c r="Y41" s="28" t="s">
        <v>73</v>
      </c>
      <c r="Z41" s="28" t="s">
        <v>74</v>
      </c>
      <c r="AA41" s="28" t="s">
        <v>75</v>
      </c>
      <c r="AB41" s="28" t="s">
        <v>76</v>
      </c>
      <c r="AC41" s="28" t="s">
        <v>73</v>
      </c>
      <c r="AD41" s="28" t="s">
        <v>74</v>
      </c>
      <c r="AE41" s="28" t="s">
        <v>75</v>
      </c>
      <c r="AF41" s="28" t="s">
        <v>76</v>
      </c>
      <c r="AG41" s="28" t="s">
        <v>73</v>
      </c>
      <c r="AH41" s="28" t="s">
        <v>74</v>
      </c>
      <c r="AI41" s="28" t="s">
        <v>75</v>
      </c>
      <c r="AJ41" s="28" t="s">
        <v>76</v>
      </c>
      <c r="AK41" s="28" t="s">
        <v>73</v>
      </c>
      <c r="AL41" s="28" t="s">
        <v>74</v>
      </c>
      <c r="AM41" s="28" t="s">
        <v>75</v>
      </c>
      <c r="AN41" s="28" t="s">
        <v>76</v>
      </c>
      <c r="AO41" s="28" t="s">
        <v>73</v>
      </c>
      <c r="AP41" s="28" t="s">
        <v>74</v>
      </c>
      <c r="AQ41" s="28" t="s">
        <v>75</v>
      </c>
      <c r="AR41" s="28" t="s">
        <v>76</v>
      </c>
      <c r="AS41" s="28" t="s">
        <v>73</v>
      </c>
      <c r="AT41" s="28" t="s">
        <v>74</v>
      </c>
      <c r="AU41" s="28" t="s">
        <v>75</v>
      </c>
      <c r="AV41" s="28" t="s">
        <v>76</v>
      </c>
      <c r="AW41" s="28" t="s">
        <v>73</v>
      </c>
      <c r="AX41" s="28" t="s">
        <v>74</v>
      </c>
      <c r="AY41" s="28" t="s">
        <v>75</v>
      </c>
      <c r="AZ41" s="28" t="s">
        <v>76</v>
      </c>
      <c r="BA41" s="262">
        <f>AZ42+AV42+AR42+AN42+AJ42+AF42+AB42+X42+T42+P42+L42+H42</f>
        <v>889</v>
      </c>
      <c r="BB41" s="261">
        <f>BL42/10000</f>
        <v>17.239999999999998</v>
      </c>
      <c r="BC41" s="261">
        <f>BB41/2</f>
        <v>8.6199999999999992</v>
      </c>
      <c r="BD41" s="45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</row>
    <row r="42" spans="1:255" s="17" customFormat="1" ht="21" customHeight="1">
      <c r="A42" s="268"/>
      <c r="B42" s="268"/>
      <c r="C42" s="266"/>
      <c r="D42" s="29" t="s">
        <v>77</v>
      </c>
      <c r="E42" s="34">
        <v>2</v>
      </c>
      <c r="F42" s="34">
        <v>5</v>
      </c>
      <c r="G42" s="34">
        <v>67</v>
      </c>
      <c r="H42" s="36">
        <f>E42+F42+G42</f>
        <v>74</v>
      </c>
      <c r="I42" s="34">
        <v>2</v>
      </c>
      <c r="J42" s="34">
        <v>5</v>
      </c>
      <c r="K42" s="34">
        <v>67</v>
      </c>
      <c r="L42" s="36">
        <f>I42+J42+K42</f>
        <v>74</v>
      </c>
      <c r="M42" s="34">
        <v>2</v>
      </c>
      <c r="N42" s="34">
        <v>5</v>
      </c>
      <c r="O42" s="34">
        <v>67</v>
      </c>
      <c r="P42" s="36">
        <f>M42+N42+O42</f>
        <v>74</v>
      </c>
      <c r="Q42" s="34">
        <v>2</v>
      </c>
      <c r="R42" s="34">
        <v>5</v>
      </c>
      <c r="S42" s="34">
        <v>67</v>
      </c>
      <c r="T42" s="36">
        <f>Q42+R42+S42</f>
        <v>74</v>
      </c>
      <c r="U42" s="34">
        <v>2</v>
      </c>
      <c r="V42" s="34">
        <v>5</v>
      </c>
      <c r="W42" s="34">
        <v>67</v>
      </c>
      <c r="X42" s="36">
        <f>U42+V42+W42</f>
        <v>74</v>
      </c>
      <c r="Y42" s="34">
        <v>2</v>
      </c>
      <c r="Z42" s="34">
        <v>5</v>
      </c>
      <c r="AA42" s="34">
        <v>67</v>
      </c>
      <c r="AB42" s="36">
        <f>Y42+Z42+AA42</f>
        <v>74</v>
      </c>
      <c r="AC42" s="34">
        <v>2</v>
      </c>
      <c r="AD42" s="34">
        <v>5</v>
      </c>
      <c r="AE42" s="34">
        <v>67</v>
      </c>
      <c r="AF42" s="36">
        <f>AC42+AD42+AE42</f>
        <v>74</v>
      </c>
      <c r="AG42" s="34">
        <v>2</v>
      </c>
      <c r="AH42" s="34">
        <v>5</v>
      </c>
      <c r="AI42" s="34">
        <v>67</v>
      </c>
      <c r="AJ42" s="36">
        <f>AG42+AH42+AI42</f>
        <v>74</v>
      </c>
      <c r="AK42" s="34">
        <v>2</v>
      </c>
      <c r="AL42" s="34">
        <v>5</v>
      </c>
      <c r="AM42" s="34">
        <v>67</v>
      </c>
      <c r="AN42" s="36">
        <f>AK42+AL42+AM42</f>
        <v>74</v>
      </c>
      <c r="AO42" s="34">
        <v>2</v>
      </c>
      <c r="AP42" s="34">
        <v>5</v>
      </c>
      <c r="AQ42" s="34">
        <v>67</v>
      </c>
      <c r="AR42" s="36">
        <f>AO42+AP42+AQ42</f>
        <v>74</v>
      </c>
      <c r="AS42" s="34">
        <v>2</v>
      </c>
      <c r="AT42" s="34">
        <v>5</v>
      </c>
      <c r="AU42" s="34">
        <v>67</v>
      </c>
      <c r="AV42" s="36">
        <f>AS42+AT42+AU42</f>
        <v>74</v>
      </c>
      <c r="AW42" s="34">
        <v>2</v>
      </c>
      <c r="AX42" s="34">
        <v>5</v>
      </c>
      <c r="AY42" s="34">
        <v>68</v>
      </c>
      <c r="AZ42" s="36">
        <f>AW42+AX42+AY42</f>
        <v>75</v>
      </c>
      <c r="BA42" s="263"/>
      <c r="BB42" s="261"/>
      <c r="BC42" s="261"/>
      <c r="BD42" s="45"/>
      <c r="BE42" s="47">
        <f>E42+I42+M42+Q42+U42+Y42+AC42+AG42+AO42+AS42+AW42+AK42</f>
        <v>24</v>
      </c>
      <c r="BF42" s="47">
        <f>F42+J42+N42+R42+V42+Z42+AD42+AH42+AP42+AT42+AX42+AL42</f>
        <v>60</v>
      </c>
      <c r="BG42" s="47">
        <f>G42+K42+O42+S42+W42+AA42+AE42+AI42+AM42+AQ42+AU42+AY42</f>
        <v>805</v>
      </c>
      <c r="BH42" s="47">
        <f>H42+L42+P42+T42+X42+AB42+AF42+AJ42+AN42+AR42+AV42+AZ42</f>
        <v>889</v>
      </c>
      <c r="BI42" s="47">
        <f>BE42*100</f>
        <v>2400</v>
      </c>
      <c r="BJ42" s="47">
        <f>BF42*150</f>
        <v>9000</v>
      </c>
      <c r="BK42" s="47">
        <f>BG42*200</f>
        <v>161000</v>
      </c>
      <c r="BL42" s="47">
        <f>BI42+BJ42+BK42</f>
        <v>172400</v>
      </c>
      <c r="BM42" s="47"/>
      <c r="BN42" s="47"/>
      <c r="BO42" s="47"/>
      <c r="BP42" s="47"/>
      <c r="BQ42" s="47"/>
      <c r="BR42" s="47"/>
      <c r="BS42" s="47"/>
      <c r="BT42" s="47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</row>
    <row r="43" spans="1:255" s="17" customFormat="1" ht="21" customHeight="1">
      <c r="A43" s="268"/>
      <c r="B43" s="268"/>
      <c r="C43" s="266"/>
      <c r="D43" s="33" t="s">
        <v>120</v>
      </c>
      <c r="E43" s="268" t="s">
        <v>79</v>
      </c>
      <c r="F43" s="268"/>
      <c r="G43" s="268"/>
      <c r="H43" s="268"/>
      <c r="I43" s="268" t="s">
        <v>80</v>
      </c>
      <c r="J43" s="268"/>
      <c r="K43" s="268"/>
      <c r="L43" s="268"/>
      <c r="M43" s="268" t="s">
        <v>81</v>
      </c>
      <c r="N43" s="268"/>
      <c r="O43" s="268"/>
      <c r="P43" s="268"/>
      <c r="Q43" s="268" t="s">
        <v>82</v>
      </c>
      <c r="R43" s="268"/>
      <c r="S43" s="268"/>
      <c r="T43" s="268"/>
      <c r="U43" s="268" t="s">
        <v>83</v>
      </c>
      <c r="V43" s="268"/>
      <c r="W43" s="268"/>
      <c r="X43" s="268"/>
      <c r="Y43" s="268" t="s">
        <v>84</v>
      </c>
      <c r="Z43" s="268"/>
      <c r="AA43" s="268"/>
      <c r="AB43" s="268"/>
      <c r="AC43" s="268" t="s">
        <v>85</v>
      </c>
      <c r="AD43" s="268"/>
      <c r="AE43" s="268"/>
      <c r="AF43" s="268"/>
      <c r="AG43" s="268" t="s">
        <v>86</v>
      </c>
      <c r="AH43" s="268"/>
      <c r="AI43" s="268"/>
      <c r="AJ43" s="268"/>
      <c r="AK43" s="268" t="s">
        <v>87</v>
      </c>
      <c r="AL43" s="268"/>
      <c r="AM43" s="268"/>
      <c r="AN43" s="268"/>
      <c r="AO43" s="268" t="s">
        <v>88</v>
      </c>
      <c r="AP43" s="268"/>
      <c r="AQ43" s="268"/>
      <c r="AR43" s="268"/>
      <c r="AS43" s="268" t="s">
        <v>89</v>
      </c>
      <c r="AT43" s="268"/>
      <c r="AU43" s="268"/>
      <c r="AV43" s="268"/>
      <c r="AW43" s="268" t="s">
        <v>90</v>
      </c>
      <c r="AX43" s="268"/>
      <c r="AY43" s="268"/>
      <c r="AZ43" s="268"/>
      <c r="BA43" s="263"/>
      <c r="BB43" s="261"/>
      <c r="BC43" s="261"/>
      <c r="BD43" s="45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</row>
    <row r="44" spans="1:255" s="17" customFormat="1" ht="21" customHeight="1">
      <c r="A44" s="268"/>
      <c r="B44" s="268"/>
      <c r="C44" s="266"/>
      <c r="D44" s="28" t="s">
        <v>91</v>
      </c>
      <c r="E44" s="28" t="s">
        <v>73</v>
      </c>
      <c r="F44" s="28" t="s">
        <v>74</v>
      </c>
      <c r="G44" s="28" t="s">
        <v>75</v>
      </c>
      <c r="H44" s="28" t="s">
        <v>76</v>
      </c>
      <c r="I44" s="28" t="s">
        <v>73</v>
      </c>
      <c r="J44" s="28" t="s">
        <v>74</v>
      </c>
      <c r="K44" s="28" t="s">
        <v>75</v>
      </c>
      <c r="L44" s="28" t="s">
        <v>76</v>
      </c>
      <c r="M44" s="28" t="s">
        <v>73</v>
      </c>
      <c r="N44" s="28" t="s">
        <v>74</v>
      </c>
      <c r="O44" s="28" t="s">
        <v>75</v>
      </c>
      <c r="P44" s="28" t="s">
        <v>76</v>
      </c>
      <c r="Q44" s="28" t="s">
        <v>73</v>
      </c>
      <c r="R44" s="28" t="s">
        <v>74</v>
      </c>
      <c r="S44" s="28" t="s">
        <v>75</v>
      </c>
      <c r="T44" s="28" t="s">
        <v>76</v>
      </c>
      <c r="U44" s="28" t="s">
        <v>73</v>
      </c>
      <c r="V44" s="28" t="s">
        <v>74</v>
      </c>
      <c r="W44" s="28" t="s">
        <v>75</v>
      </c>
      <c r="X44" s="28" t="s">
        <v>76</v>
      </c>
      <c r="Y44" s="28" t="s">
        <v>73</v>
      </c>
      <c r="Z44" s="28" t="s">
        <v>74</v>
      </c>
      <c r="AA44" s="28" t="s">
        <v>75</v>
      </c>
      <c r="AB44" s="28" t="s">
        <v>76</v>
      </c>
      <c r="AC44" s="28" t="s">
        <v>73</v>
      </c>
      <c r="AD44" s="28" t="s">
        <v>74</v>
      </c>
      <c r="AE44" s="28" t="s">
        <v>75</v>
      </c>
      <c r="AF44" s="28" t="s">
        <v>76</v>
      </c>
      <c r="AG44" s="28" t="s">
        <v>73</v>
      </c>
      <c r="AH44" s="28" t="s">
        <v>74</v>
      </c>
      <c r="AI44" s="28" t="s">
        <v>75</v>
      </c>
      <c r="AJ44" s="28" t="s">
        <v>76</v>
      </c>
      <c r="AK44" s="28" t="s">
        <v>73</v>
      </c>
      <c r="AL44" s="28" t="s">
        <v>74</v>
      </c>
      <c r="AM44" s="28" t="s">
        <v>75</v>
      </c>
      <c r="AN44" s="28" t="s">
        <v>76</v>
      </c>
      <c r="AO44" s="28" t="s">
        <v>73</v>
      </c>
      <c r="AP44" s="28" t="s">
        <v>74</v>
      </c>
      <c r="AQ44" s="28" t="s">
        <v>75</v>
      </c>
      <c r="AR44" s="28" t="s">
        <v>76</v>
      </c>
      <c r="AS44" s="28" t="s">
        <v>73</v>
      </c>
      <c r="AT44" s="28" t="s">
        <v>74</v>
      </c>
      <c r="AU44" s="28" t="s">
        <v>75</v>
      </c>
      <c r="AV44" s="28" t="s">
        <v>76</v>
      </c>
      <c r="AW44" s="28" t="s">
        <v>73</v>
      </c>
      <c r="AX44" s="28" t="s">
        <v>74</v>
      </c>
      <c r="AY44" s="28" t="s">
        <v>75</v>
      </c>
      <c r="AZ44" s="28" t="s">
        <v>76</v>
      </c>
      <c r="BA44" s="263"/>
      <c r="BB44" s="261"/>
      <c r="BC44" s="261"/>
      <c r="BD44" s="45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</row>
    <row r="45" spans="1:255" s="17" customFormat="1" ht="21" customHeight="1">
      <c r="A45" s="268"/>
      <c r="B45" s="268"/>
      <c r="C45" s="267"/>
      <c r="D45" s="28" t="s">
        <v>121</v>
      </c>
      <c r="E45" s="32">
        <f>E42*100</f>
        <v>200</v>
      </c>
      <c r="F45" s="32">
        <f>F42*150</f>
        <v>750</v>
      </c>
      <c r="G45" s="32">
        <f>G42*200</f>
        <v>13400</v>
      </c>
      <c r="H45" s="32">
        <f>SUM(E45:G45)</f>
        <v>14350</v>
      </c>
      <c r="I45" s="35">
        <f>I42*100</f>
        <v>200</v>
      </c>
      <c r="J45" s="32">
        <f>J42*150</f>
        <v>750</v>
      </c>
      <c r="K45" s="32">
        <f>K42*200</f>
        <v>13400</v>
      </c>
      <c r="L45" s="32">
        <f>SUM(I45:K45)</f>
        <v>14350</v>
      </c>
      <c r="M45" s="32">
        <f>M42*100</f>
        <v>200</v>
      </c>
      <c r="N45" s="32">
        <f>N42*150</f>
        <v>750</v>
      </c>
      <c r="O45" s="32">
        <f>O42*200</f>
        <v>13400</v>
      </c>
      <c r="P45" s="32">
        <f>SUM(M45:O45)</f>
        <v>14350</v>
      </c>
      <c r="Q45" s="32">
        <f>Q42*100</f>
        <v>200</v>
      </c>
      <c r="R45" s="32">
        <f>R42*150</f>
        <v>750</v>
      </c>
      <c r="S45" s="32">
        <f>S42*200</f>
        <v>13400</v>
      </c>
      <c r="T45" s="32">
        <f>SUM(Q45:S45)</f>
        <v>14350</v>
      </c>
      <c r="U45" s="32">
        <f>U42*100</f>
        <v>200</v>
      </c>
      <c r="V45" s="32">
        <f>V42*150</f>
        <v>750</v>
      </c>
      <c r="W45" s="32">
        <f>W42*200</f>
        <v>13400</v>
      </c>
      <c r="X45" s="32">
        <f>SUM(U45:W45)</f>
        <v>14350</v>
      </c>
      <c r="Y45" s="32">
        <f>Y42*100</f>
        <v>200</v>
      </c>
      <c r="Z45" s="32">
        <f>Z42*150</f>
        <v>750</v>
      </c>
      <c r="AA45" s="32">
        <f>AA42*200</f>
        <v>13400</v>
      </c>
      <c r="AB45" s="32">
        <f>SUM(Y45:AA45)</f>
        <v>14350</v>
      </c>
      <c r="AC45" s="32">
        <f>AC42*100</f>
        <v>200</v>
      </c>
      <c r="AD45" s="32">
        <f>AD42*150</f>
        <v>750</v>
      </c>
      <c r="AE45" s="32">
        <f>AE42*200</f>
        <v>13400</v>
      </c>
      <c r="AF45" s="32">
        <f>SUM(AC45:AE45)</f>
        <v>14350</v>
      </c>
      <c r="AG45" s="32">
        <f>AG42*100</f>
        <v>200</v>
      </c>
      <c r="AH45" s="32">
        <f>AH42*150</f>
        <v>750</v>
      </c>
      <c r="AI45" s="32">
        <f>AI42*200</f>
        <v>13400</v>
      </c>
      <c r="AJ45" s="32">
        <f>SUM(AG45:AI45)</f>
        <v>14350</v>
      </c>
      <c r="AK45" s="32">
        <f>AK42*100</f>
        <v>200</v>
      </c>
      <c r="AL45" s="32">
        <f>AL42*150</f>
        <v>750</v>
      </c>
      <c r="AM45" s="32">
        <f>AM42*200</f>
        <v>13400</v>
      </c>
      <c r="AN45" s="32">
        <f>SUM(AK45:AM45)</f>
        <v>14350</v>
      </c>
      <c r="AO45" s="32">
        <f>AO42*100</f>
        <v>200</v>
      </c>
      <c r="AP45" s="32">
        <f>AP42*150</f>
        <v>750</v>
      </c>
      <c r="AQ45" s="32">
        <f>AQ42*200</f>
        <v>13400</v>
      </c>
      <c r="AR45" s="32">
        <f>SUM(AO45:AQ45)</f>
        <v>14350</v>
      </c>
      <c r="AS45" s="32">
        <f>AS42*100</f>
        <v>200</v>
      </c>
      <c r="AT45" s="32">
        <f>AT42*150</f>
        <v>750</v>
      </c>
      <c r="AU45" s="32">
        <f>AU42*200</f>
        <v>13400</v>
      </c>
      <c r="AV45" s="32">
        <f>SUM(AS45:AU45)</f>
        <v>14350</v>
      </c>
      <c r="AW45" s="32">
        <f>AW42*100</f>
        <v>200</v>
      </c>
      <c r="AX45" s="32">
        <f>AX42*150</f>
        <v>750</v>
      </c>
      <c r="AY45" s="32">
        <f>AY42*200</f>
        <v>13600</v>
      </c>
      <c r="AZ45" s="32">
        <f>SUM(AW45:AY45)</f>
        <v>14550</v>
      </c>
      <c r="BA45" s="264"/>
      <c r="BB45" s="261"/>
      <c r="BC45" s="261"/>
      <c r="BD45" s="45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</row>
    <row r="46" spans="1:255" s="17" customFormat="1" ht="21" customHeight="1">
      <c r="A46" s="28" t="s">
        <v>4</v>
      </c>
      <c r="B46" s="28" t="s">
        <v>5</v>
      </c>
      <c r="C46" s="28" t="s">
        <v>30</v>
      </c>
      <c r="D46" s="28" t="s">
        <v>31</v>
      </c>
      <c r="E46" s="268" t="s">
        <v>50</v>
      </c>
      <c r="F46" s="268"/>
      <c r="G46" s="268"/>
      <c r="H46" s="268"/>
      <c r="I46" s="268" t="s">
        <v>51</v>
      </c>
      <c r="J46" s="268"/>
      <c r="K46" s="268"/>
      <c r="L46" s="268"/>
      <c r="M46" s="268" t="s">
        <v>52</v>
      </c>
      <c r="N46" s="268"/>
      <c r="O46" s="268"/>
      <c r="P46" s="268"/>
      <c r="Q46" s="268" t="s">
        <v>53</v>
      </c>
      <c r="R46" s="268"/>
      <c r="S46" s="268"/>
      <c r="T46" s="268"/>
      <c r="U46" s="268" t="s">
        <v>54</v>
      </c>
      <c r="V46" s="268"/>
      <c r="W46" s="268"/>
      <c r="X46" s="268"/>
      <c r="Y46" s="268" t="s">
        <v>55</v>
      </c>
      <c r="Z46" s="268"/>
      <c r="AA46" s="268"/>
      <c r="AB46" s="268"/>
      <c r="AC46" s="268" t="s">
        <v>56</v>
      </c>
      <c r="AD46" s="268"/>
      <c r="AE46" s="268"/>
      <c r="AF46" s="268"/>
      <c r="AG46" s="277" t="s">
        <v>57</v>
      </c>
      <c r="AH46" s="277"/>
      <c r="AI46" s="277"/>
      <c r="AJ46" s="277"/>
      <c r="AK46" s="268" t="s">
        <v>58</v>
      </c>
      <c r="AL46" s="268"/>
      <c r="AM46" s="268"/>
      <c r="AN46" s="268"/>
      <c r="AO46" s="268" t="s">
        <v>59</v>
      </c>
      <c r="AP46" s="268"/>
      <c r="AQ46" s="268"/>
      <c r="AR46" s="268"/>
      <c r="AS46" s="268" t="s">
        <v>60</v>
      </c>
      <c r="AT46" s="268"/>
      <c r="AU46" s="268"/>
      <c r="AV46" s="268"/>
      <c r="AW46" s="268" t="s">
        <v>61</v>
      </c>
      <c r="AX46" s="268"/>
      <c r="AY46" s="268"/>
      <c r="AZ46" s="268"/>
      <c r="BA46" s="42" t="s">
        <v>62</v>
      </c>
      <c r="BB46" s="43" t="s">
        <v>40</v>
      </c>
      <c r="BC46" s="44" t="s">
        <v>41</v>
      </c>
      <c r="BD46" s="45"/>
      <c r="BE46" s="47"/>
      <c r="BF46" s="47"/>
      <c r="BG46" s="47"/>
      <c r="BH46" s="47"/>
      <c r="BI46" s="47"/>
      <c r="BJ46" s="47"/>
      <c r="BK46" s="47"/>
      <c r="BL46" s="47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</row>
    <row r="47" spans="1:255" s="17" customFormat="1" ht="21" customHeight="1">
      <c r="A47" s="265" t="s">
        <v>122</v>
      </c>
      <c r="B47" s="268" t="s">
        <v>18</v>
      </c>
      <c r="C47" s="265" t="s">
        <v>123</v>
      </c>
      <c r="D47" s="30" t="s">
        <v>124</v>
      </c>
      <c r="E47" s="28" t="s">
        <v>73</v>
      </c>
      <c r="F47" s="28" t="s">
        <v>74</v>
      </c>
      <c r="G47" s="28" t="s">
        <v>75</v>
      </c>
      <c r="H47" s="28" t="s">
        <v>76</v>
      </c>
      <c r="I47" s="28" t="s">
        <v>73</v>
      </c>
      <c r="J47" s="28" t="s">
        <v>74</v>
      </c>
      <c r="K47" s="28" t="s">
        <v>75</v>
      </c>
      <c r="L47" s="28" t="s">
        <v>76</v>
      </c>
      <c r="M47" s="28" t="s">
        <v>73</v>
      </c>
      <c r="N47" s="28" t="s">
        <v>74</v>
      </c>
      <c r="O47" s="28" t="s">
        <v>75</v>
      </c>
      <c r="P47" s="28" t="s">
        <v>76</v>
      </c>
      <c r="Q47" s="28" t="s">
        <v>73</v>
      </c>
      <c r="R47" s="28" t="s">
        <v>74</v>
      </c>
      <c r="S47" s="28" t="s">
        <v>75</v>
      </c>
      <c r="T47" s="28" t="s">
        <v>76</v>
      </c>
      <c r="U47" s="28" t="s">
        <v>73</v>
      </c>
      <c r="V47" s="28" t="s">
        <v>74</v>
      </c>
      <c r="W47" s="28" t="s">
        <v>75</v>
      </c>
      <c r="X47" s="28" t="s">
        <v>76</v>
      </c>
      <c r="Y47" s="28" t="s">
        <v>73</v>
      </c>
      <c r="Z47" s="28" t="s">
        <v>74</v>
      </c>
      <c r="AA47" s="28" t="s">
        <v>75</v>
      </c>
      <c r="AB47" s="28" t="s">
        <v>76</v>
      </c>
      <c r="AC47" s="28" t="s">
        <v>73</v>
      </c>
      <c r="AD47" s="28" t="s">
        <v>74</v>
      </c>
      <c r="AE47" s="28" t="s">
        <v>75</v>
      </c>
      <c r="AF47" s="28" t="s">
        <v>76</v>
      </c>
      <c r="AG47" s="28" t="s">
        <v>73</v>
      </c>
      <c r="AH47" s="28" t="s">
        <v>74</v>
      </c>
      <c r="AI47" s="28" t="s">
        <v>75</v>
      </c>
      <c r="AJ47" s="28" t="s">
        <v>76</v>
      </c>
      <c r="AK47" s="28" t="s">
        <v>73</v>
      </c>
      <c r="AL47" s="28" t="s">
        <v>74</v>
      </c>
      <c r="AM47" s="28" t="s">
        <v>75</v>
      </c>
      <c r="AN47" s="28" t="s">
        <v>76</v>
      </c>
      <c r="AO47" s="28" t="s">
        <v>73</v>
      </c>
      <c r="AP47" s="28" t="s">
        <v>74</v>
      </c>
      <c r="AQ47" s="28" t="s">
        <v>75</v>
      </c>
      <c r="AR47" s="28" t="s">
        <v>76</v>
      </c>
      <c r="AS47" s="28" t="s">
        <v>73</v>
      </c>
      <c r="AT47" s="28" t="s">
        <v>74</v>
      </c>
      <c r="AU47" s="28" t="s">
        <v>75</v>
      </c>
      <c r="AV47" s="28" t="s">
        <v>76</v>
      </c>
      <c r="AW47" s="28" t="s">
        <v>73</v>
      </c>
      <c r="AX47" s="28" t="s">
        <v>74</v>
      </c>
      <c r="AY47" s="28" t="s">
        <v>75</v>
      </c>
      <c r="AZ47" s="28" t="s">
        <v>76</v>
      </c>
      <c r="BA47" s="262">
        <f>AZ48+AV48+AR48+AN48+AJ48+AF48+AB48+X48+T48+P48+L48+H48</f>
        <v>360</v>
      </c>
      <c r="BB47" s="261">
        <f>BL48/10000</f>
        <v>7.2</v>
      </c>
      <c r="BC47" s="261">
        <f>BB47/2</f>
        <v>3.6</v>
      </c>
      <c r="BD47" s="45"/>
      <c r="BE47" s="47"/>
      <c r="BF47" s="47"/>
      <c r="BG47" s="47"/>
      <c r="BH47" s="47"/>
      <c r="BI47" s="47"/>
      <c r="BJ47" s="47"/>
      <c r="BK47" s="47"/>
      <c r="BL47" s="47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</row>
    <row r="48" spans="1:255" s="17" customFormat="1" ht="21" customHeight="1">
      <c r="A48" s="266"/>
      <c r="B48" s="268"/>
      <c r="C48" s="266"/>
      <c r="D48" s="29" t="s">
        <v>77</v>
      </c>
      <c r="E48" s="34">
        <v>0</v>
      </c>
      <c r="F48" s="34">
        <v>0</v>
      </c>
      <c r="G48" s="34">
        <v>30</v>
      </c>
      <c r="H48" s="34">
        <f>SUM(E48:G48)</f>
        <v>30</v>
      </c>
      <c r="I48" s="34">
        <v>0</v>
      </c>
      <c r="J48" s="34">
        <v>0</v>
      </c>
      <c r="K48" s="34">
        <v>30</v>
      </c>
      <c r="L48" s="34">
        <f>SUM(I48:K48)</f>
        <v>30</v>
      </c>
      <c r="M48" s="34">
        <v>0</v>
      </c>
      <c r="N48" s="34">
        <v>0</v>
      </c>
      <c r="O48" s="34">
        <v>30</v>
      </c>
      <c r="P48" s="34">
        <f>SUM(M48:O48)</f>
        <v>30</v>
      </c>
      <c r="Q48" s="34">
        <v>0</v>
      </c>
      <c r="R48" s="34">
        <v>0</v>
      </c>
      <c r="S48" s="34">
        <v>30</v>
      </c>
      <c r="T48" s="34">
        <f>SUM(Q48:S48)</f>
        <v>30</v>
      </c>
      <c r="U48" s="34">
        <v>0</v>
      </c>
      <c r="V48" s="34">
        <v>0</v>
      </c>
      <c r="W48" s="34">
        <v>30</v>
      </c>
      <c r="X48" s="34">
        <f>SUM(U48:W48)</f>
        <v>30</v>
      </c>
      <c r="Y48" s="34">
        <v>0</v>
      </c>
      <c r="Z48" s="34">
        <v>0</v>
      </c>
      <c r="AA48" s="34">
        <v>30</v>
      </c>
      <c r="AB48" s="34">
        <f>SUM(Y48:AA48)</f>
        <v>30</v>
      </c>
      <c r="AC48" s="34">
        <v>0</v>
      </c>
      <c r="AD48" s="34">
        <v>0</v>
      </c>
      <c r="AE48" s="34">
        <v>30</v>
      </c>
      <c r="AF48" s="34">
        <f>SUM(AC48:AE48)</f>
        <v>30</v>
      </c>
      <c r="AG48" s="34">
        <v>0</v>
      </c>
      <c r="AH48" s="34">
        <v>0</v>
      </c>
      <c r="AI48" s="34">
        <v>30</v>
      </c>
      <c r="AJ48" s="34">
        <f>SUM(AG48:AI48)</f>
        <v>30</v>
      </c>
      <c r="AK48" s="34">
        <v>0</v>
      </c>
      <c r="AL48" s="34">
        <v>0</v>
      </c>
      <c r="AM48" s="34">
        <v>30</v>
      </c>
      <c r="AN48" s="34">
        <f>SUM(AK48:AM48)</f>
        <v>30</v>
      </c>
      <c r="AO48" s="34">
        <v>0</v>
      </c>
      <c r="AP48" s="34">
        <v>0</v>
      </c>
      <c r="AQ48" s="34">
        <v>30</v>
      </c>
      <c r="AR48" s="34">
        <f>SUM(AO48:AQ48)</f>
        <v>30</v>
      </c>
      <c r="AS48" s="34">
        <v>0</v>
      </c>
      <c r="AT48" s="34">
        <v>0</v>
      </c>
      <c r="AU48" s="34">
        <v>30</v>
      </c>
      <c r="AV48" s="34">
        <f>SUM(AS48:AU48)</f>
        <v>30</v>
      </c>
      <c r="AW48" s="34">
        <v>0</v>
      </c>
      <c r="AX48" s="34">
        <v>0</v>
      </c>
      <c r="AY48" s="34">
        <v>30</v>
      </c>
      <c r="AZ48" s="34">
        <f>SUM(AW48:AY48)</f>
        <v>30</v>
      </c>
      <c r="BA48" s="263"/>
      <c r="BB48" s="261"/>
      <c r="BC48" s="261"/>
      <c r="BD48" s="45"/>
      <c r="BE48" s="47">
        <f>E48+I48+M48+Q48+U48+Y48+AC48+AG48+AO48+AS48+AW48+AK48</f>
        <v>0</v>
      </c>
      <c r="BF48" s="47">
        <f>F48+J48+N48+R48+V48+Z48+AD48+AH48+AP48+AT48+AX48+AL48</f>
        <v>0</v>
      </c>
      <c r="BG48" s="47">
        <f>G48+K48+O48+S48+W48+AA48+AE48+AI48+AM48+AQ48+AU48+AY48</f>
        <v>360</v>
      </c>
      <c r="BH48" s="47">
        <f>H48+L48+P48+T48+X48+AB48+AF48+AJ48+AN48+AR48+AV48+AZ48</f>
        <v>360</v>
      </c>
      <c r="BI48" s="47">
        <f>BE48*100</f>
        <v>0</v>
      </c>
      <c r="BJ48" s="47">
        <f>BF48*150</f>
        <v>0</v>
      </c>
      <c r="BK48" s="47">
        <f>BG48*200</f>
        <v>72000</v>
      </c>
      <c r="BL48" s="47">
        <f>BI48+BJ48+BK48</f>
        <v>72000</v>
      </c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</row>
    <row r="49" spans="1:255" s="17" customFormat="1" ht="21" customHeight="1">
      <c r="A49" s="266"/>
      <c r="B49" s="268"/>
      <c r="C49" s="266"/>
      <c r="D49" s="33" t="s">
        <v>125</v>
      </c>
      <c r="E49" s="268" t="s">
        <v>79</v>
      </c>
      <c r="F49" s="268"/>
      <c r="G49" s="268"/>
      <c r="H49" s="268"/>
      <c r="I49" s="268" t="s">
        <v>80</v>
      </c>
      <c r="J49" s="268"/>
      <c r="K49" s="268"/>
      <c r="L49" s="268"/>
      <c r="M49" s="268" t="s">
        <v>81</v>
      </c>
      <c r="N49" s="268"/>
      <c r="O49" s="268"/>
      <c r="P49" s="268"/>
      <c r="Q49" s="268" t="s">
        <v>82</v>
      </c>
      <c r="R49" s="268"/>
      <c r="S49" s="268"/>
      <c r="T49" s="268"/>
      <c r="U49" s="268" t="s">
        <v>83</v>
      </c>
      <c r="V49" s="268"/>
      <c r="W49" s="268"/>
      <c r="X49" s="268"/>
      <c r="Y49" s="268" t="s">
        <v>84</v>
      </c>
      <c r="Z49" s="268"/>
      <c r="AA49" s="268"/>
      <c r="AB49" s="268"/>
      <c r="AC49" s="268" t="s">
        <v>85</v>
      </c>
      <c r="AD49" s="268"/>
      <c r="AE49" s="268"/>
      <c r="AF49" s="268"/>
      <c r="AG49" s="268" t="s">
        <v>86</v>
      </c>
      <c r="AH49" s="268"/>
      <c r="AI49" s="268"/>
      <c r="AJ49" s="268"/>
      <c r="AK49" s="268" t="s">
        <v>87</v>
      </c>
      <c r="AL49" s="268"/>
      <c r="AM49" s="268"/>
      <c r="AN49" s="268"/>
      <c r="AO49" s="268" t="s">
        <v>88</v>
      </c>
      <c r="AP49" s="268"/>
      <c r="AQ49" s="268"/>
      <c r="AR49" s="268"/>
      <c r="AS49" s="268" t="s">
        <v>89</v>
      </c>
      <c r="AT49" s="268"/>
      <c r="AU49" s="268"/>
      <c r="AV49" s="268"/>
      <c r="AW49" s="268" t="s">
        <v>90</v>
      </c>
      <c r="AX49" s="268"/>
      <c r="AY49" s="268"/>
      <c r="AZ49" s="268"/>
      <c r="BA49" s="263"/>
      <c r="BB49" s="261"/>
      <c r="BC49" s="261"/>
      <c r="BD49" s="45"/>
      <c r="BE49" s="47"/>
      <c r="BF49" s="47"/>
      <c r="BG49" s="47"/>
      <c r="BH49" s="47"/>
      <c r="BI49" s="47"/>
      <c r="BJ49" s="47"/>
      <c r="BK49" s="47"/>
      <c r="BL49" s="47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</row>
    <row r="50" spans="1:255" s="17" customFormat="1" ht="21" customHeight="1">
      <c r="A50" s="266"/>
      <c r="B50" s="268"/>
      <c r="C50" s="266"/>
      <c r="D50" s="28" t="s">
        <v>91</v>
      </c>
      <c r="E50" s="28" t="s">
        <v>73</v>
      </c>
      <c r="F50" s="28" t="s">
        <v>74</v>
      </c>
      <c r="G50" s="28" t="s">
        <v>75</v>
      </c>
      <c r="H50" s="28" t="s">
        <v>76</v>
      </c>
      <c r="I50" s="28" t="s">
        <v>73</v>
      </c>
      <c r="J50" s="28" t="s">
        <v>74</v>
      </c>
      <c r="K50" s="28" t="s">
        <v>75</v>
      </c>
      <c r="L50" s="28" t="s">
        <v>76</v>
      </c>
      <c r="M50" s="28" t="s">
        <v>73</v>
      </c>
      <c r="N50" s="28" t="s">
        <v>74</v>
      </c>
      <c r="O50" s="28" t="s">
        <v>75</v>
      </c>
      <c r="P50" s="28" t="s">
        <v>76</v>
      </c>
      <c r="Q50" s="28" t="s">
        <v>73</v>
      </c>
      <c r="R50" s="28" t="s">
        <v>74</v>
      </c>
      <c r="S50" s="28" t="s">
        <v>75</v>
      </c>
      <c r="T50" s="28" t="s">
        <v>76</v>
      </c>
      <c r="U50" s="28" t="s">
        <v>73</v>
      </c>
      <c r="V50" s="28" t="s">
        <v>74</v>
      </c>
      <c r="W50" s="28" t="s">
        <v>75</v>
      </c>
      <c r="X50" s="28" t="s">
        <v>76</v>
      </c>
      <c r="Y50" s="28" t="s">
        <v>73</v>
      </c>
      <c r="Z50" s="28" t="s">
        <v>74</v>
      </c>
      <c r="AA50" s="28" t="s">
        <v>75</v>
      </c>
      <c r="AB50" s="28" t="s">
        <v>76</v>
      </c>
      <c r="AC50" s="28" t="s">
        <v>73</v>
      </c>
      <c r="AD50" s="28" t="s">
        <v>74</v>
      </c>
      <c r="AE50" s="28" t="s">
        <v>75</v>
      </c>
      <c r="AF50" s="28" t="s">
        <v>76</v>
      </c>
      <c r="AG50" s="28" t="s">
        <v>73</v>
      </c>
      <c r="AH50" s="28" t="s">
        <v>74</v>
      </c>
      <c r="AI50" s="28" t="s">
        <v>75</v>
      </c>
      <c r="AJ50" s="28" t="s">
        <v>76</v>
      </c>
      <c r="AK50" s="28" t="s">
        <v>73</v>
      </c>
      <c r="AL50" s="28" t="s">
        <v>74</v>
      </c>
      <c r="AM50" s="28" t="s">
        <v>75</v>
      </c>
      <c r="AN50" s="28" t="s">
        <v>76</v>
      </c>
      <c r="AO50" s="28" t="s">
        <v>73</v>
      </c>
      <c r="AP50" s="28" t="s">
        <v>74</v>
      </c>
      <c r="AQ50" s="28" t="s">
        <v>75</v>
      </c>
      <c r="AR50" s="28" t="s">
        <v>76</v>
      </c>
      <c r="AS50" s="28" t="s">
        <v>73</v>
      </c>
      <c r="AT50" s="28" t="s">
        <v>74</v>
      </c>
      <c r="AU50" s="28" t="s">
        <v>75</v>
      </c>
      <c r="AV50" s="28" t="s">
        <v>76</v>
      </c>
      <c r="AW50" s="28" t="s">
        <v>73</v>
      </c>
      <c r="AX50" s="28" t="s">
        <v>74</v>
      </c>
      <c r="AY50" s="28" t="s">
        <v>75</v>
      </c>
      <c r="AZ50" s="28" t="s">
        <v>76</v>
      </c>
      <c r="BA50" s="263"/>
      <c r="BB50" s="261"/>
      <c r="BC50" s="261"/>
      <c r="BD50" s="45"/>
      <c r="BE50" s="47"/>
      <c r="BF50" s="47"/>
      <c r="BG50" s="47"/>
      <c r="BH50" s="47"/>
      <c r="BI50" s="47"/>
      <c r="BJ50" s="47"/>
      <c r="BK50" s="47"/>
      <c r="BL50" s="47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</row>
    <row r="51" spans="1:255" s="17" customFormat="1" ht="21" customHeight="1">
      <c r="A51" s="266"/>
      <c r="B51" s="268"/>
      <c r="C51" s="267"/>
      <c r="D51" s="28" t="s">
        <v>126</v>
      </c>
      <c r="E51" s="32">
        <f>E48*100</f>
        <v>0</v>
      </c>
      <c r="F51" s="32">
        <f>F48*150</f>
        <v>0</v>
      </c>
      <c r="G51" s="32">
        <f>G48*200</f>
        <v>6000</v>
      </c>
      <c r="H51" s="32">
        <f>SUM(E51:G51)</f>
        <v>6000</v>
      </c>
      <c r="I51" s="35">
        <f>I48*100</f>
        <v>0</v>
      </c>
      <c r="J51" s="32">
        <f>J48*150</f>
        <v>0</v>
      </c>
      <c r="K51" s="32">
        <f>K48*200</f>
        <v>6000</v>
      </c>
      <c r="L51" s="32">
        <f>SUM(I51:K51)</f>
        <v>6000</v>
      </c>
      <c r="M51" s="32">
        <f>M48*100</f>
        <v>0</v>
      </c>
      <c r="N51" s="32">
        <f>N48*150</f>
        <v>0</v>
      </c>
      <c r="O51" s="32">
        <f>O48*200</f>
        <v>6000</v>
      </c>
      <c r="P51" s="32">
        <f>SUM(M51:O51)</f>
        <v>6000</v>
      </c>
      <c r="Q51" s="32">
        <f>Q48*100</f>
        <v>0</v>
      </c>
      <c r="R51" s="32">
        <f>R48*150</f>
        <v>0</v>
      </c>
      <c r="S51" s="32">
        <f>S48*200</f>
        <v>6000</v>
      </c>
      <c r="T51" s="32">
        <f>SUM(Q51:S51)</f>
        <v>6000</v>
      </c>
      <c r="U51" s="32">
        <f>U48*100</f>
        <v>0</v>
      </c>
      <c r="V51" s="32">
        <f>V48*150</f>
        <v>0</v>
      </c>
      <c r="W51" s="32">
        <f>W48*200</f>
        <v>6000</v>
      </c>
      <c r="X51" s="32">
        <f>SUM(U51:W51)</f>
        <v>6000</v>
      </c>
      <c r="Y51" s="32">
        <f>Y48*100</f>
        <v>0</v>
      </c>
      <c r="Z51" s="32">
        <f>Z48*150</f>
        <v>0</v>
      </c>
      <c r="AA51" s="32">
        <f>AA48*200</f>
        <v>6000</v>
      </c>
      <c r="AB51" s="32">
        <f>SUM(Y51:AA51)</f>
        <v>6000</v>
      </c>
      <c r="AC51" s="32">
        <f>AC48*100</f>
        <v>0</v>
      </c>
      <c r="AD51" s="32">
        <f>AD48*150</f>
        <v>0</v>
      </c>
      <c r="AE51" s="32">
        <f>AE48*200</f>
        <v>6000</v>
      </c>
      <c r="AF51" s="32">
        <f>SUM(AC51:AE51)</f>
        <v>6000</v>
      </c>
      <c r="AG51" s="32">
        <f>AG48*100</f>
        <v>0</v>
      </c>
      <c r="AH51" s="32">
        <f>AH48*150</f>
        <v>0</v>
      </c>
      <c r="AI51" s="32">
        <f>AI48*200</f>
        <v>6000</v>
      </c>
      <c r="AJ51" s="32">
        <f>SUM(AG51:AI51)</f>
        <v>6000</v>
      </c>
      <c r="AK51" s="32">
        <f>AK48*100</f>
        <v>0</v>
      </c>
      <c r="AL51" s="32">
        <f>AL48*150</f>
        <v>0</v>
      </c>
      <c r="AM51" s="32">
        <f>AM48*200</f>
        <v>6000</v>
      </c>
      <c r="AN51" s="32">
        <f>SUM(AK51:AM51)</f>
        <v>6000</v>
      </c>
      <c r="AO51" s="32">
        <f>AO48*100</f>
        <v>0</v>
      </c>
      <c r="AP51" s="32">
        <f>AP48*150</f>
        <v>0</v>
      </c>
      <c r="AQ51" s="32">
        <f>AQ48*200</f>
        <v>6000</v>
      </c>
      <c r="AR51" s="32">
        <f>SUM(AO51:AQ51)</f>
        <v>6000</v>
      </c>
      <c r="AS51" s="32">
        <f>AS48*100</f>
        <v>0</v>
      </c>
      <c r="AT51" s="32">
        <f>AT48*150</f>
        <v>0</v>
      </c>
      <c r="AU51" s="32">
        <f>AU48*200</f>
        <v>6000</v>
      </c>
      <c r="AV51" s="32">
        <f>SUM(AS51:AU51)</f>
        <v>6000</v>
      </c>
      <c r="AW51" s="32">
        <f>AW48*100</f>
        <v>0</v>
      </c>
      <c r="AX51" s="32">
        <f>AX48*150</f>
        <v>0</v>
      </c>
      <c r="AY51" s="32">
        <f>AY48*200</f>
        <v>6000</v>
      </c>
      <c r="AZ51" s="32">
        <f>SUM(AW51:AY51)</f>
        <v>6000</v>
      </c>
      <c r="BA51" s="264"/>
      <c r="BB51" s="261"/>
      <c r="BC51" s="261"/>
      <c r="BD51" s="45"/>
      <c r="BE51" s="47"/>
      <c r="BF51" s="47"/>
      <c r="BG51" s="47"/>
      <c r="BH51" s="47"/>
      <c r="BI51" s="47"/>
      <c r="BJ51" s="47"/>
      <c r="BK51" s="47"/>
      <c r="BL51" s="47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</row>
    <row r="52" spans="1:255" s="17" customFormat="1" ht="21" customHeight="1">
      <c r="A52" s="28" t="s">
        <v>4</v>
      </c>
      <c r="B52" s="28" t="s">
        <v>5</v>
      </c>
      <c r="C52" s="28" t="s">
        <v>30</v>
      </c>
      <c r="D52" s="28" t="s">
        <v>31</v>
      </c>
      <c r="E52" s="268" t="s">
        <v>50</v>
      </c>
      <c r="F52" s="268"/>
      <c r="G52" s="268"/>
      <c r="H52" s="268"/>
      <c r="I52" s="268" t="s">
        <v>51</v>
      </c>
      <c r="J52" s="268"/>
      <c r="K52" s="268"/>
      <c r="L52" s="268"/>
      <c r="M52" s="268" t="s">
        <v>52</v>
      </c>
      <c r="N52" s="268"/>
      <c r="O52" s="268"/>
      <c r="P52" s="268"/>
      <c r="Q52" s="268" t="s">
        <v>53</v>
      </c>
      <c r="R52" s="268"/>
      <c r="S52" s="268"/>
      <c r="T52" s="268"/>
      <c r="U52" s="268" t="s">
        <v>54</v>
      </c>
      <c r="V52" s="268"/>
      <c r="W52" s="268"/>
      <c r="X52" s="268"/>
      <c r="Y52" s="268" t="s">
        <v>55</v>
      </c>
      <c r="Z52" s="268"/>
      <c r="AA52" s="268"/>
      <c r="AB52" s="268"/>
      <c r="AC52" s="268" t="s">
        <v>56</v>
      </c>
      <c r="AD52" s="268"/>
      <c r="AE52" s="268"/>
      <c r="AF52" s="268"/>
      <c r="AG52" s="277" t="s">
        <v>57</v>
      </c>
      <c r="AH52" s="277"/>
      <c r="AI52" s="277"/>
      <c r="AJ52" s="277"/>
      <c r="AK52" s="268" t="s">
        <v>58</v>
      </c>
      <c r="AL52" s="268"/>
      <c r="AM52" s="268"/>
      <c r="AN52" s="268"/>
      <c r="AO52" s="268" t="s">
        <v>59</v>
      </c>
      <c r="AP52" s="268"/>
      <c r="AQ52" s="268"/>
      <c r="AR52" s="268"/>
      <c r="AS52" s="268" t="s">
        <v>60</v>
      </c>
      <c r="AT52" s="268"/>
      <c r="AU52" s="268"/>
      <c r="AV52" s="268"/>
      <c r="AW52" s="268" t="s">
        <v>61</v>
      </c>
      <c r="AX52" s="268"/>
      <c r="AY52" s="268"/>
      <c r="AZ52" s="268"/>
      <c r="BA52" s="42" t="s">
        <v>62</v>
      </c>
      <c r="BB52" s="43" t="s">
        <v>40</v>
      </c>
      <c r="BC52" s="44" t="s">
        <v>41</v>
      </c>
      <c r="BD52" s="45"/>
      <c r="BE52" s="47"/>
      <c r="BF52" s="47"/>
      <c r="BG52" s="47"/>
      <c r="BH52" s="47"/>
      <c r="BI52" s="47"/>
      <c r="BJ52" s="47"/>
      <c r="BK52" s="47"/>
      <c r="BL52" s="47"/>
      <c r="BM52" s="47">
        <f>E48+I48++M48+Q48+U48+Y48+AC48+AG48+AK48+AO48+AS48+AW48</f>
        <v>0</v>
      </c>
      <c r="BN52" s="47">
        <f>F48+J48+N48+R48+V48+Z48+AD48+AH48+AL48+AP48+AT48+AX48</f>
        <v>0</v>
      </c>
      <c r="BO52" s="47">
        <f>G48+K48+O48+S48+W48+AA48+AE48+AI48+AM48+AQ48+AU48+AY48</f>
        <v>360</v>
      </c>
      <c r="BP52" s="47">
        <f>H48+L48+P48+T48+X48+AB48+AF48+AJ48+AN48+AR48+AV48+AZ48</f>
        <v>360</v>
      </c>
      <c r="BQ52" s="47">
        <f>BM52*100</f>
        <v>0</v>
      </c>
      <c r="BR52" s="47">
        <f>BN52*150</f>
        <v>0</v>
      </c>
      <c r="BS52" s="47">
        <f>BO52*200</f>
        <v>72000</v>
      </c>
      <c r="BT52" s="47">
        <f>BQ52+BR52+BS52</f>
        <v>72000</v>
      </c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</row>
    <row r="53" spans="1:255" s="17" customFormat="1" ht="21" customHeight="1">
      <c r="A53" s="268" t="s">
        <v>127</v>
      </c>
      <c r="B53" s="268" t="s">
        <v>18</v>
      </c>
      <c r="C53" s="265" t="s">
        <v>128</v>
      </c>
      <c r="D53" s="30" t="s">
        <v>129</v>
      </c>
      <c r="E53" s="28" t="s">
        <v>73</v>
      </c>
      <c r="F53" s="28" t="s">
        <v>74</v>
      </c>
      <c r="G53" s="28" t="s">
        <v>75</v>
      </c>
      <c r="H53" s="28" t="s">
        <v>76</v>
      </c>
      <c r="I53" s="28" t="s">
        <v>73</v>
      </c>
      <c r="J53" s="28" t="s">
        <v>74</v>
      </c>
      <c r="K53" s="28" t="s">
        <v>75</v>
      </c>
      <c r="L53" s="28" t="s">
        <v>76</v>
      </c>
      <c r="M53" s="28" t="s">
        <v>73</v>
      </c>
      <c r="N53" s="28" t="s">
        <v>74</v>
      </c>
      <c r="O53" s="28" t="s">
        <v>75</v>
      </c>
      <c r="P53" s="28" t="s">
        <v>76</v>
      </c>
      <c r="Q53" s="28" t="s">
        <v>73</v>
      </c>
      <c r="R53" s="28" t="s">
        <v>74</v>
      </c>
      <c r="S53" s="28" t="s">
        <v>75</v>
      </c>
      <c r="T53" s="28" t="s">
        <v>76</v>
      </c>
      <c r="U53" s="28" t="s">
        <v>73</v>
      </c>
      <c r="V53" s="28" t="s">
        <v>74</v>
      </c>
      <c r="W53" s="28" t="s">
        <v>75</v>
      </c>
      <c r="X53" s="28" t="s">
        <v>76</v>
      </c>
      <c r="Y53" s="28" t="s">
        <v>73</v>
      </c>
      <c r="Z53" s="28" t="s">
        <v>74</v>
      </c>
      <c r="AA53" s="28" t="s">
        <v>75</v>
      </c>
      <c r="AB53" s="28" t="s">
        <v>76</v>
      </c>
      <c r="AC53" s="28" t="s">
        <v>73</v>
      </c>
      <c r="AD53" s="28" t="s">
        <v>74</v>
      </c>
      <c r="AE53" s="28" t="s">
        <v>75</v>
      </c>
      <c r="AF53" s="28" t="s">
        <v>76</v>
      </c>
      <c r="AG53" s="28" t="s">
        <v>73</v>
      </c>
      <c r="AH53" s="28" t="s">
        <v>74</v>
      </c>
      <c r="AI53" s="28" t="s">
        <v>75</v>
      </c>
      <c r="AJ53" s="28" t="s">
        <v>76</v>
      </c>
      <c r="AK53" s="28" t="s">
        <v>73</v>
      </c>
      <c r="AL53" s="28" t="s">
        <v>74</v>
      </c>
      <c r="AM53" s="28" t="s">
        <v>75</v>
      </c>
      <c r="AN53" s="28" t="s">
        <v>76</v>
      </c>
      <c r="AO53" s="28" t="s">
        <v>73</v>
      </c>
      <c r="AP53" s="28" t="s">
        <v>74</v>
      </c>
      <c r="AQ53" s="28" t="s">
        <v>75</v>
      </c>
      <c r="AR53" s="28" t="s">
        <v>76</v>
      </c>
      <c r="AS53" s="28" t="s">
        <v>73</v>
      </c>
      <c r="AT53" s="28" t="s">
        <v>74</v>
      </c>
      <c r="AU53" s="28" t="s">
        <v>75</v>
      </c>
      <c r="AV53" s="28" t="s">
        <v>76</v>
      </c>
      <c r="AW53" s="28" t="s">
        <v>73</v>
      </c>
      <c r="AX53" s="28" t="s">
        <v>74</v>
      </c>
      <c r="AY53" s="28" t="s">
        <v>75</v>
      </c>
      <c r="AZ53" s="28" t="s">
        <v>76</v>
      </c>
      <c r="BA53" s="262">
        <f>AZ54+AV54+AR54+AN54+AJ54+AF54+AB54+X54+T54+P54+L54+H54</f>
        <v>299</v>
      </c>
      <c r="BB53" s="261">
        <f>BL54/10000</f>
        <v>5.98</v>
      </c>
      <c r="BC53" s="261">
        <f>BB53/2</f>
        <v>2.99</v>
      </c>
      <c r="BD53" s="45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 s="17" customFormat="1" ht="21" customHeight="1">
      <c r="A54" s="268"/>
      <c r="B54" s="268"/>
      <c r="C54" s="266"/>
      <c r="D54" s="29" t="s">
        <v>77</v>
      </c>
      <c r="E54" s="34">
        <v>0</v>
      </c>
      <c r="F54" s="34">
        <v>0</v>
      </c>
      <c r="G54" s="34">
        <v>24</v>
      </c>
      <c r="H54" s="34">
        <f>SUM(E54:G54)</f>
        <v>24</v>
      </c>
      <c r="I54" s="34">
        <v>0</v>
      </c>
      <c r="J54" s="34">
        <v>0</v>
      </c>
      <c r="K54" s="34">
        <v>25</v>
      </c>
      <c r="L54" s="34">
        <f>SUM(I54:K54)</f>
        <v>25</v>
      </c>
      <c r="M54" s="34">
        <v>0</v>
      </c>
      <c r="N54" s="34">
        <v>0</v>
      </c>
      <c r="O54" s="34">
        <v>25</v>
      </c>
      <c r="P54" s="34">
        <f>SUM(M54:O54)</f>
        <v>25</v>
      </c>
      <c r="Q54" s="34">
        <v>0</v>
      </c>
      <c r="R54" s="34">
        <v>0</v>
      </c>
      <c r="S54" s="34">
        <v>25</v>
      </c>
      <c r="T54" s="34">
        <f>SUM(Q54:S54)</f>
        <v>25</v>
      </c>
      <c r="U54" s="34">
        <v>0</v>
      </c>
      <c r="V54" s="34">
        <v>0</v>
      </c>
      <c r="W54" s="34">
        <v>25</v>
      </c>
      <c r="X54" s="34">
        <f>SUM(U54:W54)</f>
        <v>25</v>
      </c>
      <c r="Y54" s="34">
        <v>0</v>
      </c>
      <c r="Z54" s="34">
        <v>0</v>
      </c>
      <c r="AA54" s="34">
        <v>25</v>
      </c>
      <c r="AB54" s="34">
        <f>SUM(Y54:AA54)</f>
        <v>25</v>
      </c>
      <c r="AC54" s="34">
        <v>0</v>
      </c>
      <c r="AD54" s="34">
        <v>0</v>
      </c>
      <c r="AE54" s="34">
        <v>25</v>
      </c>
      <c r="AF54" s="34">
        <f>SUM(AC54:AE54)</f>
        <v>25</v>
      </c>
      <c r="AG54" s="34">
        <v>0</v>
      </c>
      <c r="AH54" s="34">
        <v>0</v>
      </c>
      <c r="AI54" s="34">
        <v>25</v>
      </c>
      <c r="AJ54" s="34">
        <f>SUM(AG54:AI54)</f>
        <v>25</v>
      </c>
      <c r="AK54" s="34">
        <v>0</v>
      </c>
      <c r="AL54" s="34">
        <v>0</v>
      </c>
      <c r="AM54" s="34">
        <v>25</v>
      </c>
      <c r="AN54" s="34">
        <f>SUM(AK54:AM54)</f>
        <v>25</v>
      </c>
      <c r="AO54" s="34">
        <v>0</v>
      </c>
      <c r="AP54" s="34">
        <v>0</v>
      </c>
      <c r="AQ54" s="34">
        <v>25</v>
      </c>
      <c r="AR54" s="34">
        <f>SUM(AO54:AQ54)</f>
        <v>25</v>
      </c>
      <c r="AS54" s="34">
        <v>0</v>
      </c>
      <c r="AT54" s="34">
        <v>0</v>
      </c>
      <c r="AU54" s="34">
        <v>25</v>
      </c>
      <c r="AV54" s="34">
        <f>SUM(AS54:AU54)</f>
        <v>25</v>
      </c>
      <c r="AW54" s="34">
        <v>0</v>
      </c>
      <c r="AX54" s="34">
        <v>0</v>
      </c>
      <c r="AY54" s="34">
        <v>25</v>
      </c>
      <c r="AZ54" s="34">
        <f>SUM(AW54:AY54)</f>
        <v>25</v>
      </c>
      <c r="BA54" s="263"/>
      <c r="BB54" s="261"/>
      <c r="BC54" s="261"/>
      <c r="BD54" s="45"/>
      <c r="BE54" s="47">
        <f>E54+I54+M54+Q54+U54+Y54+AC54+AG54+AO54+AS54+AW54+AK54</f>
        <v>0</v>
      </c>
      <c r="BF54" s="47">
        <f>F54+J54+N54+R54+V54+Z54+AD54+AH54+AP54+AT54+AX54+AL54</f>
        <v>0</v>
      </c>
      <c r="BG54" s="47">
        <f>G54+K54+O54+S54+W54+AA54+AE54+AI54+AM54+AQ54+AU54+AY54</f>
        <v>299</v>
      </c>
      <c r="BH54" s="47">
        <f>H54+L54+P54+T54+X54+AB54+AF54+AJ54+AN54+AR54+AV54+AZ54</f>
        <v>299</v>
      </c>
      <c r="BI54" s="47">
        <f>BE54*100</f>
        <v>0</v>
      </c>
      <c r="BJ54" s="47">
        <f>BF54*150</f>
        <v>0</v>
      </c>
      <c r="BK54" s="47">
        <f>BG54*200</f>
        <v>59800</v>
      </c>
      <c r="BL54" s="47">
        <f>BI54+BJ54+BK54</f>
        <v>59800</v>
      </c>
      <c r="BM54" s="47"/>
      <c r="BN54" s="47"/>
      <c r="BO54" s="47"/>
      <c r="BP54" s="47"/>
      <c r="BQ54" s="47"/>
      <c r="BR54" s="47"/>
      <c r="BS54" s="47"/>
      <c r="BT54" s="47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pans="1:255" s="17" customFormat="1" ht="21" customHeight="1">
      <c r="A55" s="268"/>
      <c r="B55" s="268"/>
      <c r="C55" s="266"/>
      <c r="D55" s="33" t="s">
        <v>130</v>
      </c>
      <c r="E55" s="268" t="s">
        <v>79</v>
      </c>
      <c r="F55" s="268"/>
      <c r="G55" s="268"/>
      <c r="H55" s="268"/>
      <c r="I55" s="268" t="s">
        <v>80</v>
      </c>
      <c r="J55" s="268"/>
      <c r="K55" s="268"/>
      <c r="L55" s="268"/>
      <c r="M55" s="268" t="s">
        <v>81</v>
      </c>
      <c r="N55" s="268"/>
      <c r="O55" s="268"/>
      <c r="P55" s="268"/>
      <c r="Q55" s="268" t="s">
        <v>82</v>
      </c>
      <c r="R55" s="268"/>
      <c r="S55" s="268"/>
      <c r="T55" s="268"/>
      <c r="U55" s="268" t="s">
        <v>83</v>
      </c>
      <c r="V55" s="268"/>
      <c r="W55" s="268"/>
      <c r="X55" s="268"/>
      <c r="Y55" s="268" t="s">
        <v>84</v>
      </c>
      <c r="Z55" s="268"/>
      <c r="AA55" s="268"/>
      <c r="AB55" s="268"/>
      <c r="AC55" s="268" t="s">
        <v>85</v>
      </c>
      <c r="AD55" s="268"/>
      <c r="AE55" s="268"/>
      <c r="AF55" s="268"/>
      <c r="AG55" s="268" t="s">
        <v>86</v>
      </c>
      <c r="AH55" s="268"/>
      <c r="AI55" s="268"/>
      <c r="AJ55" s="268"/>
      <c r="AK55" s="268" t="s">
        <v>87</v>
      </c>
      <c r="AL55" s="268"/>
      <c r="AM55" s="268"/>
      <c r="AN55" s="268"/>
      <c r="AO55" s="268" t="s">
        <v>88</v>
      </c>
      <c r="AP55" s="268"/>
      <c r="AQ55" s="268"/>
      <c r="AR55" s="268"/>
      <c r="AS55" s="268" t="s">
        <v>89</v>
      </c>
      <c r="AT55" s="268"/>
      <c r="AU55" s="268"/>
      <c r="AV55" s="268"/>
      <c r="AW55" s="268" t="s">
        <v>90</v>
      </c>
      <c r="AX55" s="268"/>
      <c r="AY55" s="268"/>
      <c r="AZ55" s="268"/>
      <c r="BA55" s="263"/>
      <c r="BB55" s="261"/>
      <c r="BC55" s="261"/>
      <c r="BD55" s="45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</row>
    <row r="56" spans="1:255" s="17" customFormat="1" ht="21" customHeight="1">
      <c r="A56" s="268"/>
      <c r="B56" s="268"/>
      <c r="C56" s="266"/>
      <c r="D56" s="28" t="s">
        <v>91</v>
      </c>
      <c r="E56" s="28" t="s">
        <v>73</v>
      </c>
      <c r="F56" s="28" t="s">
        <v>74</v>
      </c>
      <c r="G56" s="28" t="s">
        <v>75</v>
      </c>
      <c r="H56" s="28" t="s">
        <v>76</v>
      </c>
      <c r="I56" s="28" t="s">
        <v>73</v>
      </c>
      <c r="J56" s="28" t="s">
        <v>74</v>
      </c>
      <c r="K56" s="28" t="s">
        <v>75</v>
      </c>
      <c r="L56" s="28" t="s">
        <v>76</v>
      </c>
      <c r="M56" s="28" t="s">
        <v>73</v>
      </c>
      <c r="N56" s="28" t="s">
        <v>74</v>
      </c>
      <c r="O56" s="28" t="s">
        <v>75</v>
      </c>
      <c r="P56" s="28" t="s">
        <v>76</v>
      </c>
      <c r="Q56" s="28" t="s">
        <v>73</v>
      </c>
      <c r="R56" s="28" t="s">
        <v>74</v>
      </c>
      <c r="S56" s="28" t="s">
        <v>75</v>
      </c>
      <c r="T56" s="28" t="s">
        <v>76</v>
      </c>
      <c r="U56" s="28" t="s">
        <v>73</v>
      </c>
      <c r="V56" s="28" t="s">
        <v>74</v>
      </c>
      <c r="W56" s="28" t="s">
        <v>75</v>
      </c>
      <c r="X56" s="28" t="s">
        <v>76</v>
      </c>
      <c r="Y56" s="28" t="s">
        <v>73</v>
      </c>
      <c r="Z56" s="28" t="s">
        <v>74</v>
      </c>
      <c r="AA56" s="28" t="s">
        <v>75</v>
      </c>
      <c r="AB56" s="28" t="s">
        <v>76</v>
      </c>
      <c r="AC56" s="28" t="s">
        <v>73</v>
      </c>
      <c r="AD56" s="28" t="s">
        <v>74</v>
      </c>
      <c r="AE56" s="28" t="s">
        <v>75</v>
      </c>
      <c r="AF56" s="28" t="s">
        <v>76</v>
      </c>
      <c r="AG56" s="28" t="s">
        <v>73</v>
      </c>
      <c r="AH56" s="28" t="s">
        <v>74</v>
      </c>
      <c r="AI56" s="28" t="s">
        <v>75</v>
      </c>
      <c r="AJ56" s="28" t="s">
        <v>76</v>
      </c>
      <c r="AK56" s="28" t="s">
        <v>73</v>
      </c>
      <c r="AL56" s="28" t="s">
        <v>74</v>
      </c>
      <c r="AM56" s="28" t="s">
        <v>75</v>
      </c>
      <c r="AN56" s="28" t="s">
        <v>76</v>
      </c>
      <c r="AO56" s="28" t="s">
        <v>73</v>
      </c>
      <c r="AP56" s="28" t="s">
        <v>74</v>
      </c>
      <c r="AQ56" s="28" t="s">
        <v>75</v>
      </c>
      <c r="AR56" s="28" t="s">
        <v>76</v>
      </c>
      <c r="AS56" s="28" t="s">
        <v>73</v>
      </c>
      <c r="AT56" s="28" t="s">
        <v>74</v>
      </c>
      <c r="AU56" s="28" t="s">
        <v>75</v>
      </c>
      <c r="AV56" s="28" t="s">
        <v>76</v>
      </c>
      <c r="AW56" s="28" t="s">
        <v>73</v>
      </c>
      <c r="AX56" s="28" t="s">
        <v>74</v>
      </c>
      <c r="AY56" s="28" t="s">
        <v>75</v>
      </c>
      <c r="AZ56" s="28" t="s">
        <v>76</v>
      </c>
      <c r="BA56" s="263"/>
      <c r="BB56" s="261"/>
      <c r="BC56" s="261"/>
      <c r="BD56" s="45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</row>
    <row r="57" spans="1:255" s="17" customFormat="1" ht="21" customHeight="1">
      <c r="A57" s="268"/>
      <c r="B57" s="268"/>
      <c r="C57" s="267"/>
      <c r="D57" s="28" t="s">
        <v>131</v>
      </c>
      <c r="E57" s="32">
        <f>E54*100</f>
        <v>0</v>
      </c>
      <c r="F57" s="32">
        <f>F54*150</f>
        <v>0</v>
      </c>
      <c r="G57" s="32">
        <f>G54*200</f>
        <v>4800</v>
      </c>
      <c r="H57" s="32">
        <f>SUM(E57:G57)</f>
        <v>4800</v>
      </c>
      <c r="I57" s="35">
        <f>I54*100</f>
        <v>0</v>
      </c>
      <c r="J57" s="32">
        <f>J54*150</f>
        <v>0</v>
      </c>
      <c r="K57" s="32">
        <f>K54*200</f>
        <v>5000</v>
      </c>
      <c r="L57" s="32">
        <f>SUM(I57:K57)</f>
        <v>5000</v>
      </c>
      <c r="M57" s="32">
        <f>M54*100</f>
        <v>0</v>
      </c>
      <c r="N57" s="32">
        <f>N54*150</f>
        <v>0</v>
      </c>
      <c r="O57" s="32">
        <f>O54*200</f>
        <v>5000</v>
      </c>
      <c r="P57" s="32">
        <f>SUM(M57:O57)</f>
        <v>5000</v>
      </c>
      <c r="Q57" s="32">
        <f>Q54*100</f>
        <v>0</v>
      </c>
      <c r="R57" s="32">
        <f>R54*150</f>
        <v>0</v>
      </c>
      <c r="S57" s="32">
        <f>S54*200</f>
        <v>5000</v>
      </c>
      <c r="T57" s="32">
        <f>SUM(Q57:S57)</f>
        <v>5000</v>
      </c>
      <c r="U57" s="32">
        <f>U54*100</f>
        <v>0</v>
      </c>
      <c r="V57" s="32">
        <f>V54*150</f>
        <v>0</v>
      </c>
      <c r="W57" s="32">
        <f>W54*200</f>
        <v>5000</v>
      </c>
      <c r="X57" s="32">
        <f>SUM(U57:W57)</f>
        <v>5000</v>
      </c>
      <c r="Y57" s="32">
        <f>Y54*100</f>
        <v>0</v>
      </c>
      <c r="Z57" s="32">
        <f>Z54*150</f>
        <v>0</v>
      </c>
      <c r="AA57" s="32">
        <f>AA54*200</f>
        <v>5000</v>
      </c>
      <c r="AB57" s="32">
        <f>SUM(Y57:AA57)</f>
        <v>5000</v>
      </c>
      <c r="AC57" s="32">
        <f>AC54*100</f>
        <v>0</v>
      </c>
      <c r="AD57" s="32">
        <f>AD54*150</f>
        <v>0</v>
      </c>
      <c r="AE57" s="32">
        <f>AE54*200</f>
        <v>5000</v>
      </c>
      <c r="AF57" s="32">
        <f>SUM(AC57:AE57)</f>
        <v>5000</v>
      </c>
      <c r="AG57" s="32">
        <f>AG54*100</f>
        <v>0</v>
      </c>
      <c r="AH57" s="32">
        <f>AH54*150</f>
        <v>0</v>
      </c>
      <c r="AI57" s="32">
        <f>AI54*200</f>
        <v>5000</v>
      </c>
      <c r="AJ57" s="32">
        <f>SUM(AG57:AI57)</f>
        <v>5000</v>
      </c>
      <c r="AK57" s="32">
        <f>AK54*100</f>
        <v>0</v>
      </c>
      <c r="AL57" s="32">
        <f>AL54*150</f>
        <v>0</v>
      </c>
      <c r="AM57" s="32">
        <f>AM54*200</f>
        <v>5000</v>
      </c>
      <c r="AN57" s="32">
        <f>SUM(AK57:AM57)</f>
        <v>5000</v>
      </c>
      <c r="AO57" s="32">
        <f>AO54*100</f>
        <v>0</v>
      </c>
      <c r="AP57" s="32">
        <f>AP54*150</f>
        <v>0</v>
      </c>
      <c r="AQ57" s="32">
        <f>AQ54*200</f>
        <v>5000</v>
      </c>
      <c r="AR57" s="32">
        <f>SUM(AO57:AQ57)</f>
        <v>5000</v>
      </c>
      <c r="AS57" s="32">
        <f>AS54*100</f>
        <v>0</v>
      </c>
      <c r="AT57" s="32">
        <f>AT54*150</f>
        <v>0</v>
      </c>
      <c r="AU57" s="32">
        <f>AU54*200</f>
        <v>5000</v>
      </c>
      <c r="AV57" s="32">
        <f>SUM(AS57:AU57)</f>
        <v>5000</v>
      </c>
      <c r="AW57" s="32">
        <f>AW54*100</f>
        <v>0</v>
      </c>
      <c r="AX57" s="32">
        <f>AX54*150</f>
        <v>0</v>
      </c>
      <c r="AY57" s="32">
        <f>AY54*200</f>
        <v>5000</v>
      </c>
      <c r="AZ57" s="32">
        <f>SUM(AW57:AY57)</f>
        <v>5000</v>
      </c>
      <c r="BA57" s="264"/>
      <c r="BB57" s="261"/>
      <c r="BC57" s="261"/>
      <c r="BD57" s="45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</row>
    <row r="58" spans="1:255" s="17" customFormat="1" ht="21" customHeight="1">
      <c r="A58" s="28" t="s">
        <v>4</v>
      </c>
      <c r="B58" s="28" t="s">
        <v>5</v>
      </c>
      <c r="C58" s="28" t="s">
        <v>30</v>
      </c>
      <c r="D58" s="28" t="s">
        <v>31</v>
      </c>
      <c r="E58" s="268" t="s">
        <v>50</v>
      </c>
      <c r="F58" s="268"/>
      <c r="G58" s="268"/>
      <c r="H58" s="268"/>
      <c r="I58" s="268" t="s">
        <v>51</v>
      </c>
      <c r="J58" s="268"/>
      <c r="K58" s="268"/>
      <c r="L58" s="268"/>
      <c r="M58" s="268" t="s">
        <v>52</v>
      </c>
      <c r="N58" s="268"/>
      <c r="O58" s="268"/>
      <c r="P58" s="268"/>
      <c r="Q58" s="268" t="s">
        <v>53</v>
      </c>
      <c r="R58" s="268"/>
      <c r="S58" s="268"/>
      <c r="T58" s="268"/>
      <c r="U58" s="268" t="s">
        <v>54</v>
      </c>
      <c r="V58" s="268"/>
      <c r="W58" s="268"/>
      <c r="X58" s="268"/>
      <c r="Y58" s="268" t="s">
        <v>55</v>
      </c>
      <c r="Z58" s="268"/>
      <c r="AA58" s="268"/>
      <c r="AB58" s="268"/>
      <c r="AC58" s="268" t="s">
        <v>56</v>
      </c>
      <c r="AD58" s="268"/>
      <c r="AE58" s="268"/>
      <c r="AF58" s="268"/>
      <c r="AG58" s="277" t="s">
        <v>57</v>
      </c>
      <c r="AH58" s="277"/>
      <c r="AI58" s="277"/>
      <c r="AJ58" s="277"/>
      <c r="AK58" s="268" t="s">
        <v>58</v>
      </c>
      <c r="AL58" s="268"/>
      <c r="AM58" s="268"/>
      <c r="AN58" s="268"/>
      <c r="AO58" s="268" t="s">
        <v>59</v>
      </c>
      <c r="AP58" s="268"/>
      <c r="AQ58" s="268"/>
      <c r="AR58" s="268"/>
      <c r="AS58" s="268" t="s">
        <v>60</v>
      </c>
      <c r="AT58" s="268"/>
      <c r="AU58" s="268"/>
      <c r="AV58" s="268"/>
      <c r="AW58" s="268" t="s">
        <v>61</v>
      </c>
      <c r="AX58" s="268"/>
      <c r="AY58" s="268"/>
      <c r="AZ58" s="268"/>
      <c r="BA58" s="42" t="s">
        <v>62</v>
      </c>
      <c r="BB58" s="43" t="s">
        <v>40</v>
      </c>
      <c r="BC58" s="44" t="s">
        <v>41</v>
      </c>
      <c r="BD58" s="45"/>
      <c r="BE58" s="47"/>
      <c r="BF58" s="47"/>
      <c r="BG58" s="47"/>
      <c r="BH58" s="47"/>
      <c r="BI58" s="47"/>
      <c r="BJ58" s="47"/>
      <c r="BK58" s="47"/>
      <c r="BL58" s="47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</row>
    <row r="59" spans="1:255" s="17" customFormat="1" ht="21" customHeight="1">
      <c r="A59" s="265" t="s">
        <v>132</v>
      </c>
      <c r="B59" s="268" t="s">
        <v>18</v>
      </c>
      <c r="C59" s="265" t="s">
        <v>133</v>
      </c>
      <c r="D59" s="30" t="s">
        <v>134</v>
      </c>
      <c r="E59" s="28" t="s">
        <v>73</v>
      </c>
      <c r="F59" s="28" t="s">
        <v>74</v>
      </c>
      <c r="G59" s="28" t="s">
        <v>75</v>
      </c>
      <c r="H59" s="28" t="s">
        <v>76</v>
      </c>
      <c r="I59" s="28" t="s">
        <v>73</v>
      </c>
      <c r="J59" s="28" t="s">
        <v>74</v>
      </c>
      <c r="K59" s="28" t="s">
        <v>75</v>
      </c>
      <c r="L59" s="28" t="s">
        <v>76</v>
      </c>
      <c r="M59" s="28" t="s">
        <v>73</v>
      </c>
      <c r="N59" s="28" t="s">
        <v>74</v>
      </c>
      <c r="O59" s="28" t="s">
        <v>75</v>
      </c>
      <c r="P59" s="28" t="s">
        <v>76</v>
      </c>
      <c r="Q59" s="28" t="s">
        <v>73</v>
      </c>
      <c r="R59" s="28" t="s">
        <v>74</v>
      </c>
      <c r="S59" s="28" t="s">
        <v>75</v>
      </c>
      <c r="T59" s="28" t="s">
        <v>76</v>
      </c>
      <c r="U59" s="28" t="s">
        <v>73</v>
      </c>
      <c r="V59" s="28" t="s">
        <v>74</v>
      </c>
      <c r="W59" s="28" t="s">
        <v>75</v>
      </c>
      <c r="X59" s="28" t="s">
        <v>76</v>
      </c>
      <c r="Y59" s="28" t="s">
        <v>73</v>
      </c>
      <c r="Z59" s="28" t="s">
        <v>74</v>
      </c>
      <c r="AA59" s="28" t="s">
        <v>75</v>
      </c>
      <c r="AB59" s="28" t="s">
        <v>76</v>
      </c>
      <c r="AC59" s="28" t="s">
        <v>73</v>
      </c>
      <c r="AD59" s="28" t="s">
        <v>74</v>
      </c>
      <c r="AE59" s="28" t="s">
        <v>75</v>
      </c>
      <c r="AF59" s="28" t="s">
        <v>76</v>
      </c>
      <c r="AG59" s="28" t="s">
        <v>73</v>
      </c>
      <c r="AH59" s="28" t="s">
        <v>74</v>
      </c>
      <c r="AI59" s="28" t="s">
        <v>75</v>
      </c>
      <c r="AJ59" s="28" t="s">
        <v>76</v>
      </c>
      <c r="AK59" s="28" t="s">
        <v>73</v>
      </c>
      <c r="AL59" s="28" t="s">
        <v>74</v>
      </c>
      <c r="AM59" s="28" t="s">
        <v>75</v>
      </c>
      <c r="AN59" s="28" t="s">
        <v>76</v>
      </c>
      <c r="AO59" s="28" t="s">
        <v>73</v>
      </c>
      <c r="AP59" s="28" t="s">
        <v>74</v>
      </c>
      <c r="AQ59" s="28" t="s">
        <v>75</v>
      </c>
      <c r="AR59" s="28" t="s">
        <v>76</v>
      </c>
      <c r="AS59" s="28" t="s">
        <v>73</v>
      </c>
      <c r="AT59" s="28" t="s">
        <v>74</v>
      </c>
      <c r="AU59" s="28" t="s">
        <v>75</v>
      </c>
      <c r="AV59" s="28" t="s">
        <v>76</v>
      </c>
      <c r="AW59" s="28" t="s">
        <v>73</v>
      </c>
      <c r="AX59" s="28" t="s">
        <v>74</v>
      </c>
      <c r="AY59" s="28" t="s">
        <v>75</v>
      </c>
      <c r="AZ59" s="28" t="s">
        <v>76</v>
      </c>
      <c r="BA59" s="262">
        <f>AZ60+AV60+AR60+AN60+AJ60+AF60+AB60+X60+T60+P60+L60+H60</f>
        <v>312</v>
      </c>
      <c r="BB59" s="261">
        <f>BL60/10000</f>
        <v>5.94</v>
      </c>
      <c r="BC59" s="261">
        <f>BB59/2</f>
        <v>2.97</v>
      </c>
      <c r="BD59" s="45"/>
      <c r="BE59" s="47"/>
      <c r="BF59" s="47"/>
      <c r="BG59" s="47"/>
      <c r="BH59" s="47"/>
      <c r="BI59" s="47"/>
      <c r="BJ59" s="47"/>
      <c r="BK59" s="47"/>
      <c r="BL59" s="47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</row>
    <row r="60" spans="1:255" s="17" customFormat="1" ht="21" customHeight="1">
      <c r="A60" s="266"/>
      <c r="B60" s="268"/>
      <c r="C60" s="266"/>
      <c r="D60" s="29" t="s">
        <v>77</v>
      </c>
      <c r="E60" s="35">
        <v>2</v>
      </c>
      <c r="F60" s="35">
        <v>1</v>
      </c>
      <c r="G60" s="35">
        <v>23</v>
      </c>
      <c r="H60" s="36">
        <f>SUM(E60:G60)</f>
        <v>26</v>
      </c>
      <c r="I60" s="36">
        <v>2</v>
      </c>
      <c r="J60" s="36">
        <v>1</v>
      </c>
      <c r="K60" s="36">
        <v>23</v>
      </c>
      <c r="L60" s="36">
        <f>SUM(I60:K60)</f>
        <v>26</v>
      </c>
      <c r="M60" s="36">
        <v>2</v>
      </c>
      <c r="N60" s="36">
        <v>1</v>
      </c>
      <c r="O60" s="36">
        <v>23</v>
      </c>
      <c r="P60" s="36">
        <f>SUM(M60:O60)</f>
        <v>26</v>
      </c>
      <c r="Q60" s="36">
        <v>2</v>
      </c>
      <c r="R60" s="36">
        <v>1</v>
      </c>
      <c r="S60" s="36">
        <v>23</v>
      </c>
      <c r="T60" s="36">
        <f>SUM(Q60:S60)</f>
        <v>26</v>
      </c>
      <c r="U60" s="36">
        <v>2</v>
      </c>
      <c r="V60" s="36">
        <v>1</v>
      </c>
      <c r="W60" s="36">
        <v>23</v>
      </c>
      <c r="X60" s="36">
        <f>SUM(U60:W60)</f>
        <v>26</v>
      </c>
      <c r="Y60" s="36">
        <v>2</v>
      </c>
      <c r="Z60" s="36">
        <v>1</v>
      </c>
      <c r="AA60" s="36">
        <v>23</v>
      </c>
      <c r="AB60" s="36">
        <f>SUM(Y60:AA60)</f>
        <v>26</v>
      </c>
      <c r="AC60" s="36">
        <v>2</v>
      </c>
      <c r="AD60" s="36">
        <v>1</v>
      </c>
      <c r="AE60" s="36">
        <v>23</v>
      </c>
      <c r="AF60" s="36">
        <f>SUM(AC60:AE60)</f>
        <v>26</v>
      </c>
      <c r="AG60" s="36">
        <v>2</v>
      </c>
      <c r="AH60" s="36">
        <v>1</v>
      </c>
      <c r="AI60" s="36">
        <v>23</v>
      </c>
      <c r="AJ60" s="36">
        <f>SUM(AG60:AI60)</f>
        <v>26</v>
      </c>
      <c r="AK60" s="36">
        <v>2</v>
      </c>
      <c r="AL60" s="36">
        <v>1</v>
      </c>
      <c r="AM60" s="36">
        <v>23</v>
      </c>
      <c r="AN60" s="36">
        <f>SUM(AK60:AM60)</f>
        <v>26</v>
      </c>
      <c r="AO60" s="36">
        <v>2</v>
      </c>
      <c r="AP60" s="36">
        <v>1</v>
      </c>
      <c r="AQ60" s="36">
        <v>23</v>
      </c>
      <c r="AR60" s="36">
        <f>SUM(AO60:AQ60)</f>
        <v>26</v>
      </c>
      <c r="AS60" s="36">
        <v>2</v>
      </c>
      <c r="AT60" s="36">
        <v>1</v>
      </c>
      <c r="AU60" s="36">
        <v>23</v>
      </c>
      <c r="AV60" s="36">
        <f>SUM(AS60:AU60)</f>
        <v>26</v>
      </c>
      <c r="AW60" s="36">
        <v>2</v>
      </c>
      <c r="AX60" s="36">
        <v>1</v>
      </c>
      <c r="AY60" s="36">
        <v>23</v>
      </c>
      <c r="AZ60" s="36">
        <f>SUM(AW60:AY60)</f>
        <v>26</v>
      </c>
      <c r="BA60" s="263"/>
      <c r="BB60" s="261"/>
      <c r="BC60" s="261"/>
      <c r="BD60" s="45"/>
      <c r="BE60" s="47">
        <f>E60+I60+M60+Q60+U60+Y60+AC60+AG60+AO60+AS60+AW60+AK60</f>
        <v>24</v>
      </c>
      <c r="BF60" s="47">
        <f>F60+J60+N60+R60+V60+Z60+AD60+AH60+AP60+AT60+AX60+AL60</f>
        <v>12</v>
      </c>
      <c r="BG60" s="47">
        <f>G60+K60+O60+S60+W60+AA60+AE60+AI60+AM60+AQ60+AU60+AY60</f>
        <v>276</v>
      </c>
      <c r="BH60" s="47">
        <f>H60+L60+P60+T60+X60+AB60+AF60+AJ60+AN60+AR60+AV60+AZ60</f>
        <v>312</v>
      </c>
      <c r="BI60" s="47">
        <f>BE60*100</f>
        <v>2400</v>
      </c>
      <c r="BJ60" s="47">
        <f>BF60*150</f>
        <v>1800</v>
      </c>
      <c r="BK60" s="47">
        <f>BG60*200</f>
        <v>55200</v>
      </c>
      <c r="BL60" s="47">
        <f>BI60+BJ60+BK60</f>
        <v>59400</v>
      </c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</row>
    <row r="61" spans="1:255" s="17" customFormat="1" ht="21" customHeight="1">
      <c r="A61" s="266"/>
      <c r="B61" s="268"/>
      <c r="C61" s="266"/>
      <c r="D61" s="33" t="s">
        <v>135</v>
      </c>
      <c r="E61" s="268" t="s">
        <v>79</v>
      </c>
      <c r="F61" s="268"/>
      <c r="G61" s="268"/>
      <c r="H61" s="268"/>
      <c r="I61" s="268" t="s">
        <v>80</v>
      </c>
      <c r="J61" s="268"/>
      <c r="K61" s="268"/>
      <c r="L61" s="268"/>
      <c r="M61" s="268" t="s">
        <v>81</v>
      </c>
      <c r="N61" s="268"/>
      <c r="O61" s="268"/>
      <c r="P61" s="268"/>
      <c r="Q61" s="268" t="s">
        <v>82</v>
      </c>
      <c r="R61" s="268"/>
      <c r="S61" s="268"/>
      <c r="T61" s="268"/>
      <c r="U61" s="268" t="s">
        <v>83</v>
      </c>
      <c r="V61" s="268"/>
      <c r="W61" s="268"/>
      <c r="X61" s="268"/>
      <c r="Y61" s="268" t="s">
        <v>84</v>
      </c>
      <c r="Z61" s="268"/>
      <c r="AA61" s="268"/>
      <c r="AB61" s="268"/>
      <c r="AC61" s="268" t="s">
        <v>85</v>
      </c>
      <c r="AD61" s="268"/>
      <c r="AE61" s="268"/>
      <c r="AF61" s="268"/>
      <c r="AG61" s="268" t="s">
        <v>86</v>
      </c>
      <c r="AH61" s="268"/>
      <c r="AI61" s="268"/>
      <c r="AJ61" s="268"/>
      <c r="AK61" s="268" t="s">
        <v>87</v>
      </c>
      <c r="AL61" s="268"/>
      <c r="AM61" s="268"/>
      <c r="AN61" s="268"/>
      <c r="AO61" s="268" t="s">
        <v>88</v>
      </c>
      <c r="AP61" s="268"/>
      <c r="AQ61" s="268"/>
      <c r="AR61" s="268"/>
      <c r="AS61" s="268" t="s">
        <v>89</v>
      </c>
      <c r="AT61" s="268"/>
      <c r="AU61" s="268"/>
      <c r="AV61" s="268"/>
      <c r="AW61" s="268" t="s">
        <v>90</v>
      </c>
      <c r="AX61" s="268"/>
      <c r="AY61" s="268"/>
      <c r="AZ61" s="268"/>
      <c r="BA61" s="263"/>
      <c r="BB61" s="261"/>
      <c r="BC61" s="261"/>
      <c r="BD61" s="45"/>
      <c r="BE61" s="47"/>
      <c r="BF61" s="47"/>
      <c r="BG61" s="47"/>
      <c r="BH61" s="47"/>
      <c r="BI61" s="47"/>
      <c r="BJ61" s="47"/>
      <c r="BK61" s="47"/>
      <c r="BL61" s="47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</row>
    <row r="62" spans="1:255" s="17" customFormat="1" ht="21" customHeight="1">
      <c r="A62" s="266"/>
      <c r="B62" s="268"/>
      <c r="C62" s="266"/>
      <c r="D62" s="28" t="s">
        <v>91</v>
      </c>
      <c r="E62" s="28" t="s">
        <v>73</v>
      </c>
      <c r="F62" s="28" t="s">
        <v>74</v>
      </c>
      <c r="G62" s="28" t="s">
        <v>75</v>
      </c>
      <c r="H62" s="28" t="s">
        <v>76</v>
      </c>
      <c r="I62" s="28" t="s">
        <v>73</v>
      </c>
      <c r="J62" s="28" t="s">
        <v>74</v>
      </c>
      <c r="K62" s="28" t="s">
        <v>75</v>
      </c>
      <c r="L62" s="28" t="s">
        <v>76</v>
      </c>
      <c r="M62" s="28" t="s">
        <v>73</v>
      </c>
      <c r="N62" s="28" t="s">
        <v>74</v>
      </c>
      <c r="O62" s="28" t="s">
        <v>75</v>
      </c>
      <c r="P62" s="28" t="s">
        <v>76</v>
      </c>
      <c r="Q62" s="28" t="s">
        <v>73</v>
      </c>
      <c r="R62" s="28" t="s">
        <v>74</v>
      </c>
      <c r="S62" s="28" t="s">
        <v>75</v>
      </c>
      <c r="T62" s="28" t="s">
        <v>76</v>
      </c>
      <c r="U62" s="28" t="s">
        <v>73</v>
      </c>
      <c r="V62" s="28" t="s">
        <v>74</v>
      </c>
      <c r="W62" s="28" t="s">
        <v>75</v>
      </c>
      <c r="X62" s="28" t="s">
        <v>76</v>
      </c>
      <c r="Y62" s="28" t="s">
        <v>73</v>
      </c>
      <c r="Z62" s="28" t="s">
        <v>74</v>
      </c>
      <c r="AA62" s="28" t="s">
        <v>75</v>
      </c>
      <c r="AB62" s="28" t="s">
        <v>76</v>
      </c>
      <c r="AC62" s="28" t="s">
        <v>73</v>
      </c>
      <c r="AD62" s="28" t="s">
        <v>74</v>
      </c>
      <c r="AE62" s="28" t="s">
        <v>75</v>
      </c>
      <c r="AF62" s="28" t="s">
        <v>76</v>
      </c>
      <c r="AG62" s="28" t="s">
        <v>73</v>
      </c>
      <c r="AH62" s="28" t="s">
        <v>74</v>
      </c>
      <c r="AI62" s="28" t="s">
        <v>75</v>
      </c>
      <c r="AJ62" s="28" t="s">
        <v>76</v>
      </c>
      <c r="AK62" s="28" t="s">
        <v>73</v>
      </c>
      <c r="AL62" s="28" t="s">
        <v>74</v>
      </c>
      <c r="AM62" s="28" t="s">
        <v>75</v>
      </c>
      <c r="AN62" s="28" t="s">
        <v>76</v>
      </c>
      <c r="AO62" s="28" t="s">
        <v>73</v>
      </c>
      <c r="AP62" s="28" t="s">
        <v>74</v>
      </c>
      <c r="AQ62" s="28" t="s">
        <v>75</v>
      </c>
      <c r="AR62" s="28" t="s">
        <v>76</v>
      </c>
      <c r="AS62" s="28" t="s">
        <v>73</v>
      </c>
      <c r="AT62" s="28" t="s">
        <v>74</v>
      </c>
      <c r="AU62" s="28" t="s">
        <v>75</v>
      </c>
      <c r="AV62" s="28" t="s">
        <v>76</v>
      </c>
      <c r="AW62" s="28" t="s">
        <v>73</v>
      </c>
      <c r="AX62" s="28" t="s">
        <v>74</v>
      </c>
      <c r="AY62" s="28" t="s">
        <v>75</v>
      </c>
      <c r="AZ62" s="28" t="s">
        <v>76</v>
      </c>
      <c r="BA62" s="263"/>
      <c r="BB62" s="261"/>
      <c r="BC62" s="261"/>
      <c r="BD62" s="45"/>
      <c r="BE62" s="47"/>
      <c r="BF62" s="47"/>
      <c r="BG62" s="47"/>
      <c r="BH62" s="47"/>
      <c r="BI62" s="47"/>
      <c r="BJ62" s="47"/>
      <c r="BK62" s="47"/>
      <c r="BL62" s="47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</row>
    <row r="63" spans="1:255" s="17" customFormat="1" ht="21" customHeight="1">
      <c r="A63" s="266"/>
      <c r="B63" s="268"/>
      <c r="C63" s="267"/>
      <c r="D63" s="28" t="s">
        <v>136</v>
      </c>
      <c r="E63" s="32">
        <f>E60*100</f>
        <v>200</v>
      </c>
      <c r="F63" s="32">
        <f>F60*150</f>
        <v>150</v>
      </c>
      <c r="G63" s="32">
        <f>G60*200</f>
        <v>4600</v>
      </c>
      <c r="H63" s="32">
        <f>SUM(E63:G63)</f>
        <v>4950</v>
      </c>
      <c r="I63" s="35">
        <f>I60*100</f>
        <v>200</v>
      </c>
      <c r="J63" s="32">
        <f>J60*150</f>
        <v>150</v>
      </c>
      <c r="K63" s="32">
        <f>K60*200</f>
        <v>4600</v>
      </c>
      <c r="L63" s="32">
        <f>SUM(I63:K63)</f>
        <v>4950</v>
      </c>
      <c r="M63" s="32">
        <f>M60*100</f>
        <v>200</v>
      </c>
      <c r="N63" s="32">
        <f>N60*150</f>
        <v>150</v>
      </c>
      <c r="O63" s="32">
        <f>O60*200</f>
        <v>4600</v>
      </c>
      <c r="P63" s="32">
        <f>SUM(M63:O63)</f>
        <v>4950</v>
      </c>
      <c r="Q63" s="32">
        <f>Q60*100</f>
        <v>200</v>
      </c>
      <c r="R63" s="32">
        <f>R60*150</f>
        <v>150</v>
      </c>
      <c r="S63" s="32">
        <f>S60*200</f>
        <v>4600</v>
      </c>
      <c r="T63" s="32">
        <f>SUM(Q63:S63)</f>
        <v>4950</v>
      </c>
      <c r="U63" s="32">
        <f>U60*100</f>
        <v>200</v>
      </c>
      <c r="V63" s="32">
        <f>V60*150</f>
        <v>150</v>
      </c>
      <c r="W63" s="32">
        <f>W60*200</f>
        <v>4600</v>
      </c>
      <c r="X63" s="32">
        <f>SUM(U63:W63)</f>
        <v>4950</v>
      </c>
      <c r="Y63" s="32">
        <f>Y60*100</f>
        <v>200</v>
      </c>
      <c r="Z63" s="32">
        <f>Z60*150</f>
        <v>150</v>
      </c>
      <c r="AA63" s="32">
        <f>AA60*200</f>
        <v>4600</v>
      </c>
      <c r="AB63" s="32">
        <f>SUM(Y63:AA63)</f>
        <v>4950</v>
      </c>
      <c r="AC63" s="32">
        <f>AC60*100</f>
        <v>200</v>
      </c>
      <c r="AD63" s="32">
        <f>AD60*150</f>
        <v>150</v>
      </c>
      <c r="AE63" s="32">
        <f>AE60*200</f>
        <v>4600</v>
      </c>
      <c r="AF63" s="32">
        <f>SUM(AC63:AE63)</f>
        <v>4950</v>
      </c>
      <c r="AG63" s="32">
        <f>AG60*100</f>
        <v>200</v>
      </c>
      <c r="AH63" s="32">
        <f>AH60*150</f>
        <v>150</v>
      </c>
      <c r="AI63" s="32">
        <f>AI60*200</f>
        <v>4600</v>
      </c>
      <c r="AJ63" s="32">
        <f>SUM(AG63:AI63)</f>
        <v>4950</v>
      </c>
      <c r="AK63" s="32">
        <f>AK60*100</f>
        <v>200</v>
      </c>
      <c r="AL63" s="32">
        <f>AL60*150</f>
        <v>150</v>
      </c>
      <c r="AM63" s="32">
        <f>AM60*200</f>
        <v>4600</v>
      </c>
      <c r="AN63" s="32">
        <f>SUM(AK63:AM63)</f>
        <v>4950</v>
      </c>
      <c r="AO63" s="32">
        <f>AO60*100</f>
        <v>200</v>
      </c>
      <c r="AP63" s="32">
        <f>AP60*150</f>
        <v>150</v>
      </c>
      <c r="AQ63" s="32">
        <f>AQ60*200</f>
        <v>4600</v>
      </c>
      <c r="AR63" s="32">
        <f>SUM(AO63:AQ63)</f>
        <v>4950</v>
      </c>
      <c r="AS63" s="32">
        <f>AS60*100</f>
        <v>200</v>
      </c>
      <c r="AT63" s="32">
        <f>AT60*150</f>
        <v>150</v>
      </c>
      <c r="AU63" s="32">
        <f>AU60*200</f>
        <v>4600</v>
      </c>
      <c r="AV63" s="32">
        <f>SUM(AS63:AU63)</f>
        <v>4950</v>
      </c>
      <c r="AW63" s="32">
        <f>AW60*100</f>
        <v>200</v>
      </c>
      <c r="AX63" s="32">
        <f>AX60*150</f>
        <v>150</v>
      </c>
      <c r="AY63" s="32">
        <f>AY60*200</f>
        <v>4600</v>
      </c>
      <c r="AZ63" s="32">
        <f>SUM(AW63:AY63)</f>
        <v>4950</v>
      </c>
      <c r="BA63" s="264"/>
      <c r="BB63" s="261"/>
      <c r="BC63" s="261"/>
      <c r="BD63" s="45"/>
      <c r="BE63" s="47"/>
      <c r="BF63" s="47"/>
      <c r="BG63" s="47"/>
      <c r="BH63" s="47"/>
      <c r="BI63" s="47"/>
      <c r="BJ63" s="47"/>
      <c r="BK63" s="47"/>
      <c r="BL63" s="47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</row>
    <row r="64" spans="1:255" s="17" customFormat="1" ht="21" customHeight="1">
      <c r="A64" s="28" t="s">
        <v>4</v>
      </c>
      <c r="B64" s="28" t="s">
        <v>5</v>
      </c>
      <c r="C64" s="28" t="s">
        <v>30</v>
      </c>
      <c r="D64" s="28" t="s">
        <v>31</v>
      </c>
      <c r="E64" s="268" t="s">
        <v>50</v>
      </c>
      <c r="F64" s="268"/>
      <c r="G64" s="268"/>
      <c r="H64" s="268"/>
      <c r="I64" s="268" t="s">
        <v>51</v>
      </c>
      <c r="J64" s="268"/>
      <c r="K64" s="268"/>
      <c r="L64" s="268"/>
      <c r="M64" s="268" t="s">
        <v>52</v>
      </c>
      <c r="N64" s="268"/>
      <c r="O64" s="268"/>
      <c r="P64" s="268"/>
      <c r="Q64" s="268" t="s">
        <v>53</v>
      </c>
      <c r="R64" s="268"/>
      <c r="S64" s="268"/>
      <c r="T64" s="268"/>
      <c r="U64" s="268" t="s">
        <v>54</v>
      </c>
      <c r="V64" s="268"/>
      <c r="W64" s="268"/>
      <c r="X64" s="268"/>
      <c r="Y64" s="268" t="s">
        <v>55</v>
      </c>
      <c r="Z64" s="268"/>
      <c r="AA64" s="268"/>
      <c r="AB64" s="268"/>
      <c r="AC64" s="268" t="s">
        <v>56</v>
      </c>
      <c r="AD64" s="268"/>
      <c r="AE64" s="268"/>
      <c r="AF64" s="268"/>
      <c r="AG64" s="277" t="s">
        <v>57</v>
      </c>
      <c r="AH64" s="277"/>
      <c r="AI64" s="277"/>
      <c r="AJ64" s="277"/>
      <c r="AK64" s="268" t="s">
        <v>58</v>
      </c>
      <c r="AL64" s="268"/>
      <c r="AM64" s="268"/>
      <c r="AN64" s="268"/>
      <c r="AO64" s="268" t="s">
        <v>59</v>
      </c>
      <c r="AP64" s="268"/>
      <c r="AQ64" s="268"/>
      <c r="AR64" s="268"/>
      <c r="AS64" s="268" t="s">
        <v>60</v>
      </c>
      <c r="AT64" s="268"/>
      <c r="AU64" s="268"/>
      <c r="AV64" s="268"/>
      <c r="AW64" s="268" t="s">
        <v>61</v>
      </c>
      <c r="AX64" s="268"/>
      <c r="AY64" s="268"/>
      <c r="AZ64" s="268"/>
      <c r="BA64" s="42" t="s">
        <v>62</v>
      </c>
      <c r="BB64" s="43" t="s">
        <v>40</v>
      </c>
      <c r="BC64" s="44" t="s">
        <v>41</v>
      </c>
      <c r="BD64" s="45"/>
      <c r="BE64" s="47"/>
      <c r="BF64" s="47"/>
      <c r="BG64" s="47"/>
      <c r="BH64" s="47"/>
      <c r="BI64" s="47"/>
      <c r="BJ64" s="47"/>
      <c r="BK64" s="47"/>
      <c r="BL64" s="47"/>
      <c r="BM64" s="47">
        <f>E60+I60++M60+Q60+U60+Y60+AC60+AG60+AK60+AO60+AS60+AW60</f>
        <v>24</v>
      </c>
      <c r="BN64" s="47">
        <f>F60+J60+N60+R60+V60+Z60+AD60+AH60+AL60+AP60+AT60+AX60</f>
        <v>12</v>
      </c>
      <c r="BO64" s="47">
        <f>G60+K60+O60+S60+W60+AA60+AE60+AI60+AM60+AQ60+AU60+AY60</f>
        <v>276</v>
      </c>
      <c r="BP64" s="47">
        <f>H60+L60+P60+T60+X60+AB60+AF60+AJ60+AN60+AR60+AV60+AZ60</f>
        <v>312</v>
      </c>
      <c r="BQ64" s="47">
        <f>BM64*100</f>
        <v>2400</v>
      </c>
      <c r="BR64" s="47">
        <f>BN64*150</f>
        <v>1800</v>
      </c>
      <c r="BS64" s="47">
        <f>BO64*200</f>
        <v>55200</v>
      </c>
      <c r="BT64" s="47">
        <f>BQ64+BR64+BS64</f>
        <v>59400</v>
      </c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</row>
    <row r="65" spans="1:255" s="17" customFormat="1" ht="21" customHeight="1">
      <c r="A65" s="268" t="s">
        <v>137</v>
      </c>
      <c r="B65" s="268" t="s">
        <v>18</v>
      </c>
      <c r="C65" s="265" t="s">
        <v>138</v>
      </c>
      <c r="D65" s="30" t="s">
        <v>139</v>
      </c>
      <c r="E65" s="28" t="s">
        <v>73</v>
      </c>
      <c r="F65" s="28" t="s">
        <v>74</v>
      </c>
      <c r="G65" s="28" t="s">
        <v>75</v>
      </c>
      <c r="H65" s="28" t="s">
        <v>76</v>
      </c>
      <c r="I65" s="28" t="s">
        <v>73</v>
      </c>
      <c r="J65" s="28" t="s">
        <v>74</v>
      </c>
      <c r="K65" s="28" t="s">
        <v>75</v>
      </c>
      <c r="L65" s="28" t="s">
        <v>76</v>
      </c>
      <c r="M65" s="28" t="s">
        <v>73</v>
      </c>
      <c r="N65" s="28" t="s">
        <v>74</v>
      </c>
      <c r="O65" s="28" t="s">
        <v>75</v>
      </c>
      <c r="P65" s="28" t="s">
        <v>76</v>
      </c>
      <c r="Q65" s="28" t="s">
        <v>73</v>
      </c>
      <c r="R65" s="28" t="s">
        <v>74</v>
      </c>
      <c r="S65" s="28" t="s">
        <v>75</v>
      </c>
      <c r="T65" s="28" t="s">
        <v>76</v>
      </c>
      <c r="U65" s="28" t="s">
        <v>73</v>
      </c>
      <c r="V65" s="28" t="s">
        <v>74</v>
      </c>
      <c r="W65" s="28" t="s">
        <v>75</v>
      </c>
      <c r="X65" s="28" t="s">
        <v>76</v>
      </c>
      <c r="Y65" s="28" t="s">
        <v>73</v>
      </c>
      <c r="Z65" s="28" t="s">
        <v>74</v>
      </c>
      <c r="AA65" s="28" t="s">
        <v>75</v>
      </c>
      <c r="AB65" s="28" t="s">
        <v>76</v>
      </c>
      <c r="AC65" s="28" t="s">
        <v>73</v>
      </c>
      <c r="AD65" s="28" t="s">
        <v>74</v>
      </c>
      <c r="AE65" s="28" t="s">
        <v>75</v>
      </c>
      <c r="AF65" s="28" t="s">
        <v>76</v>
      </c>
      <c r="AG65" s="28" t="s">
        <v>73</v>
      </c>
      <c r="AH65" s="28" t="s">
        <v>74</v>
      </c>
      <c r="AI65" s="28" t="s">
        <v>75</v>
      </c>
      <c r="AJ65" s="28" t="s">
        <v>76</v>
      </c>
      <c r="AK65" s="28" t="s">
        <v>73</v>
      </c>
      <c r="AL65" s="28" t="s">
        <v>74</v>
      </c>
      <c r="AM65" s="28" t="s">
        <v>75</v>
      </c>
      <c r="AN65" s="28" t="s">
        <v>76</v>
      </c>
      <c r="AO65" s="28" t="s">
        <v>73</v>
      </c>
      <c r="AP65" s="28" t="s">
        <v>74</v>
      </c>
      <c r="AQ65" s="28" t="s">
        <v>75</v>
      </c>
      <c r="AR65" s="28" t="s">
        <v>76</v>
      </c>
      <c r="AS65" s="28" t="s">
        <v>73</v>
      </c>
      <c r="AT65" s="28" t="s">
        <v>74</v>
      </c>
      <c r="AU65" s="28" t="s">
        <v>75</v>
      </c>
      <c r="AV65" s="28" t="s">
        <v>76</v>
      </c>
      <c r="AW65" s="28" t="s">
        <v>73</v>
      </c>
      <c r="AX65" s="28" t="s">
        <v>74</v>
      </c>
      <c r="AY65" s="28" t="s">
        <v>75</v>
      </c>
      <c r="AZ65" s="28" t="s">
        <v>76</v>
      </c>
      <c r="BA65" s="262">
        <f>AZ66+AV66+AR66+AN66+AJ66+AF66+AB66+X66+T66+P66+L66+H66</f>
        <v>256</v>
      </c>
      <c r="BB65" s="261">
        <f>BL66/10000</f>
        <v>5.12</v>
      </c>
      <c r="BC65" s="261">
        <f>BB65/2</f>
        <v>2.56</v>
      </c>
      <c r="BD65" s="45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</row>
    <row r="66" spans="1:255" s="17" customFormat="1" ht="21" customHeight="1">
      <c r="A66" s="268"/>
      <c r="B66" s="268"/>
      <c r="C66" s="266"/>
      <c r="D66" s="29" t="s">
        <v>77</v>
      </c>
      <c r="E66" s="36"/>
      <c r="F66" s="36"/>
      <c r="G66" s="35">
        <v>22</v>
      </c>
      <c r="H66" s="36">
        <f>E66+F66+G66</f>
        <v>22</v>
      </c>
      <c r="I66" s="36"/>
      <c r="J66" s="36"/>
      <c r="K66" s="35">
        <v>22</v>
      </c>
      <c r="L66" s="36">
        <f>I66+J66+K66</f>
        <v>22</v>
      </c>
      <c r="M66" s="36"/>
      <c r="N66" s="36"/>
      <c r="O66" s="35">
        <v>22</v>
      </c>
      <c r="P66" s="36">
        <f>M66+N66+O66</f>
        <v>22</v>
      </c>
      <c r="Q66" s="36"/>
      <c r="R66" s="36"/>
      <c r="S66" s="35">
        <v>22</v>
      </c>
      <c r="T66" s="36">
        <f>Q66+R66+S66</f>
        <v>22</v>
      </c>
      <c r="U66" s="36"/>
      <c r="V66" s="36"/>
      <c r="W66" s="35">
        <v>22</v>
      </c>
      <c r="X66" s="36">
        <f>U66+V66+W66</f>
        <v>22</v>
      </c>
      <c r="Y66" s="36"/>
      <c r="Z66" s="36"/>
      <c r="AA66" s="35">
        <v>22</v>
      </c>
      <c r="AB66" s="36">
        <f>Y66+Z66+AA66</f>
        <v>22</v>
      </c>
      <c r="AC66" s="36"/>
      <c r="AD66" s="36"/>
      <c r="AE66" s="35">
        <v>21</v>
      </c>
      <c r="AF66" s="36">
        <f>AC66+AD66+AE66</f>
        <v>21</v>
      </c>
      <c r="AG66" s="36"/>
      <c r="AH66" s="36"/>
      <c r="AI66" s="35">
        <v>21</v>
      </c>
      <c r="AJ66" s="36">
        <f>AG66+AH66+AI66</f>
        <v>21</v>
      </c>
      <c r="AK66" s="36"/>
      <c r="AL66" s="36"/>
      <c r="AM66" s="35">
        <v>21</v>
      </c>
      <c r="AN66" s="36">
        <f>AK66+AL66+AM66</f>
        <v>21</v>
      </c>
      <c r="AO66" s="36"/>
      <c r="AP66" s="36"/>
      <c r="AQ66" s="35">
        <v>21</v>
      </c>
      <c r="AR66" s="36">
        <f>AO66+AP66+AQ66</f>
        <v>21</v>
      </c>
      <c r="AS66" s="36"/>
      <c r="AT66" s="36"/>
      <c r="AU66" s="35">
        <v>20</v>
      </c>
      <c r="AV66" s="36">
        <f>AS66+AT66+AU66</f>
        <v>20</v>
      </c>
      <c r="AW66" s="36"/>
      <c r="AX66" s="36"/>
      <c r="AY66" s="36">
        <v>20</v>
      </c>
      <c r="AZ66" s="36">
        <f>AW66+AX66+AY66</f>
        <v>20</v>
      </c>
      <c r="BA66" s="263"/>
      <c r="BB66" s="261"/>
      <c r="BC66" s="261"/>
      <c r="BD66" s="45"/>
      <c r="BE66" s="47">
        <f>E66+I66+M66+Q66+U66+Y66+AC66+AG66+AO66+AS66+AW66+AK66</f>
        <v>0</v>
      </c>
      <c r="BF66" s="47">
        <f>F66+J66+N66+R66+V66+Z66+AD66+AH66+AP66+AT66+AX66+AL66</f>
        <v>0</v>
      </c>
      <c r="BG66" s="47">
        <f>G66+K66+O66+S66+W66+AA66+AE66+AI66+AM66+AQ66+AU66+AY66</f>
        <v>256</v>
      </c>
      <c r="BH66" s="47">
        <f>H66+L66+P66+T66+X66+AB66+AF66+AJ66+AN66+AR66+AV66+AZ66</f>
        <v>256</v>
      </c>
      <c r="BI66" s="47">
        <f>BE66*100</f>
        <v>0</v>
      </c>
      <c r="BJ66" s="47">
        <f>BF66*150</f>
        <v>0</v>
      </c>
      <c r="BK66" s="47">
        <f>BG66*200</f>
        <v>51200</v>
      </c>
      <c r="BL66" s="47">
        <f>BI66+BJ66+BK66</f>
        <v>51200</v>
      </c>
      <c r="BM66" s="47"/>
      <c r="BN66" s="47"/>
      <c r="BO66" s="47"/>
      <c r="BP66" s="47"/>
      <c r="BQ66" s="47"/>
      <c r="BR66" s="47"/>
      <c r="BS66" s="47"/>
      <c r="BT66" s="47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</row>
    <row r="67" spans="1:255" s="17" customFormat="1" ht="21" customHeight="1">
      <c r="A67" s="268"/>
      <c r="B67" s="268"/>
      <c r="C67" s="266"/>
      <c r="D67" s="33" t="s">
        <v>140</v>
      </c>
      <c r="E67" s="268" t="s">
        <v>79</v>
      </c>
      <c r="F67" s="268"/>
      <c r="G67" s="268"/>
      <c r="H67" s="268"/>
      <c r="I67" s="268" t="s">
        <v>80</v>
      </c>
      <c r="J67" s="268"/>
      <c r="K67" s="268"/>
      <c r="L67" s="268"/>
      <c r="M67" s="268" t="s">
        <v>81</v>
      </c>
      <c r="N67" s="268"/>
      <c r="O67" s="268"/>
      <c r="P67" s="268"/>
      <c r="Q67" s="268" t="s">
        <v>82</v>
      </c>
      <c r="R67" s="268"/>
      <c r="S67" s="268"/>
      <c r="T67" s="268"/>
      <c r="U67" s="268" t="s">
        <v>83</v>
      </c>
      <c r="V67" s="268"/>
      <c r="W67" s="268"/>
      <c r="X67" s="268"/>
      <c r="Y67" s="268" t="s">
        <v>84</v>
      </c>
      <c r="Z67" s="268"/>
      <c r="AA67" s="268"/>
      <c r="AB67" s="268"/>
      <c r="AC67" s="268" t="s">
        <v>85</v>
      </c>
      <c r="AD67" s="268"/>
      <c r="AE67" s="268"/>
      <c r="AF67" s="268"/>
      <c r="AG67" s="268" t="s">
        <v>86</v>
      </c>
      <c r="AH67" s="268"/>
      <c r="AI67" s="268"/>
      <c r="AJ67" s="268"/>
      <c r="AK67" s="268" t="s">
        <v>87</v>
      </c>
      <c r="AL67" s="268"/>
      <c r="AM67" s="268"/>
      <c r="AN67" s="268"/>
      <c r="AO67" s="268" t="s">
        <v>88</v>
      </c>
      <c r="AP67" s="268"/>
      <c r="AQ67" s="268"/>
      <c r="AR67" s="268"/>
      <c r="AS67" s="268" t="s">
        <v>89</v>
      </c>
      <c r="AT67" s="268"/>
      <c r="AU67" s="268"/>
      <c r="AV67" s="268"/>
      <c r="AW67" s="268" t="s">
        <v>90</v>
      </c>
      <c r="AX67" s="268"/>
      <c r="AY67" s="268"/>
      <c r="AZ67" s="268"/>
      <c r="BA67" s="263"/>
      <c r="BB67" s="261"/>
      <c r="BC67" s="261"/>
      <c r="BD67" s="45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</row>
    <row r="68" spans="1:255" s="17" customFormat="1" ht="21" customHeight="1">
      <c r="A68" s="268"/>
      <c r="B68" s="268"/>
      <c r="C68" s="266"/>
      <c r="D68" s="28" t="s">
        <v>91</v>
      </c>
      <c r="E68" s="28" t="s">
        <v>73</v>
      </c>
      <c r="F68" s="28" t="s">
        <v>74</v>
      </c>
      <c r="G68" s="28" t="s">
        <v>75</v>
      </c>
      <c r="H68" s="28" t="s">
        <v>76</v>
      </c>
      <c r="I68" s="28" t="s">
        <v>73</v>
      </c>
      <c r="J68" s="28" t="s">
        <v>74</v>
      </c>
      <c r="K68" s="28" t="s">
        <v>75</v>
      </c>
      <c r="L68" s="28" t="s">
        <v>76</v>
      </c>
      <c r="M68" s="28" t="s">
        <v>73</v>
      </c>
      <c r="N68" s="28" t="s">
        <v>74</v>
      </c>
      <c r="O68" s="28" t="s">
        <v>75</v>
      </c>
      <c r="P68" s="28" t="s">
        <v>76</v>
      </c>
      <c r="Q68" s="28" t="s">
        <v>73</v>
      </c>
      <c r="R68" s="28" t="s">
        <v>74</v>
      </c>
      <c r="S68" s="28" t="s">
        <v>75</v>
      </c>
      <c r="T68" s="28" t="s">
        <v>76</v>
      </c>
      <c r="U68" s="28" t="s">
        <v>73</v>
      </c>
      <c r="V68" s="28" t="s">
        <v>74</v>
      </c>
      <c r="W68" s="28" t="s">
        <v>75</v>
      </c>
      <c r="X68" s="28" t="s">
        <v>76</v>
      </c>
      <c r="Y68" s="28" t="s">
        <v>73</v>
      </c>
      <c r="Z68" s="28" t="s">
        <v>74</v>
      </c>
      <c r="AA68" s="28" t="s">
        <v>75</v>
      </c>
      <c r="AB68" s="28" t="s">
        <v>76</v>
      </c>
      <c r="AC68" s="28" t="s">
        <v>73</v>
      </c>
      <c r="AD68" s="28" t="s">
        <v>74</v>
      </c>
      <c r="AE68" s="28" t="s">
        <v>75</v>
      </c>
      <c r="AF68" s="28" t="s">
        <v>76</v>
      </c>
      <c r="AG68" s="28" t="s">
        <v>73</v>
      </c>
      <c r="AH68" s="28" t="s">
        <v>74</v>
      </c>
      <c r="AI68" s="28" t="s">
        <v>75</v>
      </c>
      <c r="AJ68" s="28" t="s">
        <v>76</v>
      </c>
      <c r="AK68" s="28" t="s">
        <v>73</v>
      </c>
      <c r="AL68" s="28" t="s">
        <v>74</v>
      </c>
      <c r="AM68" s="28" t="s">
        <v>75</v>
      </c>
      <c r="AN68" s="28" t="s">
        <v>76</v>
      </c>
      <c r="AO68" s="28" t="s">
        <v>73</v>
      </c>
      <c r="AP68" s="28" t="s">
        <v>74</v>
      </c>
      <c r="AQ68" s="28" t="s">
        <v>75</v>
      </c>
      <c r="AR68" s="28" t="s">
        <v>76</v>
      </c>
      <c r="AS68" s="28" t="s">
        <v>73</v>
      </c>
      <c r="AT68" s="28" t="s">
        <v>74</v>
      </c>
      <c r="AU68" s="28" t="s">
        <v>75</v>
      </c>
      <c r="AV68" s="28" t="s">
        <v>76</v>
      </c>
      <c r="AW68" s="28" t="s">
        <v>73</v>
      </c>
      <c r="AX68" s="28" t="s">
        <v>74</v>
      </c>
      <c r="AY68" s="28" t="s">
        <v>75</v>
      </c>
      <c r="AZ68" s="28" t="s">
        <v>76</v>
      </c>
      <c r="BA68" s="263"/>
      <c r="BB68" s="261"/>
      <c r="BC68" s="261"/>
      <c r="BD68" s="45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</row>
    <row r="69" spans="1:255" s="17" customFormat="1" ht="21" customHeight="1">
      <c r="A69" s="268"/>
      <c r="B69" s="268"/>
      <c r="C69" s="267"/>
      <c r="D69" s="28" t="s">
        <v>141</v>
      </c>
      <c r="E69" s="32">
        <f>E66*100</f>
        <v>0</v>
      </c>
      <c r="F69" s="32">
        <f>F66*150</f>
        <v>0</v>
      </c>
      <c r="G69" s="32">
        <f>G66*200</f>
        <v>4400</v>
      </c>
      <c r="H69" s="32">
        <f>SUM(E69:G69)</f>
        <v>4400</v>
      </c>
      <c r="I69" s="35">
        <f>I66*100</f>
        <v>0</v>
      </c>
      <c r="J69" s="32">
        <f>J66*150</f>
        <v>0</v>
      </c>
      <c r="K69" s="32">
        <f>K66*200</f>
        <v>4400</v>
      </c>
      <c r="L69" s="32">
        <f>SUM(I69:K69)</f>
        <v>4400</v>
      </c>
      <c r="M69" s="32">
        <f>M66*100</f>
        <v>0</v>
      </c>
      <c r="N69" s="32">
        <f>N66*150</f>
        <v>0</v>
      </c>
      <c r="O69" s="32">
        <f>O66*200</f>
        <v>4400</v>
      </c>
      <c r="P69" s="32">
        <f>SUM(M69:O69)</f>
        <v>4400</v>
      </c>
      <c r="Q69" s="32">
        <f>Q66*100</f>
        <v>0</v>
      </c>
      <c r="R69" s="32">
        <f>R66*150</f>
        <v>0</v>
      </c>
      <c r="S69" s="32">
        <f>S66*200</f>
        <v>4400</v>
      </c>
      <c r="T69" s="32">
        <f>SUM(Q69:S69)</f>
        <v>4400</v>
      </c>
      <c r="U69" s="32">
        <f>U66*100</f>
        <v>0</v>
      </c>
      <c r="V69" s="32">
        <f>V66*150</f>
        <v>0</v>
      </c>
      <c r="W69" s="32">
        <f>W66*200</f>
        <v>4400</v>
      </c>
      <c r="X69" s="32">
        <f>SUM(U69:W69)</f>
        <v>4400</v>
      </c>
      <c r="Y69" s="32">
        <f>Y66*100</f>
        <v>0</v>
      </c>
      <c r="Z69" s="32">
        <f>Z66*150</f>
        <v>0</v>
      </c>
      <c r="AA69" s="32">
        <f>AA66*200</f>
        <v>4400</v>
      </c>
      <c r="AB69" s="32">
        <f>SUM(Y69:AA69)</f>
        <v>4400</v>
      </c>
      <c r="AC69" s="32">
        <f>AC66*100</f>
        <v>0</v>
      </c>
      <c r="AD69" s="32">
        <f>AD66*150</f>
        <v>0</v>
      </c>
      <c r="AE69" s="32">
        <f>AE66*200</f>
        <v>4200</v>
      </c>
      <c r="AF69" s="32">
        <f>SUM(AC69:AE69)</f>
        <v>4200</v>
      </c>
      <c r="AG69" s="32">
        <f>AG66*100</f>
        <v>0</v>
      </c>
      <c r="AH69" s="32">
        <f>AH66*150</f>
        <v>0</v>
      </c>
      <c r="AI69" s="32">
        <f>AI66*200</f>
        <v>4200</v>
      </c>
      <c r="AJ69" s="32">
        <f>SUM(AG69:AI69)</f>
        <v>4200</v>
      </c>
      <c r="AK69" s="32">
        <f>AK66*100</f>
        <v>0</v>
      </c>
      <c r="AL69" s="32">
        <f>AL66*150</f>
        <v>0</v>
      </c>
      <c r="AM69" s="32">
        <f>AM66*200</f>
        <v>4200</v>
      </c>
      <c r="AN69" s="32">
        <f>SUM(AK69:AM69)</f>
        <v>4200</v>
      </c>
      <c r="AO69" s="32">
        <f>AO66*100</f>
        <v>0</v>
      </c>
      <c r="AP69" s="32">
        <f>AP66*150</f>
        <v>0</v>
      </c>
      <c r="AQ69" s="32">
        <f>AQ66*200</f>
        <v>4200</v>
      </c>
      <c r="AR69" s="32">
        <f>SUM(AO69:AQ69)</f>
        <v>4200</v>
      </c>
      <c r="AS69" s="32">
        <f>AS66*100</f>
        <v>0</v>
      </c>
      <c r="AT69" s="32">
        <f>AT66*150</f>
        <v>0</v>
      </c>
      <c r="AU69" s="32">
        <f>AU66*200</f>
        <v>4000</v>
      </c>
      <c r="AV69" s="32">
        <f>SUM(AS69:AU69)</f>
        <v>4000</v>
      </c>
      <c r="AW69" s="32">
        <f>AW66*100</f>
        <v>0</v>
      </c>
      <c r="AX69" s="32">
        <f>AX66*150</f>
        <v>0</v>
      </c>
      <c r="AY69" s="32">
        <f>AY66*200</f>
        <v>4000</v>
      </c>
      <c r="AZ69" s="32">
        <f>SUM(AW69:AY69)</f>
        <v>4000</v>
      </c>
      <c r="BA69" s="264"/>
      <c r="BB69" s="261"/>
      <c r="BC69" s="261"/>
      <c r="BD69" s="45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</row>
    <row r="70" spans="1:255" s="17" customFormat="1" ht="21" customHeight="1">
      <c r="A70" s="28" t="s">
        <v>4</v>
      </c>
      <c r="B70" s="28" t="s">
        <v>5</v>
      </c>
      <c r="C70" s="28" t="s">
        <v>30</v>
      </c>
      <c r="D70" s="28" t="s">
        <v>31</v>
      </c>
      <c r="E70" s="268" t="s">
        <v>50</v>
      </c>
      <c r="F70" s="268"/>
      <c r="G70" s="268"/>
      <c r="H70" s="268"/>
      <c r="I70" s="268" t="s">
        <v>51</v>
      </c>
      <c r="J70" s="268"/>
      <c r="K70" s="268"/>
      <c r="L70" s="268"/>
      <c r="M70" s="268" t="s">
        <v>52</v>
      </c>
      <c r="N70" s="268"/>
      <c r="O70" s="268"/>
      <c r="P70" s="268"/>
      <c r="Q70" s="268" t="s">
        <v>53</v>
      </c>
      <c r="R70" s="268"/>
      <c r="S70" s="268"/>
      <c r="T70" s="268"/>
      <c r="U70" s="268" t="s">
        <v>54</v>
      </c>
      <c r="V70" s="268"/>
      <c r="W70" s="268"/>
      <c r="X70" s="268"/>
      <c r="Y70" s="268" t="s">
        <v>55</v>
      </c>
      <c r="Z70" s="268"/>
      <c r="AA70" s="268"/>
      <c r="AB70" s="268"/>
      <c r="AC70" s="268" t="s">
        <v>56</v>
      </c>
      <c r="AD70" s="268"/>
      <c r="AE70" s="268"/>
      <c r="AF70" s="268"/>
      <c r="AG70" s="277" t="s">
        <v>57</v>
      </c>
      <c r="AH70" s="277"/>
      <c r="AI70" s="277"/>
      <c r="AJ70" s="277"/>
      <c r="AK70" s="268" t="s">
        <v>58</v>
      </c>
      <c r="AL70" s="268"/>
      <c r="AM70" s="268"/>
      <c r="AN70" s="268"/>
      <c r="AO70" s="268" t="s">
        <v>59</v>
      </c>
      <c r="AP70" s="268"/>
      <c r="AQ70" s="268"/>
      <c r="AR70" s="268"/>
      <c r="AS70" s="268" t="s">
        <v>60</v>
      </c>
      <c r="AT70" s="268"/>
      <c r="AU70" s="268"/>
      <c r="AV70" s="268"/>
      <c r="AW70" s="268" t="s">
        <v>61</v>
      </c>
      <c r="AX70" s="268"/>
      <c r="AY70" s="268"/>
      <c r="AZ70" s="268"/>
      <c r="BA70" s="42" t="s">
        <v>62</v>
      </c>
      <c r="BB70" s="43" t="s">
        <v>40</v>
      </c>
      <c r="BC70" s="44" t="s">
        <v>41</v>
      </c>
      <c r="BD70" s="45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</row>
    <row r="71" spans="1:255" s="17" customFormat="1" ht="21" customHeight="1">
      <c r="A71" s="268" t="s">
        <v>142</v>
      </c>
      <c r="B71" s="268" t="s">
        <v>18</v>
      </c>
      <c r="C71" s="265" t="s">
        <v>143</v>
      </c>
      <c r="D71" s="30" t="s">
        <v>144</v>
      </c>
      <c r="E71" s="28" t="s">
        <v>73</v>
      </c>
      <c r="F71" s="28" t="s">
        <v>74</v>
      </c>
      <c r="G71" s="28" t="s">
        <v>75</v>
      </c>
      <c r="H71" s="28" t="s">
        <v>76</v>
      </c>
      <c r="I71" s="28" t="s">
        <v>73</v>
      </c>
      <c r="J71" s="28" t="s">
        <v>74</v>
      </c>
      <c r="K71" s="28" t="s">
        <v>75</v>
      </c>
      <c r="L71" s="28" t="s">
        <v>76</v>
      </c>
      <c r="M71" s="28" t="s">
        <v>73</v>
      </c>
      <c r="N71" s="28" t="s">
        <v>74</v>
      </c>
      <c r="O71" s="28" t="s">
        <v>75</v>
      </c>
      <c r="P71" s="28" t="s">
        <v>76</v>
      </c>
      <c r="Q71" s="28" t="s">
        <v>73</v>
      </c>
      <c r="R71" s="28" t="s">
        <v>74</v>
      </c>
      <c r="S71" s="28" t="s">
        <v>75</v>
      </c>
      <c r="T71" s="28" t="s">
        <v>76</v>
      </c>
      <c r="U71" s="28" t="s">
        <v>73</v>
      </c>
      <c r="V71" s="28" t="s">
        <v>74</v>
      </c>
      <c r="W71" s="28" t="s">
        <v>75</v>
      </c>
      <c r="X71" s="28" t="s">
        <v>76</v>
      </c>
      <c r="Y71" s="28" t="s">
        <v>73</v>
      </c>
      <c r="Z71" s="28" t="s">
        <v>74</v>
      </c>
      <c r="AA71" s="28" t="s">
        <v>75</v>
      </c>
      <c r="AB71" s="28" t="s">
        <v>76</v>
      </c>
      <c r="AC71" s="28" t="s">
        <v>73</v>
      </c>
      <c r="AD71" s="28" t="s">
        <v>74</v>
      </c>
      <c r="AE71" s="28" t="s">
        <v>75</v>
      </c>
      <c r="AF71" s="28" t="s">
        <v>76</v>
      </c>
      <c r="AG71" s="28" t="s">
        <v>73</v>
      </c>
      <c r="AH71" s="28" t="s">
        <v>74</v>
      </c>
      <c r="AI71" s="28" t="s">
        <v>75</v>
      </c>
      <c r="AJ71" s="28" t="s">
        <v>76</v>
      </c>
      <c r="AK71" s="28" t="s">
        <v>73</v>
      </c>
      <c r="AL71" s="28" t="s">
        <v>74</v>
      </c>
      <c r="AM71" s="28" t="s">
        <v>75</v>
      </c>
      <c r="AN71" s="28" t="s">
        <v>76</v>
      </c>
      <c r="AO71" s="28" t="s">
        <v>73</v>
      </c>
      <c r="AP71" s="28" t="s">
        <v>74</v>
      </c>
      <c r="AQ71" s="28" t="s">
        <v>75</v>
      </c>
      <c r="AR71" s="28" t="s">
        <v>76</v>
      </c>
      <c r="AS71" s="28" t="s">
        <v>73</v>
      </c>
      <c r="AT71" s="28" t="s">
        <v>74</v>
      </c>
      <c r="AU71" s="28" t="s">
        <v>75</v>
      </c>
      <c r="AV71" s="28" t="s">
        <v>76</v>
      </c>
      <c r="AW71" s="28" t="s">
        <v>73</v>
      </c>
      <c r="AX71" s="28" t="s">
        <v>74</v>
      </c>
      <c r="AY71" s="28" t="s">
        <v>75</v>
      </c>
      <c r="AZ71" s="28" t="s">
        <v>76</v>
      </c>
      <c r="BA71" s="262">
        <f>AZ72+AV72+AR72+AN72+AJ72+AF72+AB72+X72+T72+P72+L72+H72</f>
        <v>816</v>
      </c>
      <c r="BB71" s="261">
        <f>BL72/10000</f>
        <v>16.32</v>
      </c>
      <c r="BC71" s="261">
        <f>BB71/2</f>
        <v>8.16</v>
      </c>
      <c r="BD71" s="45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</row>
    <row r="72" spans="1:255" s="17" customFormat="1" ht="21" customHeight="1">
      <c r="A72" s="268"/>
      <c r="B72" s="268"/>
      <c r="C72" s="266"/>
      <c r="D72" s="29" t="s">
        <v>77</v>
      </c>
      <c r="E72" s="36"/>
      <c r="F72" s="36"/>
      <c r="G72" s="36">
        <v>68</v>
      </c>
      <c r="H72" s="36">
        <f>E72+F72+G72</f>
        <v>68</v>
      </c>
      <c r="I72" s="36"/>
      <c r="J72" s="36"/>
      <c r="K72" s="36">
        <v>68</v>
      </c>
      <c r="L72" s="36">
        <f>I72+J72+K72</f>
        <v>68</v>
      </c>
      <c r="M72" s="36"/>
      <c r="N72" s="36"/>
      <c r="O72" s="36">
        <v>68</v>
      </c>
      <c r="P72" s="36">
        <f>M72+N72+O72</f>
        <v>68</v>
      </c>
      <c r="Q72" s="36"/>
      <c r="R72" s="36"/>
      <c r="S72" s="36">
        <v>68</v>
      </c>
      <c r="T72" s="36">
        <f>Q72+R72+S72</f>
        <v>68</v>
      </c>
      <c r="U72" s="36"/>
      <c r="V72" s="36"/>
      <c r="W72" s="36">
        <v>68</v>
      </c>
      <c r="X72" s="36">
        <f>U72+V72+W72</f>
        <v>68</v>
      </c>
      <c r="Y72" s="36"/>
      <c r="Z72" s="36"/>
      <c r="AA72" s="36">
        <v>68</v>
      </c>
      <c r="AB72" s="36">
        <f>Y72+Z72+AA72</f>
        <v>68</v>
      </c>
      <c r="AC72" s="36"/>
      <c r="AD72" s="36"/>
      <c r="AE72" s="36">
        <v>68</v>
      </c>
      <c r="AF72" s="36">
        <f>AC72+AD72+AE72</f>
        <v>68</v>
      </c>
      <c r="AG72" s="36"/>
      <c r="AH72" s="36"/>
      <c r="AI72" s="36">
        <v>68</v>
      </c>
      <c r="AJ72" s="36">
        <f>AG72+AH72+AI72</f>
        <v>68</v>
      </c>
      <c r="AK72" s="36"/>
      <c r="AL72" s="36"/>
      <c r="AM72" s="36">
        <v>68</v>
      </c>
      <c r="AN72" s="36">
        <f>AK72+AL72+AM72</f>
        <v>68</v>
      </c>
      <c r="AO72" s="36"/>
      <c r="AP72" s="36"/>
      <c r="AQ72" s="36">
        <v>68</v>
      </c>
      <c r="AR72" s="36">
        <f>AO72+AP72+AQ72</f>
        <v>68</v>
      </c>
      <c r="AS72" s="36"/>
      <c r="AT72" s="36"/>
      <c r="AU72" s="36">
        <v>68</v>
      </c>
      <c r="AV72" s="36">
        <f>AS72+AT72+AU72</f>
        <v>68</v>
      </c>
      <c r="AW72" s="36"/>
      <c r="AX72" s="36"/>
      <c r="AY72" s="36">
        <v>68</v>
      </c>
      <c r="AZ72" s="36">
        <f>AW72+AX72+AY72</f>
        <v>68</v>
      </c>
      <c r="BA72" s="263"/>
      <c r="BB72" s="261"/>
      <c r="BC72" s="261"/>
      <c r="BD72" s="45"/>
      <c r="BE72" s="47">
        <f>E72+I72+M72+Q72+U72+Y72+AC72+AG72+AO72+AS72+AW72+AK72</f>
        <v>0</v>
      </c>
      <c r="BF72" s="47">
        <f>F72+J72+N72+R72+V72+Z72+AD72+AH72+AP72+AT72+AX72+AL72</f>
        <v>0</v>
      </c>
      <c r="BG72" s="47">
        <f>G72+K72+O72+S72+W72+AA72+AE72+AI72+AM72+AQ72+AU72+AY72</f>
        <v>816</v>
      </c>
      <c r="BH72" s="47">
        <f>H72+L72+P72+T72+X72+AB72+AF72+AJ72+AN72+AR72+AV72+AZ72</f>
        <v>816</v>
      </c>
      <c r="BI72" s="47">
        <f>BE72*100</f>
        <v>0</v>
      </c>
      <c r="BJ72" s="47">
        <f>BF72*150</f>
        <v>0</v>
      </c>
      <c r="BK72" s="47">
        <f>BG72*200</f>
        <v>163200</v>
      </c>
      <c r="BL72" s="47">
        <f>BI72+BJ72+BK72</f>
        <v>163200</v>
      </c>
      <c r="BM72" s="47"/>
      <c r="BN72" s="47"/>
      <c r="BO72" s="47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</row>
    <row r="73" spans="1:255" s="17" customFormat="1" ht="21" customHeight="1">
      <c r="A73" s="268"/>
      <c r="B73" s="268"/>
      <c r="C73" s="266"/>
      <c r="D73" s="33" t="s">
        <v>145</v>
      </c>
      <c r="E73" s="268" t="s">
        <v>79</v>
      </c>
      <c r="F73" s="268"/>
      <c r="G73" s="268"/>
      <c r="H73" s="268"/>
      <c r="I73" s="268" t="s">
        <v>80</v>
      </c>
      <c r="J73" s="268"/>
      <c r="K73" s="268"/>
      <c r="L73" s="268"/>
      <c r="M73" s="268" t="s">
        <v>81</v>
      </c>
      <c r="N73" s="268"/>
      <c r="O73" s="268"/>
      <c r="P73" s="268"/>
      <c r="Q73" s="268" t="s">
        <v>82</v>
      </c>
      <c r="R73" s="268"/>
      <c r="S73" s="268"/>
      <c r="T73" s="268"/>
      <c r="U73" s="268" t="s">
        <v>83</v>
      </c>
      <c r="V73" s="268"/>
      <c r="W73" s="268"/>
      <c r="X73" s="268"/>
      <c r="Y73" s="268" t="s">
        <v>84</v>
      </c>
      <c r="Z73" s="268"/>
      <c r="AA73" s="268"/>
      <c r="AB73" s="268"/>
      <c r="AC73" s="268" t="s">
        <v>85</v>
      </c>
      <c r="AD73" s="268"/>
      <c r="AE73" s="268"/>
      <c r="AF73" s="268"/>
      <c r="AG73" s="268" t="s">
        <v>86</v>
      </c>
      <c r="AH73" s="268"/>
      <c r="AI73" s="268"/>
      <c r="AJ73" s="268"/>
      <c r="AK73" s="268" t="s">
        <v>87</v>
      </c>
      <c r="AL73" s="268"/>
      <c r="AM73" s="268"/>
      <c r="AN73" s="268"/>
      <c r="AO73" s="268" t="s">
        <v>88</v>
      </c>
      <c r="AP73" s="268"/>
      <c r="AQ73" s="268"/>
      <c r="AR73" s="268"/>
      <c r="AS73" s="268" t="s">
        <v>89</v>
      </c>
      <c r="AT73" s="268"/>
      <c r="AU73" s="268"/>
      <c r="AV73" s="268"/>
      <c r="AW73" s="268" t="s">
        <v>90</v>
      </c>
      <c r="AX73" s="268"/>
      <c r="AY73" s="268"/>
      <c r="AZ73" s="268"/>
      <c r="BA73" s="263"/>
      <c r="BB73" s="261"/>
      <c r="BC73" s="261"/>
      <c r="BD73" s="45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</row>
    <row r="74" spans="1:255" s="17" customFormat="1" ht="21" customHeight="1">
      <c r="A74" s="268"/>
      <c r="B74" s="268"/>
      <c r="C74" s="266"/>
      <c r="D74" s="28" t="s">
        <v>91</v>
      </c>
      <c r="E74" s="28" t="s">
        <v>73</v>
      </c>
      <c r="F74" s="28" t="s">
        <v>74</v>
      </c>
      <c r="G74" s="28" t="s">
        <v>75</v>
      </c>
      <c r="H74" s="28" t="s">
        <v>76</v>
      </c>
      <c r="I74" s="28" t="s">
        <v>73</v>
      </c>
      <c r="J74" s="28" t="s">
        <v>74</v>
      </c>
      <c r="K74" s="28" t="s">
        <v>75</v>
      </c>
      <c r="L74" s="28" t="s">
        <v>76</v>
      </c>
      <c r="M74" s="28" t="s">
        <v>73</v>
      </c>
      <c r="N74" s="28" t="s">
        <v>74</v>
      </c>
      <c r="O74" s="28" t="s">
        <v>75</v>
      </c>
      <c r="P74" s="28" t="s">
        <v>76</v>
      </c>
      <c r="Q74" s="28" t="s">
        <v>73</v>
      </c>
      <c r="R74" s="28" t="s">
        <v>74</v>
      </c>
      <c r="S74" s="28" t="s">
        <v>75</v>
      </c>
      <c r="T74" s="28" t="s">
        <v>76</v>
      </c>
      <c r="U74" s="28" t="s">
        <v>73</v>
      </c>
      <c r="V74" s="28" t="s">
        <v>74</v>
      </c>
      <c r="W74" s="28" t="s">
        <v>75</v>
      </c>
      <c r="X74" s="28" t="s">
        <v>76</v>
      </c>
      <c r="Y74" s="28" t="s">
        <v>73</v>
      </c>
      <c r="Z74" s="28" t="s">
        <v>74</v>
      </c>
      <c r="AA74" s="28" t="s">
        <v>75</v>
      </c>
      <c r="AB74" s="28" t="s">
        <v>76</v>
      </c>
      <c r="AC74" s="28" t="s">
        <v>73</v>
      </c>
      <c r="AD74" s="28" t="s">
        <v>74</v>
      </c>
      <c r="AE74" s="28" t="s">
        <v>75</v>
      </c>
      <c r="AF74" s="28" t="s">
        <v>76</v>
      </c>
      <c r="AG74" s="28" t="s">
        <v>73</v>
      </c>
      <c r="AH74" s="28" t="s">
        <v>74</v>
      </c>
      <c r="AI74" s="28" t="s">
        <v>75</v>
      </c>
      <c r="AJ74" s="28" t="s">
        <v>76</v>
      </c>
      <c r="AK74" s="28" t="s">
        <v>73</v>
      </c>
      <c r="AL74" s="28" t="s">
        <v>74</v>
      </c>
      <c r="AM74" s="28" t="s">
        <v>75</v>
      </c>
      <c r="AN74" s="28" t="s">
        <v>76</v>
      </c>
      <c r="AO74" s="28" t="s">
        <v>73</v>
      </c>
      <c r="AP74" s="28" t="s">
        <v>74</v>
      </c>
      <c r="AQ74" s="28" t="s">
        <v>75</v>
      </c>
      <c r="AR74" s="28" t="s">
        <v>76</v>
      </c>
      <c r="AS74" s="28" t="s">
        <v>73</v>
      </c>
      <c r="AT74" s="28" t="s">
        <v>74</v>
      </c>
      <c r="AU74" s="28" t="s">
        <v>75</v>
      </c>
      <c r="AV74" s="28" t="s">
        <v>76</v>
      </c>
      <c r="AW74" s="28" t="s">
        <v>73</v>
      </c>
      <c r="AX74" s="28" t="s">
        <v>74</v>
      </c>
      <c r="AY74" s="28" t="s">
        <v>75</v>
      </c>
      <c r="AZ74" s="28" t="s">
        <v>76</v>
      </c>
      <c r="BA74" s="263"/>
      <c r="BB74" s="261"/>
      <c r="BC74" s="261"/>
      <c r="BD74" s="45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</row>
    <row r="75" spans="1:255" s="17" customFormat="1" ht="21" customHeight="1">
      <c r="A75" s="268"/>
      <c r="B75" s="268"/>
      <c r="C75" s="267"/>
      <c r="D75" s="28" t="s">
        <v>146</v>
      </c>
      <c r="E75" s="32">
        <f>E72*100</f>
        <v>0</v>
      </c>
      <c r="F75" s="32">
        <f>F72*150</f>
        <v>0</v>
      </c>
      <c r="G75" s="32">
        <f>G72*200</f>
        <v>13600</v>
      </c>
      <c r="H75" s="32">
        <f>SUM(E75:G75)</f>
        <v>13600</v>
      </c>
      <c r="I75" s="35">
        <f>I72*100</f>
        <v>0</v>
      </c>
      <c r="J75" s="32">
        <f>J72*150</f>
        <v>0</v>
      </c>
      <c r="K75" s="32">
        <f>K72*200</f>
        <v>13600</v>
      </c>
      <c r="L75" s="32">
        <f>SUM(I75:K75)</f>
        <v>13600</v>
      </c>
      <c r="M75" s="32">
        <f>M72*100</f>
        <v>0</v>
      </c>
      <c r="N75" s="32">
        <f>N72*150</f>
        <v>0</v>
      </c>
      <c r="O75" s="32">
        <f>O72*200</f>
        <v>13600</v>
      </c>
      <c r="P75" s="32">
        <f>SUM(M75:O75)</f>
        <v>13600</v>
      </c>
      <c r="Q75" s="32">
        <f>Q72*100</f>
        <v>0</v>
      </c>
      <c r="R75" s="32">
        <f>R72*150</f>
        <v>0</v>
      </c>
      <c r="S75" s="32">
        <f>S72*200</f>
        <v>13600</v>
      </c>
      <c r="T75" s="32">
        <f>SUM(Q75:S75)</f>
        <v>13600</v>
      </c>
      <c r="U75" s="32">
        <f>U72*100</f>
        <v>0</v>
      </c>
      <c r="V75" s="32">
        <f>V72*150</f>
        <v>0</v>
      </c>
      <c r="W75" s="32">
        <f>W72*200</f>
        <v>13600</v>
      </c>
      <c r="X75" s="32">
        <f>SUM(U75:W75)</f>
        <v>13600</v>
      </c>
      <c r="Y75" s="32">
        <f>Y72*100</f>
        <v>0</v>
      </c>
      <c r="Z75" s="32">
        <f>Z72*150</f>
        <v>0</v>
      </c>
      <c r="AA75" s="32">
        <f>AA72*200</f>
        <v>13600</v>
      </c>
      <c r="AB75" s="32">
        <f>SUM(Y75:AA75)</f>
        <v>13600</v>
      </c>
      <c r="AC75" s="32">
        <f>AC72*100</f>
        <v>0</v>
      </c>
      <c r="AD75" s="32">
        <f>AD72*150</f>
        <v>0</v>
      </c>
      <c r="AE75" s="32">
        <f>AE72*200</f>
        <v>13600</v>
      </c>
      <c r="AF75" s="32">
        <f>SUM(AC75:AE75)</f>
        <v>13600</v>
      </c>
      <c r="AG75" s="32">
        <f>AG72*100</f>
        <v>0</v>
      </c>
      <c r="AH75" s="32">
        <f>AH72*150</f>
        <v>0</v>
      </c>
      <c r="AI75" s="32">
        <f>AI72*200</f>
        <v>13600</v>
      </c>
      <c r="AJ75" s="32">
        <f>SUM(AG75:AI75)</f>
        <v>13600</v>
      </c>
      <c r="AK75" s="32">
        <f>AK72*100</f>
        <v>0</v>
      </c>
      <c r="AL75" s="32">
        <f>AL72*150</f>
        <v>0</v>
      </c>
      <c r="AM75" s="32">
        <f>AM72*200</f>
        <v>13600</v>
      </c>
      <c r="AN75" s="32">
        <f>SUM(AK75:AM75)</f>
        <v>13600</v>
      </c>
      <c r="AO75" s="32">
        <f>AO72*100</f>
        <v>0</v>
      </c>
      <c r="AP75" s="32">
        <f>AP72*150</f>
        <v>0</v>
      </c>
      <c r="AQ75" s="32">
        <f>AQ72*200</f>
        <v>13600</v>
      </c>
      <c r="AR75" s="32">
        <f>SUM(AO75:AQ75)</f>
        <v>13600</v>
      </c>
      <c r="AS75" s="32">
        <f>AS72*100</f>
        <v>0</v>
      </c>
      <c r="AT75" s="32">
        <f>AT72*150</f>
        <v>0</v>
      </c>
      <c r="AU75" s="32">
        <f>AU72*200</f>
        <v>13600</v>
      </c>
      <c r="AV75" s="32">
        <f>SUM(AS75:AU75)</f>
        <v>13600</v>
      </c>
      <c r="AW75" s="32">
        <f>AW72*100</f>
        <v>0</v>
      </c>
      <c r="AX75" s="32">
        <f>AX72*150</f>
        <v>0</v>
      </c>
      <c r="AY75" s="32">
        <f>AY72*200</f>
        <v>13600</v>
      </c>
      <c r="AZ75" s="32">
        <f>SUM(AW75:AY75)</f>
        <v>13600</v>
      </c>
      <c r="BA75" s="264"/>
      <c r="BB75" s="261"/>
      <c r="BC75" s="261"/>
      <c r="BD75" s="45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</row>
    <row r="76" spans="1:255" s="17" customFormat="1" ht="21" customHeight="1">
      <c r="A76" s="28" t="s">
        <v>4</v>
      </c>
      <c r="B76" s="28" t="s">
        <v>5</v>
      </c>
      <c r="C76" s="28" t="s">
        <v>30</v>
      </c>
      <c r="D76" s="28" t="s">
        <v>31</v>
      </c>
      <c r="E76" s="268" t="s">
        <v>50</v>
      </c>
      <c r="F76" s="268"/>
      <c r="G76" s="268"/>
      <c r="H76" s="268"/>
      <c r="I76" s="268" t="s">
        <v>51</v>
      </c>
      <c r="J76" s="268"/>
      <c r="K76" s="268"/>
      <c r="L76" s="268"/>
      <c r="M76" s="268" t="s">
        <v>52</v>
      </c>
      <c r="N76" s="268"/>
      <c r="O76" s="268"/>
      <c r="P76" s="268"/>
      <c r="Q76" s="268" t="s">
        <v>53</v>
      </c>
      <c r="R76" s="268"/>
      <c r="S76" s="268"/>
      <c r="T76" s="268"/>
      <c r="U76" s="268" t="s">
        <v>54</v>
      </c>
      <c r="V76" s="268"/>
      <c r="W76" s="268"/>
      <c r="X76" s="268"/>
      <c r="Y76" s="268" t="s">
        <v>55</v>
      </c>
      <c r="Z76" s="268"/>
      <c r="AA76" s="268"/>
      <c r="AB76" s="268"/>
      <c r="AC76" s="268" t="s">
        <v>56</v>
      </c>
      <c r="AD76" s="268"/>
      <c r="AE76" s="268"/>
      <c r="AF76" s="268"/>
      <c r="AG76" s="277" t="s">
        <v>57</v>
      </c>
      <c r="AH76" s="277"/>
      <c r="AI76" s="277"/>
      <c r="AJ76" s="277"/>
      <c r="AK76" s="268" t="s">
        <v>58</v>
      </c>
      <c r="AL76" s="268"/>
      <c r="AM76" s="268"/>
      <c r="AN76" s="268"/>
      <c r="AO76" s="268" t="s">
        <v>59</v>
      </c>
      <c r="AP76" s="268"/>
      <c r="AQ76" s="268"/>
      <c r="AR76" s="268"/>
      <c r="AS76" s="268" t="s">
        <v>60</v>
      </c>
      <c r="AT76" s="268"/>
      <c r="AU76" s="268"/>
      <c r="AV76" s="268"/>
      <c r="AW76" s="268" t="s">
        <v>61</v>
      </c>
      <c r="AX76" s="268"/>
      <c r="AY76" s="268"/>
      <c r="AZ76" s="268"/>
      <c r="BA76" s="42" t="s">
        <v>62</v>
      </c>
      <c r="BB76" s="43" t="s">
        <v>40</v>
      </c>
      <c r="BC76" s="44" t="s">
        <v>41</v>
      </c>
      <c r="BD76" s="45"/>
      <c r="BE76" s="47"/>
      <c r="BF76" s="47"/>
      <c r="BG76" s="47"/>
      <c r="BH76" s="47"/>
      <c r="BI76" s="47"/>
      <c r="BJ76" s="47"/>
      <c r="BK76" s="47"/>
      <c r="BL76" s="47"/>
      <c r="BM76" s="47">
        <f>E72+I72++M72+Q72+U72+Y72+AC72+AG72+AK72+AO72+AS72+AW72</f>
        <v>0</v>
      </c>
      <c r="BN76" s="47">
        <f>F72+J72+N72+R72+V72+Z72+AD72+AH72+AL72+AP72+AT72+AX72</f>
        <v>0</v>
      </c>
      <c r="BO76" s="47">
        <f>G72+K72+O72+S72+W72+AA72+AE72+AI72+AM72+AQ72+AU72+AY72</f>
        <v>816</v>
      </c>
      <c r="BP76" s="47">
        <f>H72+L72+P72+T72+X72+AB72+AF72+AJ72+AN72+AR72+AV72+AZ72</f>
        <v>816</v>
      </c>
      <c r="BQ76" s="47">
        <f>BM76*100</f>
        <v>0</v>
      </c>
      <c r="BR76" s="47">
        <f>BN76*150</f>
        <v>0</v>
      </c>
      <c r="BS76" s="47">
        <f>BO76*200</f>
        <v>163200</v>
      </c>
      <c r="BT76" s="47">
        <f>BQ76+BR76+BS76</f>
        <v>163200</v>
      </c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</row>
    <row r="77" spans="1:255" s="17" customFormat="1" ht="21" customHeight="1">
      <c r="A77" s="268" t="s">
        <v>147</v>
      </c>
      <c r="B77" s="268" t="s">
        <v>18</v>
      </c>
      <c r="C77" s="265" t="s">
        <v>148</v>
      </c>
      <c r="D77" s="30" t="s">
        <v>149</v>
      </c>
      <c r="E77" s="28" t="s">
        <v>73</v>
      </c>
      <c r="F77" s="28" t="s">
        <v>74</v>
      </c>
      <c r="G77" s="28" t="s">
        <v>75</v>
      </c>
      <c r="H77" s="28" t="s">
        <v>76</v>
      </c>
      <c r="I77" s="28" t="s">
        <v>73</v>
      </c>
      <c r="J77" s="28" t="s">
        <v>74</v>
      </c>
      <c r="K77" s="28" t="s">
        <v>75</v>
      </c>
      <c r="L77" s="28" t="s">
        <v>76</v>
      </c>
      <c r="M77" s="28" t="s">
        <v>73</v>
      </c>
      <c r="N77" s="28" t="s">
        <v>74</v>
      </c>
      <c r="O77" s="28" t="s">
        <v>75</v>
      </c>
      <c r="P77" s="28" t="s">
        <v>76</v>
      </c>
      <c r="Q77" s="28" t="s">
        <v>73</v>
      </c>
      <c r="R77" s="28" t="s">
        <v>74</v>
      </c>
      <c r="S77" s="28" t="s">
        <v>75</v>
      </c>
      <c r="T77" s="28" t="s">
        <v>76</v>
      </c>
      <c r="U77" s="28" t="s">
        <v>73</v>
      </c>
      <c r="V77" s="28" t="s">
        <v>74</v>
      </c>
      <c r="W77" s="28" t="s">
        <v>75</v>
      </c>
      <c r="X77" s="28" t="s">
        <v>76</v>
      </c>
      <c r="Y77" s="28" t="s">
        <v>73</v>
      </c>
      <c r="Z77" s="28" t="s">
        <v>74</v>
      </c>
      <c r="AA77" s="28" t="s">
        <v>75</v>
      </c>
      <c r="AB77" s="28" t="s">
        <v>76</v>
      </c>
      <c r="AC77" s="28" t="s">
        <v>73</v>
      </c>
      <c r="AD77" s="28" t="s">
        <v>74</v>
      </c>
      <c r="AE77" s="28" t="s">
        <v>75</v>
      </c>
      <c r="AF77" s="28" t="s">
        <v>76</v>
      </c>
      <c r="AG77" s="28" t="s">
        <v>73</v>
      </c>
      <c r="AH77" s="28" t="s">
        <v>74</v>
      </c>
      <c r="AI77" s="28" t="s">
        <v>75</v>
      </c>
      <c r="AJ77" s="28" t="s">
        <v>76</v>
      </c>
      <c r="AK77" s="28" t="s">
        <v>73</v>
      </c>
      <c r="AL77" s="28" t="s">
        <v>74</v>
      </c>
      <c r="AM77" s="28" t="s">
        <v>75</v>
      </c>
      <c r="AN77" s="28" t="s">
        <v>76</v>
      </c>
      <c r="AO77" s="28" t="s">
        <v>73</v>
      </c>
      <c r="AP77" s="28" t="s">
        <v>74</v>
      </c>
      <c r="AQ77" s="28" t="s">
        <v>75</v>
      </c>
      <c r="AR77" s="28" t="s">
        <v>76</v>
      </c>
      <c r="AS77" s="28" t="s">
        <v>73</v>
      </c>
      <c r="AT77" s="28" t="s">
        <v>74</v>
      </c>
      <c r="AU77" s="28" t="s">
        <v>75</v>
      </c>
      <c r="AV77" s="28" t="s">
        <v>76</v>
      </c>
      <c r="AW77" s="28" t="s">
        <v>73</v>
      </c>
      <c r="AX77" s="28" t="s">
        <v>74</v>
      </c>
      <c r="AY77" s="28" t="s">
        <v>75</v>
      </c>
      <c r="AZ77" s="28" t="s">
        <v>76</v>
      </c>
      <c r="BA77" s="262">
        <f>AZ78+AV78+AR78+AN78+AJ78+AF78+AB78+X78+T78+P78+L78+H78</f>
        <v>688</v>
      </c>
      <c r="BB77" s="261">
        <f>BL78/10000</f>
        <v>13.76</v>
      </c>
      <c r="BC77" s="261">
        <f>BB77/2</f>
        <v>6.88</v>
      </c>
      <c r="BD77" s="45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</row>
    <row r="78" spans="1:255" s="17" customFormat="1" ht="21" customHeight="1">
      <c r="A78" s="268"/>
      <c r="B78" s="268"/>
      <c r="C78" s="266"/>
      <c r="D78" s="29" t="s">
        <v>77</v>
      </c>
      <c r="E78" s="34">
        <v>0</v>
      </c>
      <c r="F78" s="34">
        <v>0</v>
      </c>
      <c r="G78" s="34">
        <v>55</v>
      </c>
      <c r="H78" s="36">
        <f>E78+F78+G78</f>
        <v>55</v>
      </c>
      <c r="I78" s="34">
        <v>0</v>
      </c>
      <c r="J78" s="34">
        <v>0</v>
      </c>
      <c r="K78" s="34">
        <v>56</v>
      </c>
      <c r="L78" s="36">
        <f>I78+J78+K78</f>
        <v>56</v>
      </c>
      <c r="M78" s="34">
        <v>0</v>
      </c>
      <c r="N78" s="34">
        <v>0</v>
      </c>
      <c r="O78" s="34">
        <v>57</v>
      </c>
      <c r="P78" s="36">
        <f>M78+N78+O78</f>
        <v>57</v>
      </c>
      <c r="Q78" s="34">
        <v>0</v>
      </c>
      <c r="R78" s="34">
        <v>0</v>
      </c>
      <c r="S78" s="34">
        <v>59</v>
      </c>
      <c r="T78" s="36">
        <f>Q78+R78+S78</f>
        <v>59</v>
      </c>
      <c r="U78" s="34">
        <v>0</v>
      </c>
      <c r="V78" s="34">
        <v>0</v>
      </c>
      <c r="W78" s="34">
        <v>59</v>
      </c>
      <c r="X78" s="36">
        <f>U78+V78+W78</f>
        <v>59</v>
      </c>
      <c r="Y78" s="34">
        <v>0</v>
      </c>
      <c r="Z78" s="34">
        <v>0</v>
      </c>
      <c r="AA78" s="34">
        <v>59</v>
      </c>
      <c r="AB78" s="36">
        <f>Y78+Z78+AA78</f>
        <v>59</v>
      </c>
      <c r="AC78" s="34">
        <v>0</v>
      </c>
      <c r="AD78" s="34">
        <v>0</v>
      </c>
      <c r="AE78" s="34">
        <v>58</v>
      </c>
      <c r="AF78" s="36">
        <f>AC78+AD78+AE78</f>
        <v>58</v>
      </c>
      <c r="AG78" s="34">
        <v>0</v>
      </c>
      <c r="AH78" s="34">
        <v>0</v>
      </c>
      <c r="AI78" s="34">
        <v>57</v>
      </c>
      <c r="AJ78" s="36">
        <f>AG78+AH78+AI78</f>
        <v>57</v>
      </c>
      <c r="AK78" s="34">
        <v>0</v>
      </c>
      <c r="AL78" s="34">
        <v>0</v>
      </c>
      <c r="AM78" s="34">
        <v>57</v>
      </c>
      <c r="AN78" s="36">
        <f>AK78+AL78+AM78</f>
        <v>57</v>
      </c>
      <c r="AO78" s="34">
        <v>0</v>
      </c>
      <c r="AP78" s="34">
        <v>0</v>
      </c>
      <c r="AQ78" s="34">
        <v>57</v>
      </c>
      <c r="AR78" s="36">
        <f>AO78+AP78+AQ78</f>
        <v>57</v>
      </c>
      <c r="AS78" s="34">
        <v>0</v>
      </c>
      <c r="AT78" s="34">
        <v>0</v>
      </c>
      <c r="AU78" s="34">
        <v>57</v>
      </c>
      <c r="AV78" s="36">
        <f>AS78+AT78+AU78</f>
        <v>57</v>
      </c>
      <c r="AW78" s="34">
        <v>0</v>
      </c>
      <c r="AX78" s="34">
        <v>0</v>
      </c>
      <c r="AY78" s="34">
        <v>57</v>
      </c>
      <c r="AZ78" s="36">
        <f>AW78+AX78+AY78</f>
        <v>57</v>
      </c>
      <c r="BA78" s="263"/>
      <c r="BB78" s="261"/>
      <c r="BC78" s="261"/>
      <c r="BD78" s="45"/>
      <c r="BE78" s="47">
        <f>E78+I78+M78+Q78+U78+Y78+AC78+AG78+AO78+AS78+AW78+AK78</f>
        <v>0</v>
      </c>
      <c r="BF78" s="47">
        <f>F78+J78+N78+R78+V78+Z78+AD78+AH78+AP78+AT78+AX78+AL78</f>
        <v>0</v>
      </c>
      <c r="BG78" s="47">
        <f>G78+K78+O78+S78+W78+AA78+AE78+AI78+AM78+AQ78+AU78+AY78</f>
        <v>688</v>
      </c>
      <c r="BH78" s="47">
        <f>H78+L78+P78+T78+X78+AB78+AF78+AJ78+AN78+AR78+AV78+AZ78</f>
        <v>688</v>
      </c>
      <c r="BI78" s="47">
        <f>BE78*100</f>
        <v>0</v>
      </c>
      <c r="BJ78" s="47">
        <f>BF78*150</f>
        <v>0</v>
      </c>
      <c r="BK78" s="47">
        <f>BG78*200</f>
        <v>137600</v>
      </c>
      <c r="BL78" s="47">
        <f>BI78+BJ78+BK78</f>
        <v>137600</v>
      </c>
      <c r="BM78" s="47"/>
      <c r="BN78" s="47"/>
      <c r="BO78" s="47"/>
      <c r="BP78" s="47"/>
      <c r="BQ78" s="47"/>
      <c r="BR78" s="47"/>
      <c r="BS78" s="47"/>
      <c r="BT78" s="47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</row>
    <row r="79" spans="1:255" s="17" customFormat="1" ht="21" customHeight="1">
      <c r="A79" s="268"/>
      <c r="B79" s="268"/>
      <c r="C79" s="266"/>
      <c r="D79" s="33" t="s">
        <v>150</v>
      </c>
      <c r="E79" s="268" t="s">
        <v>79</v>
      </c>
      <c r="F79" s="268"/>
      <c r="G79" s="268"/>
      <c r="H79" s="268"/>
      <c r="I79" s="268" t="s">
        <v>80</v>
      </c>
      <c r="J79" s="268"/>
      <c r="K79" s="268"/>
      <c r="L79" s="268"/>
      <c r="M79" s="268" t="s">
        <v>81</v>
      </c>
      <c r="N79" s="268"/>
      <c r="O79" s="268"/>
      <c r="P79" s="268"/>
      <c r="Q79" s="268" t="s">
        <v>82</v>
      </c>
      <c r="R79" s="268"/>
      <c r="S79" s="268"/>
      <c r="T79" s="268"/>
      <c r="U79" s="268" t="s">
        <v>83</v>
      </c>
      <c r="V79" s="268"/>
      <c r="W79" s="268"/>
      <c r="X79" s="268"/>
      <c r="Y79" s="268" t="s">
        <v>84</v>
      </c>
      <c r="Z79" s="268"/>
      <c r="AA79" s="268"/>
      <c r="AB79" s="268"/>
      <c r="AC79" s="268" t="s">
        <v>85</v>
      </c>
      <c r="AD79" s="268"/>
      <c r="AE79" s="268"/>
      <c r="AF79" s="268"/>
      <c r="AG79" s="268" t="s">
        <v>86</v>
      </c>
      <c r="AH79" s="268"/>
      <c r="AI79" s="268"/>
      <c r="AJ79" s="268"/>
      <c r="AK79" s="268" t="s">
        <v>87</v>
      </c>
      <c r="AL79" s="268"/>
      <c r="AM79" s="268"/>
      <c r="AN79" s="268"/>
      <c r="AO79" s="268" t="s">
        <v>88</v>
      </c>
      <c r="AP79" s="268"/>
      <c r="AQ79" s="268"/>
      <c r="AR79" s="268"/>
      <c r="AS79" s="268" t="s">
        <v>89</v>
      </c>
      <c r="AT79" s="268"/>
      <c r="AU79" s="268"/>
      <c r="AV79" s="268"/>
      <c r="AW79" s="268" t="s">
        <v>90</v>
      </c>
      <c r="AX79" s="268"/>
      <c r="AY79" s="268"/>
      <c r="AZ79" s="268"/>
      <c r="BA79" s="263"/>
      <c r="BB79" s="261"/>
      <c r="BC79" s="261"/>
      <c r="BD79" s="45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</row>
    <row r="80" spans="1:255" s="17" customFormat="1" ht="21" customHeight="1">
      <c r="A80" s="268"/>
      <c r="B80" s="268"/>
      <c r="C80" s="266"/>
      <c r="D80" s="28" t="s">
        <v>91</v>
      </c>
      <c r="E80" s="28" t="s">
        <v>73</v>
      </c>
      <c r="F80" s="28" t="s">
        <v>74</v>
      </c>
      <c r="G80" s="28" t="s">
        <v>75</v>
      </c>
      <c r="H80" s="28" t="s">
        <v>76</v>
      </c>
      <c r="I80" s="28" t="s">
        <v>73</v>
      </c>
      <c r="J80" s="28" t="s">
        <v>74</v>
      </c>
      <c r="K80" s="28" t="s">
        <v>75</v>
      </c>
      <c r="L80" s="28" t="s">
        <v>76</v>
      </c>
      <c r="M80" s="28" t="s">
        <v>73</v>
      </c>
      <c r="N80" s="28" t="s">
        <v>74</v>
      </c>
      <c r="O80" s="28" t="s">
        <v>75</v>
      </c>
      <c r="P80" s="28" t="s">
        <v>76</v>
      </c>
      <c r="Q80" s="28" t="s">
        <v>73</v>
      </c>
      <c r="R80" s="28" t="s">
        <v>74</v>
      </c>
      <c r="S80" s="28" t="s">
        <v>75</v>
      </c>
      <c r="T80" s="28" t="s">
        <v>76</v>
      </c>
      <c r="U80" s="28" t="s">
        <v>73</v>
      </c>
      <c r="V80" s="28" t="s">
        <v>74</v>
      </c>
      <c r="W80" s="28" t="s">
        <v>75</v>
      </c>
      <c r="X80" s="28" t="s">
        <v>76</v>
      </c>
      <c r="Y80" s="28" t="s">
        <v>73</v>
      </c>
      <c r="Z80" s="28" t="s">
        <v>74</v>
      </c>
      <c r="AA80" s="28" t="s">
        <v>75</v>
      </c>
      <c r="AB80" s="28" t="s">
        <v>76</v>
      </c>
      <c r="AC80" s="28" t="s">
        <v>73</v>
      </c>
      <c r="AD80" s="28" t="s">
        <v>74</v>
      </c>
      <c r="AE80" s="28" t="s">
        <v>75</v>
      </c>
      <c r="AF80" s="28" t="s">
        <v>76</v>
      </c>
      <c r="AG80" s="28" t="s">
        <v>73</v>
      </c>
      <c r="AH80" s="28" t="s">
        <v>74</v>
      </c>
      <c r="AI80" s="28" t="s">
        <v>75</v>
      </c>
      <c r="AJ80" s="28" t="s">
        <v>76</v>
      </c>
      <c r="AK80" s="28" t="s">
        <v>73</v>
      </c>
      <c r="AL80" s="28" t="s">
        <v>74</v>
      </c>
      <c r="AM80" s="28" t="s">
        <v>75</v>
      </c>
      <c r="AN80" s="28" t="s">
        <v>76</v>
      </c>
      <c r="AO80" s="28" t="s">
        <v>73</v>
      </c>
      <c r="AP80" s="28" t="s">
        <v>74</v>
      </c>
      <c r="AQ80" s="28" t="s">
        <v>75</v>
      </c>
      <c r="AR80" s="28" t="s">
        <v>76</v>
      </c>
      <c r="AS80" s="28" t="s">
        <v>73</v>
      </c>
      <c r="AT80" s="28" t="s">
        <v>74</v>
      </c>
      <c r="AU80" s="28" t="s">
        <v>75</v>
      </c>
      <c r="AV80" s="28" t="s">
        <v>76</v>
      </c>
      <c r="AW80" s="28" t="s">
        <v>73</v>
      </c>
      <c r="AX80" s="28" t="s">
        <v>74</v>
      </c>
      <c r="AY80" s="28" t="s">
        <v>75</v>
      </c>
      <c r="AZ80" s="28" t="s">
        <v>76</v>
      </c>
      <c r="BA80" s="263"/>
      <c r="BB80" s="261"/>
      <c r="BC80" s="261"/>
      <c r="BD80" s="45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</row>
    <row r="81" spans="1:255" s="17" customFormat="1" ht="21" customHeight="1">
      <c r="A81" s="268"/>
      <c r="B81" s="268"/>
      <c r="C81" s="267"/>
      <c r="D81" s="28" t="s">
        <v>151</v>
      </c>
      <c r="E81" s="32">
        <f>E78*100</f>
        <v>0</v>
      </c>
      <c r="F81" s="32">
        <f>F78*150</f>
        <v>0</v>
      </c>
      <c r="G81" s="32">
        <f>G78*200</f>
        <v>11000</v>
      </c>
      <c r="H81" s="32">
        <f>SUM(E81:G81)</f>
        <v>11000</v>
      </c>
      <c r="I81" s="35">
        <f>I78*100</f>
        <v>0</v>
      </c>
      <c r="J81" s="32">
        <f>J78*150</f>
        <v>0</v>
      </c>
      <c r="K81" s="32">
        <f>K78*200</f>
        <v>11200</v>
      </c>
      <c r="L81" s="32">
        <f>SUM(I81:K81)</f>
        <v>11200</v>
      </c>
      <c r="M81" s="32">
        <f>M78*100</f>
        <v>0</v>
      </c>
      <c r="N81" s="32">
        <f>N78*150</f>
        <v>0</v>
      </c>
      <c r="O81" s="32">
        <f>O78*200</f>
        <v>11400</v>
      </c>
      <c r="P81" s="32">
        <f>SUM(M81:O81)</f>
        <v>11400</v>
      </c>
      <c r="Q81" s="32">
        <f>Q78*100</f>
        <v>0</v>
      </c>
      <c r="R81" s="32">
        <f>R78*150</f>
        <v>0</v>
      </c>
      <c r="S81" s="32">
        <f>S78*200</f>
        <v>11800</v>
      </c>
      <c r="T81" s="32">
        <f>SUM(Q81:S81)</f>
        <v>11800</v>
      </c>
      <c r="U81" s="32">
        <f>U78*100</f>
        <v>0</v>
      </c>
      <c r="V81" s="32">
        <f>V78*150</f>
        <v>0</v>
      </c>
      <c r="W81" s="32">
        <f>W78*200</f>
        <v>11800</v>
      </c>
      <c r="X81" s="32">
        <f>SUM(U81:W81)</f>
        <v>11800</v>
      </c>
      <c r="Y81" s="32">
        <f>Y78*100</f>
        <v>0</v>
      </c>
      <c r="Z81" s="32">
        <f>Z78*150</f>
        <v>0</v>
      </c>
      <c r="AA81" s="32">
        <f>AA78*200</f>
        <v>11800</v>
      </c>
      <c r="AB81" s="32">
        <f>SUM(Y81:AA81)</f>
        <v>11800</v>
      </c>
      <c r="AC81" s="32">
        <f>AC78*100</f>
        <v>0</v>
      </c>
      <c r="AD81" s="32">
        <f>AD78*150</f>
        <v>0</v>
      </c>
      <c r="AE81" s="32">
        <f>AE78*200</f>
        <v>11600</v>
      </c>
      <c r="AF81" s="32">
        <f>SUM(AC81:AE81)</f>
        <v>11600</v>
      </c>
      <c r="AG81" s="32">
        <f>AG78*100</f>
        <v>0</v>
      </c>
      <c r="AH81" s="32">
        <f>AH78*150</f>
        <v>0</v>
      </c>
      <c r="AI81" s="32">
        <f>AI78*200</f>
        <v>11400</v>
      </c>
      <c r="AJ81" s="32">
        <f>SUM(AG81:AI81)</f>
        <v>11400</v>
      </c>
      <c r="AK81" s="32">
        <f>AK78*100</f>
        <v>0</v>
      </c>
      <c r="AL81" s="32">
        <f>AL78*150</f>
        <v>0</v>
      </c>
      <c r="AM81" s="32">
        <f>AM78*200</f>
        <v>11400</v>
      </c>
      <c r="AN81" s="32">
        <f>SUM(AK81:AM81)</f>
        <v>11400</v>
      </c>
      <c r="AO81" s="32">
        <f>AO78*100</f>
        <v>0</v>
      </c>
      <c r="AP81" s="32">
        <f>AP78*150</f>
        <v>0</v>
      </c>
      <c r="AQ81" s="32">
        <f>AQ78*200</f>
        <v>11400</v>
      </c>
      <c r="AR81" s="32">
        <f>SUM(AO81:AQ81)</f>
        <v>11400</v>
      </c>
      <c r="AS81" s="32">
        <f>AS78*100</f>
        <v>0</v>
      </c>
      <c r="AT81" s="32">
        <f>AT78*150</f>
        <v>0</v>
      </c>
      <c r="AU81" s="32">
        <f>AU78*200</f>
        <v>11400</v>
      </c>
      <c r="AV81" s="32">
        <f>SUM(AS81:AU81)</f>
        <v>11400</v>
      </c>
      <c r="AW81" s="32">
        <f>AW78*100</f>
        <v>0</v>
      </c>
      <c r="AX81" s="32">
        <f>AX78*150</f>
        <v>0</v>
      </c>
      <c r="AY81" s="32">
        <f>AY78*200</f>
        <v>11400</v>
      </c>
      <c r="AZ81" s="32">
        <f>SUM(AW81:AY81)</f>
        <v>11400</v>
      </c>
      <c r="BA81" s="264"/>
      <c r="BB81" s="261"/>
      <c r="BC81" s="261"/>
      <c r="BD81" s="45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</row>
    <row r="82" spans="1:255" s="17" customFormat="1" ht="21" customHeight="1">
      <c r="A82" s="28" t="s">
        <v>4</v>
      </c>
      <c r="B82" s="28" t="s">
        <v>5</v>
      </c>
      <c r="C82" s="28" t="s">
        <v>30</v>
      </c>
      <c r="D82" s="28" t="s">
        <v>31</v>
      </c>
      <c r="E82" s="268" t="s">
        <v>50</v>
      </c>
      <c r="F82" s="268"/>
      <c r="G82" s="268"/>
      <c r="H82" s="268"/>
      <c r="I82" s="268" t="s">
        <v>51</v>
      </c>
      <c r="J82" s="268"/>
      <c r="K82" s="268"/>
      <c r="L82" s="268"/>
      <c r="M82" s="268" t="s">
        <v>52</v>
      </c>
      <c r="N82" s="268"/>
      <c r="O82" s="268"/>
      <c r="P82" s="268"/>
      <c r="Q82" s="268" t="s">
        <v>53</v>
      </c>
      <c r="R82" s="268"/>
      <c r="S82" s="268"/>
      <c r="T82" s="268"/>
      <c r="U82" s="268" t="s">
        <v>54</v>
      </c>
      <c r="V82" s="268"/>
      <c r="W82" s="268"/>
      <c r="X82" s="268"/>
      <c r="Y82" s="268" t="s">
        <v>55</v>
      </c>
      <c r="Z82" s="268"/>
      <c r="AA82" s="268"/>
      <c r="AB82" s="268"/>
      <c r="AC82" s="268" t="s">
        <v>56</v>
      </c>
      <c r="AD82" s="268"/>
      <c r="AE82" s="268"/>
      <c r="AF82" s="268"/>
      <c r="AG82" s="277" t="s">
        <v>57</v>
      </c>
      <c r="AH82" s="277"/>
      <c r="AI82" s="277"/>
      <c r="AJ82" s="277"/>
      <c r="AK82" s="268" t="s">
        <v>58</v>
      </c>
      <c r="AL82" s="268"/>
      <c r="AM82" s="268"/>
      <c r="AN82" s="268"/>
      <c r="AO82" s="268" t="s">
        <v>59</v>
      </c>
      <c r="AP82" s="268"/>
      <c r="AQ82" s="268"/>
      <c r="AR82" s="268"/>
      <c r="AS82" s="268" t="s">
        <v>60</v>
      </c>
      <c r="AT82" s="268"/>
      <c r="AU82" s="268"/>
      <c r="AV82" s="268"/>
      <c r="AW82" s="268" t="s">
        <v>61</v>
      </c>
      <c r="AX82" s="268"/>
      <c r="AY82" s="268"/>
      <c r="AZ82" s="268"/>
      <c r="BA82" s="42" t="s">
        <v>62</v>
      </c>
      <c r="BB82" s="43" t="s">
        <v>40</v>
      </c>
      <c r="BC82" s="44" t="s">
        <v>41</v>
      </c>
      <c r="BD82" s="45"/>
      <c r="BE82" s="47"/>
      <c r="BF82" s="47"/>
      <c r="BG82" s="47"/>
      <c r="BH82" s="47"/>
      <c r="BI82" s="47"/>
      <c r="BJ82" s="47"/>
      <c r="BK82" s="47"/>
      <c r="BL82" s="47"/>
      <c r="BM82" s="47">
        <f>E78+I78++M78+Q78+U78+Y78+AC78+AG78+AK78+AO78+AS78+AW78</f>
        <v>0</v>
      </c>
      <c r="BN82" s="47">
        <f>F78+J78+N78+R78+V78+Z78+AD78+AH78+AL78+AP78+AT78+AX78</f>
        <v>0</v>
      </c>
      <c r="BO82" s="47">
        <f>G78+K78+O78+S78+W78+AA78+AE78+AI78+AM78+AQ78+AU78+AY78</f>
        <v>688</v>
      </c>
      <c r="BP82" s="47">
        <f>H78+L78+P78+T78+X78+AB78+AF78+AJ78+AN78+AR78+AV78+AZ78</f>
        <v>688</v>
      </c>
      <c r="BQ82" s="47">
        <f>BM82*100</f>
        <v>0</v>
      </c>
      <c r="BR82" s="47">
        <f>BN82*150</f>
        <v>0</v>
      </c>
      <c r="BS82" s="47">
        <f>BO82*200</f>
        <v>137600</v>
      </c>
      <c r="BT82" s="47">
        <f>BQ82+BR82+BS82</f>
        <v>137600</v>
      </c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</row>
    <row r="83" spans="1:255" s="17" customFormat="1" ht="21" customHeight="1">
      <c r="A83" s="268" t="s">
        <v>152</v>
      </c>
      <c r="B83" s="268" t="s">
        <v>18</v>
      </c>
      <c r="C83" s="265" t="s">
        <v>153</v>
      </c>
      <c r="D83" s="30" t="s">
        <v>154</v>
      </c>
      <c r="E83" s="28" t="s">
        <v>73</v>
      </c>
      <c r="F83" s="28" t="s">
        <v>74</v>
      </c>
      <c r="G83" s="28" t="s">
        <v>75</v>
      </c>
      <c r="H83" s="28" t="s">
        <v>76</v>
      </c>
      <c r="I83" s="28" t="s">
        <v>73</v>
      </c>
      <c r="J83" s="28" t="s">
        <v>74</v>
      </c>
      <c r="K83" s="28" t="s">
        <v>75</v>
      </c>
      <c r="L83" s="28" t="s">
        <v>76</v>
      </c>
      <c r="M83" s="28" t="s">
        <v>73</v>
      </c>
      <c r="N83" s="28" t="s">
        <v>74</v>
      </c>
      <c r="O83" s="28" t="s">
        <v>75</v>
      </c>
      <c r="P83" s="28" t="s">
        <v>76</v>
      </c>
      <c r="Q83" s="28" t="s">
        <v>73</v>
      </c>
      <c r="R83" s="28" t="s">
        <v>74</v>
      </c>
      <c r="S83" s="28" t="s">
        <v>75</v>
      </c>
      <c r="T83" s="28" t="s">
        <v>76</v>
      </c>
      <c r="U83" s="28" t="s">
        <v>73</v>
      </c>
      <c r="V83" s="28" t="s">
        <v>74</v>
      </c>
      <c r="W83" s="28" t="s">
        <v>75</v>
      </c>
      <c r="X83" s="28" t="s">
        <v>76</v>
      </c>
      <c r="Y83" s="28" t="s">
        <v>73</v>
      </c>
      <c r="Z83" s="28" t="s">
        <v>74</v>
      </c>
      <c r="AA83" s="28" t="s">
        <v>75</v>
      </c>
      <c r="AB83" s="28" t="s">
        <v>76</v>
      </c>
      <c r="AC83" s="28" t="s">
        <v>73</v>
      </c>
      <c r="AD83" s="28" t="s">
        <v>74</v>
      </c>
      <c r="AE83" s="28" t="s">
        <v>75</v>
      </c>
      <c r="AF83" s="28" t="s">
        <v>76</v>
      </c>
      <c r="AG83" s="28" t="s">
        <v>73</v>
      </c>
      <c r="AH83" s="28" t="s">
        <v>74</v>
      </c>
      <c r="AI83" s="28" t="s">
        <v>75</v>
      </c>
      <c r="AJ83" s="28" t="s">
        <v>76</v>
      </c>
      <c r="AK83" s="28" t="s">
        <v>73</v>
      </c>
      <c r="AL83" s="28" t="s">
        <v>74</v>
      </c>
      <c r="AM83" s="28" t="s">
        <v>75</v>
      </c>
      <c r="AN83" s="28" t="s">
        <v>76</v>
      </c>
      <c r="AO83" s="28" t="s">
        <v>73</v>
      </c>
      <c r="AP83" s="28" t="s">
        <v>74</v>
      </c>
      <c r="AQ83" s="28" t="s">
        <v>75</v>
      </c>
      <c r="AR83" s="28" t="s">
        <v>76</v>
      </c>
      <c r="AS83" s="28" t="s">
        <v>73</v>
      </c>
      <c r="AT83" s="28" t="s">
        <v>74</v>
      </c>
      <c r="AU83" s="28" t="s">
        <v>75</v>
      </c>
      <c r="AV83" s="28" t="s">
        <v>76</v>
      </c>
      <c r="AW83" s="28" t="s">
        <v>73</v>
      </c>
      <c r="AX83" s="28" t="s">
        <v>74</v>
      </c>
      <c r="AY83" s="28" t="s">
        <v>75</v>
      </c>
      <c r="AZ83" s="28" t="s">
        <v>76</v>
      </c>
      <c r="BA83" s="262">
        <f>AZ84+AV84+AR84+AN84+AJ84+AF84+AB84+X84+T84+P84+L84+H84</f>
        <v>596</v>
      </c>
      <c r="BB83" s="261">
        <f>BL84/10000</f>
        <v>11.56</v>
      </c>
      <c r="BC83" s="261">
        <f>BB83/2</f>
        <v>5.78</v>
      </c>
      <c r="BD83" s="45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</row>
    <row r="84" spans="1:255" s="17" customFormat="1" ht="21" customHeight="1">
      <c r="A84" s="268"/>
      <c r="B84" s="268"/>
      <c r="C84" s="266"/>
      <c r="D84" s="29" t="s">
        <v>77</v>
      </c>
      <c r="E84" s="35">
        <v>0</v>
      </c>
      <c r="F84" s="35">
        <v>6</v>
      </c>
      <c r="G84" s="35">
        <v>42</v>
      </c>
      <c r="H84" s="36">
        <f>E84+F84+G84</f>
        <v>48</v>
      </c>
      <c r="I84" s="35">
        <v>0</v>
      </c>
      <c r="J84" s="35">
        <v>6</v>
      </c>
      <c r="K84" s="35">
        <v>42</v>
      </c>
      <c r="L84" s="36">
        <f>I84+J84+K84</f>
        <v>48</v>
      </c>
      <c r="M84" s="35">
        <v>0</v>
      </c>
      <c r="N84" s="35">
        <v>6</v>
      </c>
      <c r="O84" s="35">
        <v>44</v>
      </c>
      <c r="P84" s="36">
        <f>M84+N84+O84</f>
        <v>50</v>
      </c>
      <c r="Q84" s="35">
        <v>0</v>
      </c>
      <c r="R84" s="35">
        <v>6</v>
      </c>
      <c r="S84" s="35">
        <v>44</v>
      </c>
      <c r="T84" s="36">
        <f>Q84+R84+S84</f>
        <v>50</v>
      </c>
      <c r="U84" s="35">
        <v>0</v>
      </c>
      <c r="V84" s="35">
        <v>6</v>
      </c>
      <c r="W84" s="35">
        <v>44</v>
      </c>
      <c r="X84" s="36">
        <f>U84+V84+W84</f>
        <v>50</v>
      </c>
      <c r="Y84" s="35">
        <v>0</v>
      </c>
      <c r="Z84" s="35">
        <v>6</v>
      </c>
      <c r="AA84" s="35">
        <v>44</v>
      </c>
      <c r="AB84" s="36">
        <f>Y84+Z84+AA84</f>
        <v>50</v>
      </c>
      <c r="AC84" s="35">
        <v>0</v>
      </c>
      <c r="AD84" s="35">
        <v>6</v>
      </c>
      <c r="AE84" s="35">
        <v>44</v>
      </c>
      <c r="AF84" s="36">
        <f>AC84+AD84+AE84</f>
        <v>50</v>
      </c>
      <c r="AG84" s="35">
        <v>0</v>
      </c>
      <c r="AH84" s="35">
        <v>6</v>
      </c>
      <c r="AI84" s="35">
        <v>44</v>
      </c>
      <c r="AJ84" s="36">
        <f>AG84+AH84+AI84</f>
        <v>50</v>
      </c>
      <c r="AK84" s="35">
        <v>0</v>
      </c>
      <c r="AL84" s="35">
        <v>6</v>
      </c>
      <c r="AM84" s="35">
        <v>44</v>
      </c>
      <c r="AN84" s="36">
        <f>AK84+AL84+AM84</f>
        <v>50</v>
      </c>
      <c r="AO84" s="35">
        <v>0</v>
      </c>
      <c r="AP84" s="35">
        <v>6</v>
      </c>
      <c r="AQ84" s="35">
        <v>44</v>
      </c>
      <c r="AR84" s="36">
        <f>AO84+AP84+AQ84</f>
        <v>50</v>
      </c>
      <c r="AS84" s="35">
        <v>0</v>
      </c>
      <c r="AT84" s="35">
        <v>6</v>
      </c>
      <c r="AU84" s="35">
        <v>44</v>
      </c>
      <c r="AV84" s="36">
        <f>AS84+AT84+AU84</f>
        <v>50</v>
      </c>
      <c r="AW84" s="35">
        <v>0</v>
      </c>
      <c r="AX84" s="35">
        <v>6</v>
      </c>
      <c r="AY84" s="35">
        <v>44</v>
      </c>
      <c r="AZ84" s="36">
        <f>AW84+AX84+AY84</f>
        <v>50</v>
      </c>
      <c r="BA84" s="263"/>
      <c r="BB84" s="261"/>
      <c r="BC84" s="261"/>
      <c r="BD84" s="45"/>
      <c r="BE84" s="47">
        <f>E84+I84+M84+Q84+U84+Y84+AC84+AG84+AO84+AS84+AW84+AK84</f>
        <v>0</v>
      </c>
      <c r="BF84" s="47">
        <f>F84+J84+N84+R84+V84+Z84+AD84+AH84+AP84+AT84+AX84+AL84</f>
        <v>72</v>
      </c>
      <c r="BG84" s="47">
        <f>G84+K84+O84+S84+W84+AA84+AE84+AI84+AM84+AQ84+AU84+AY84</f>
        <v>524</v>
      </c>
      <c r="BH84" s="47">
        <f>H84+L84+P84+T84+X84+AB84+AF84+AJ84+AN84+AR84+AV84+AZ84</f>
        <v>596</v>
      </c>
      <c r="BI84" s="47">
        <f>BE84*100</f>
        <v>0</v>
      </c>
      <c r="BJ84" s="47">
        <f>BF84*150</f>
        <v>10800</v>
      </c>
      <c r="BK84" s="47">
        <f>BG84*200</f>
        <v>104800</v>
      </c>
      <c r="BL84" s="47">
        <f>BI84+BJ84+BK84</f>
        <v>115600</v>
      </c>
      <c r="BM84" s="47"/>
      <c r="BN84" s="47"/>
      <c r="BO84" s="47"/>
      <c r="BP84" s="47"/>
      <c r="BQ84" s="47"/>
      <c r="BR84" s="47"/>
      <c r="BS84" s="47"/>
      <c r="BT84" s="47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</row>
    <row r="85" spans="1:255" s="17" customFormat="1" ht="21" customHeight="1">
      <c r="A85" s="268"/>
      <c r="B85" s="268"/>
      <c r="C85" s="266"/>
      <c r="D85" s="33" t="s">
        <v>155</v>
      </c>
      <c r="E85" s="268" t="s">
        <v>79</v>
      </c>
      <c r="F85" s="268"/>
      <c r="G85" s="268"/>
      <c r="H85" s="268"/>
      <c r="I85" s="268" t="s">
        <v>80</v>
      </c>
      <c r="J85" s="268"/>
      <c r="K85" s="268"/>
      <c r="L85" s="268"/>
      <c r="M85" s="268" t="s">
        <v>81</v>
      </c>
      <c r="N85" s="268"/>
      <c r="O85" s="268"/>
      <c r="P85" s="268"/>
      <c r="Q85" s="268" t="s">
        <v>82</v>
      </c>
      <c r="R85" s="268"/>
      <c r="S85" s="268"/>
      <c r="T85" s="268"/>
      <c r="U85" s="268" t="s">
        <v>83</v>
      </c>
      <c r="V85" s="268"/>
      <c r="W85" s="268"/>
      <c r="X85" s="268"/>
      <c r="Y85" s="268" t="s">
        <v>84</v>
      </c>
      <c r="Z85" s="268"/>
      <c r="AA85" s="268"/>
      <c r="AB85" s="268"/>
      <c r="AC85" s="268" t="s">
        <v>85</v>
      </c>
      <c r="AD85" s="268"/>
      <c r="AE85" s="268"/>
      <c r="AF85" s="268"/>
      <c r="AG85" s="268" t="s">
        <v>86</v>
      </c>
      <c r="AH85" s="268"/>
      <c r="AI85" s="268"/>
      <c r="AJ85" s="268"/>
      <c r="AK85" s="268" t="s">
        <v>87</v>
      </c>
      <c r="AL85" s="268"/>
      <c r="AM85" s="268"/>
      <c r="AN85" s="268"/>
      <c r="AO85" s="268" t="s">
        <v>88</v>
      </c>
      <c r="AP85" s="268"/>
      <c r="AQ85" s="268"/>
      <c r="AR85" s="268"/>
      <c r="AS85" s="268" t="s">
        <v>89</v>
      </c>
      <c r="AT85" s="268"/>
      <c r="AU85" s="268"/>
      <c r="AV85" s="268"/>
      <c r="AW85" s="268" t="s">
        <v>90</v>
      </c>
      <c r="AX85" s="268"/>
      <c r="AY85" s="268"/>
      <c r="AZ85" s="268"/>
      <c r="BA85" s="263"/>
      <c r="BB85" s="261"/>
      <c r="BC85" s="261"/>
      <c r="BD85" s="45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</row>
    <row r="86" spans="1:255" s="17" customFormat="1" ht="21" customHeight="1">
      <c r="A86" s="268"/>
      <c r="B86" s="268"/>
      <c r="C86" s="266"/>
      <c r="D86" s="28" t="s">
        <v>91</v>
      </c>
      <c r="E86" s="28" t="s">
        <v>73</v>
      </c>
      <c r="F86" s="28" t="s">
        <v>74</v>
      </c>
      <c r="G86" s="28" t="s">
        <v>75</v>
      </c>
      <c r="H86" s="28" t="s">
        <v>76</v>
      </c>
      <c r="I86" s="28" t="s">
        <v>73</v>
      </c>
      <c r="J86" s="28" t="s">
        <v>74</v>
      </c>
      <c r="K86" s="28" t="s">
        <v>75</v>
      </c>
      <c r="L86" s="28" t="s">
        <v>76</v>
      </c>
      <c r="M86" s="28" t="s">
        <v>73</v>
      </c>
      <c r="N86" s="28" t="s">
        <v>74</v>
      </c>
      <c r="O86" s="28" t="s">
        <v>75</v>
      </c>
      <c r="P86" s="28" t="s">
        <v>76</v>
      </c>
      <c r="Q86" s="28" t="s">
        <v>73</v>
      </c>
      <c r="R86" s="28" t="s">
        <v>74</v>
      </c>
      <c r="S86" s="28" t="s">
        <v>75</v>
      </c>
      <c r="T86" s="28" t="s">
        <v>76</v>
      </c>
      <c r="U86" s="28" t="s">
        <v>73</v>
      </c>
      <c r="V86" s="28" t="s">
        <v>74</v>
      </c>
      <c r="W86" s="28" t="s">
        <v>75</v>
      </c>
      <c r="X86" s="28" t="s">
        <v>76</v>
      </c>
      <c r="Y86" s="28" t="s">
        <v>73</v>
      </c>
      <c r="Z86" s="28" t="s">
        <v>74</v>
      </c>
      <c r="AA86" s="28" t="s">
        <v>75</v>
      </c>
      <c r="AB86" s="28" t="s">
        <v>76</v>
      </c>
      <c r="AC86" s="28" t="s">
        <v>73</v>
      </c>
      <c r="AD86" s="28" t="s">
        <v>74</v>
      </c>
      <c r="AE86" s="28" t="s">
        <v>75</v>
      </c>
      <c r="AF86" s="28" t="s">
        <v>76</v>
      </c>
      <c r="AG86" s="28" t="s">
        <v>73</v>
      </c>
      <c r="AH86" s="28" t="s">
        <v>74</v>
      </c>
      <c r="AI86" s="28" t="s">
        <v>75</v>
      </c>
      <c r="AJ86" s="28" t="s">
        <v>76</v>
      </c>
      <c r="AK86" s="28" t="s">
        <v>73</v>
      </c>
      <c r="AL86" s="28" t="s">
        <v>74</v>
      </c>
      <c r="AM86" s="28" t="s">
        <v>75</v>
      </c>
      <c r="AN86" s="28" t="s">
        <v>76</v>
      </c>
      <c r="AO86" s="28" t="s">
        <v>73</v>
      </c>
      <c r="AP86" s="28" t="s">
        <v>74</v>
      </c>
      <c r="AQ86" s="28" t="s">
        <v>75</v>
      </c>
      <c r="AR86" s="28" t="s">
        <v>76</v>
      </c>
      <c r="AS86" s="28" t="s">
        <v>73</v>
      </c>
      <c r="AT86" s="28" t="s">
        <v>74</v>
      </c>
      <c r="AU86" s="28" t="s">
        <v>75</v>
      </c>
      <c r="AV86" s="28" t="s">
        <v>76</v>
      </c>
      <c r="AW86" s="28" t="s">
        <v>73</v>
      </c>
      <c r="AX86" s="28" t="s">
        <v>74</v>
      </c>
      <c r="AY86" s="28" t="s">
        <v>75</v>
      </c>
      <c r="AZ86" s="28" t="s">
        <v>76</v>
      </c>
      <c r="BA86" s="263"/>
      <c r="BB86" s="261"/>
      <c r="BC86" s="261"/>
      <c r="BD86" s="45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</row>
    <row r="87" spans="1:255" s="17" customFormat="1" ht="21" customHeight="1">
      <c r="A87" s="268"/>
      <c r="B87" s="268"/>
      <c r="C87" s="267"/>
      <c r="D87" s="28" t="s">
        <v>156</v>
      </c>
      <c r="E87" s="32">
        <f>E84*100</f>
        <v>0</v>
      </c>
      <c r="F87" s="32">
        <f>F84*150</f>
        <v>900</v>
      </c>
      <c r="G87" s="32">
        <f>G84*200</f>
        <v>8400</v>
      </c>
      <c r="H87" s="32">
        <f>SUM(E87:G87)</f>
        <v>9300</v>
      </c>
      <c r="I87" s="35">
        <f>I84*100</f>
        <v>0</v>
      </c>
      <c r="J87" s="32">
        <f>J84*150</f>
        <v>900</v>
      </c>
      <c r="K87" s="32">
        <f>K84*200</f>
        <v>8400</v>
      </c>
      <c r="L87" s="32">
        <f>SUM(I87:K87)</f>
        <v>9300</v>
      </c>
      <c r="M87" s="32">
        <f>M84*100</f>
        <v>0</v>
      </c>
      <c r="N87" s="32">
        <f>N84*150</f>
        <v>900</v>
      </c>
      <c r="O87" s="32">
        <f>O84*200</f>
        <v>8800</v>
      </c>
      <c r="P87" s="32">
        <f>SUM(M87:O87)</f>
        <v>9700</v>
      </c>
      <c r="Q87" s="32">
        <f>Q84*100</f>
        <v>0</v>
      </c>
      <c r="R87" s="32">
        <f>R84*150</f>
        <v>900</v>
      </c>
      <c r="S87" s="32">
        <f>S84*200</f>
        <v>8800</v>
      </c>
      <c r="T87" s="32">
        <f>SUM(Q87:S87)</f>
        <v>9700</v>
      </c>
      <c r="U87" s="32">
        <f>U84*100</f>
        <v>0</v>
      </c>
      <c r="V87" s="32">
        <f>V84*150</f>
        <v>900</v>
      </c>
      <c r="W87" s="32">
        <f>W84*200</f>
        <v>8800</v>
      </c>
      <c r="X87" s="32">
        <f>SUM(U87:W87)</f>
        <v>9700</v>
      </c>
      <c r="Y87" s="32">
        <f>Y84*100</f>
        <v>0</v>
      </c>
      <c r="Z87" s="32">
        <f>Z84*150</f>
        <v>900</v>
      </c>
      <c r="AA87" s="32">
        <f>AA84*200</f>
        <v>8800</v>
      </c>
      <c r="AB87" s="32">
        <f>SUM(Y87:AA87)</f>
        <v>9700</v>
      </c>
      <c r="AC87" s="32">
        <f>AC84*100</f>
        <v>0</v>
      </c>
      <c r="AD87" s="32">
        <f>AD84*150</f>
        <v>900</v>
      </c>
      <c r="AE87" s="32">
        <f>AE84*200</f>
        <v>8800</v>
      </c>
      <c r="AF87" s="32">
        <f>SUM(AC87:AE87)</f>
        <v>9700</v>
      </c>
      <c r="AG87" s="32">
        <f>AG84*100</f>
        <v>0</v>
      </c>
      <c r="AH87" s="32">
        <f>AH84*150</f>
        <v>900</v>
      </c>
      <c r="AI87" s="32">
        <f>AI84*200</f>
        <v>8800</v>
      </c>
      <c r="AJ87" s="32">
        <f>SUM(AG87:AI87)</f>
        <v>9700</v>
      </c>
      <c r="AK87" s="32">
        <f>AK84*100</f>
        <v>0</v>
      </c>
      <c r="AL87" s="32">
        <f>AL84*150</f>
        <v>900</v>
      </c>
      <c r="AM87" s="32">
        <f>AM84*200</f>
        <v>8800</v>
      </c>
      <c r="AN87" s="32">
        <f>SUM(AK87:AM87)</f>
        <v>9700</v>
      </c>
      <c r="AO87" s="32">
        <f>AO84*100</f>
        <v>0</v>
      </c>
      <c r="AP87" s="32">
        <f>AP84*150</f>
        <v>900</v>
      </c>
      <c r="AQ87" s="32">
        <f>AQ84*200</f>
        <v>8800</v>
      </c>
      <c r="AR87" s="32">
        <f>SUM(AO87:AQ87)</f>
        <v>9700</v>
      </c>
      <c r="AS87" s="32">
        <f>AS84*100</f>
        <v>0</v>
      </c>
      <c r="AT87" s="32">
        <f>AT84*150</f>
        <v>900</v>
      </c>
      <c r="AU87" s="32">
        <f>AU84*200</f>
        <v>8800</v>
      </c>
      <c r="AV87" s="32">
        <f>SUM(AS87:AU87)</f>
        <v>9700</v>
      </c>
      <c r="AW87" s="32">
        <f>AW84*100</f>
        <v>0</v>
      </c>
      <c r="AX87" s="32">
        <f>AX84*150</f>
        <v>900</v>
      </c>
      <c r="AY87" s="32">
        <f>AY84*200</f>
        <v>8800</v>
      </c>
      <c r="AZ87" s="32">
        <f>SUM(AW87:AY87)</f>
        <v>9700</v>
      </c>
      <c r="BA87" s="264"/>
      <c r="BB87" s="261"/>
      <c r="BC87" s="261"/>
      <c r="BD87" s="45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</row>
    <row r="88" spans="1:255" s="17" customFormat="1" ht="21" customHeight="1">
      <c r="A88" s="28" t="s">
        <v>4</v>
      </c>
      <c r="B88" s="28" t="s">
        <v>5</v>
      </c>
      <c r="C88" s="28" t="s">
        <v>30</v>
      </c>
      <c r="D88" s="28" t="s">
        <v>31</v>
      </c>
      <c r="E88" s="268" t="s">
        <v>50</v>
      </c>
      <c r="F88" s="268"/>
      <c r="G88" s="268"/>
      <c r="H88" s="268"/>
      <c r="I88" s="268" t="s">
        <v>51</v>
      </c>
      <c r="J88" s="268"/>
      <c r="K88" s="268"/>
      <c r="L88" s="268"/>
      <c r="M88" s="268" t="s">
        <v>52</v>
      </c>
      <c r="N88" s="268"/>
      <c r="O88" s="268"/>
      <c r="P88" s="268"/>
      <c r="Q88" s="268" t="s">
        <v>53</v>
      </c>
      <c r="R88" s="268"/>
      <c r="S88" s="268"/>
      <c r="T88" s="268"/>
      <c r="U88" s="268" t="s">
        <v>54</v>
      </c>
      <c r="V88" s="268"/>
      <c r="W88" s="268"/>
      <c r="X88" s="268"/>
      <c r="Y88" s="268" t="s">
        <v>55</v>
      </c>
      <c r="Z88" s="268"/>
      <c r="AA88" s="268"/>
      <c r="AB88" s="268"/>
      <c r="AC88" s="268" t="s">
        <v>56</v>
      </c>
      <c r="AD88" s="268"/>
      <c r="AE88" s="268"/>
      <c r="AF88" s="268"/>
      <c r="AG88" s="277" t="s">
        <v>57</v>
      </c>
      <c r="AH88" s="277"/>
      <c r="AI88" s="277"/>
      <c r="AJ88" s="277"/>
      <c r="AK88" s="268" t="s">
        <v>58</v>
      </c>
      <c r="AL88" s="268"/>
      <c r="AM88" s="268"/>
      <c r="AN88" s="268"/>
      <c r="AO88" s="268" t="s">
        <v>59</v>
      </c>
      <c r="AP88" s="268"/>
      <c r="AQ88" s="268"/>
      <c r="AR88" s="268"/>
      <c r="AS88" s="268" t="s">
        <v>60</v>
      </c>
      <c r="AT88" s="268"/>
      <c r="AU88" s="268"/>
      <c r="AV88" s="268"/>
      <c r="AW88" s="268" t="s">
        <v>61</v>
      </c>
      <c r="AX88" s="268"/>
      <c r="AY88" s="268"/>
      <c r="AZ88" s="268"/>
      <c r="BA88" s="42" t="s">
        <v>62</v>
      </c>
      <c r="BB88" s="43" t="s">
        <v>40</v>
      </c>
      <c r="BC88" s="44" t="s">
        <v>41</v>
      </c>
      <c r="BD88" s="45"/>
      <c r="BE88" s="47"/>
      <c r="BF88" s="47"/>
      <c r="BG88" s="47"/>
      <c r="BH88" s="47"/>
      <c r="BI88" s="47"/>
      <c r="BJ88" s="47"/>
      <c r="BK88" s="47"/>
      <c r="BL88" s="47"/>
      <c r="BM88" s="47">
        <f>E84+I84++M84+Q84+U84+Y84+AC84+AG84+AK84+AO84+AS84+AW84</f>
        <v>0</v>
      </c>
      <c r="BN88" s="47">
        <f>F84+J84+N84+R84+V84+Z84+AD84+AH84+AL84+AP84+AT84+AX84</f>
        <v>72</v>
      </c>
      <c r="BO88" s="47">
        <f>G84+K84+O84+S84+W84+AA84+AE84+AI84+AM84+AQ84+AU84+AY84</f>
        <v>524</v>
      </c>
      <c r="BP88" s="47">
        <f>H84+L84+P84+T84+X84+AB84+AF84+AJ84+AN84+AR84+AV84+AZ84</f>
        <v>596</v>
      </c>
      <c r="BQ88" s="47">
        <f>BM88*100</f>
        <v>0</v>
      </c>
      <c r="BR88" s="47">
        <f>BN88*150</f>
        <v>10800</v>
      </c>
      <c r="BS88" s="47">
        <f>BO88*200</f>
        <v>104800</v>
      </c>
      <c r="BT88" s="47">
        <f>BQ88+BR88+BS88</f>
        <v>115600</v>
      </c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</row>
    <row r="89" spans="1:255" s="17" customFormat="1" ht="21" customHeight="1">
      <c r="A89" s="268" t="s">
        <v>157</v>
      </c>
      <c r="B89" s="268" t="s">
        <v>18</v>
      </c>
      <c r="C89" s="265" t="s">
        <v>158</v>
      </c>
      <c r="D89" s="30" t="s">
        <v>159</v>
      </c>
      <c r="E89" s="28" t="s">
        <v>73</v>
      </c>
      <c r="F89" s="28" t="s">
        <v>74</v>
      </c>
      <c r="G89" s="28" t="s">
        <v>75</v>
      </c>
      <c r="H89" s="28" t="s">
        <v>76</v>
      </c>
      <c r="I89" s="28" t="s">
        <v>73</v>
      </c>
      <c r="J89" s="28" t="s">
        <v>74</v>
      </c>
      <c r="K89" s="28" t="s">
        <v>75</v>
      </c>
      <c r="L89" s="28" t="s">
        <v>76</v>
      </c>
      <c r="M89" s="28" t="s">
        <v>73</v>
      </c>
      <c r="N89" s="28" t="s">
        <v>74</v>
      </c>
      <c r="O89" s="28" t="s">
        <v>75</v>
      </c>
      <c r="P89" s="28" t="s">
        <v>76</v>
      </c>
      <c r="Q89" s="28" t="s">
        <v>73</v>
      </c>
      <c r="R89" s="28" t="s">
        <v>74</v>
      </c>
      <c r="S89" s="28" t="s">
        <v>75</v>
      </c>
      <c r="T89" s="28" t="s">
        <v>76</v>
      </c>
      <c r="U89" s="28" t="s">
        <v>73</v>
      </c>
      <c r="V89" s="28" t="s">
        <v>74</v>
      </c>
      <c r="W89" s="28" t="s">
        <v>75</v>
      </c>
      <c r="X89" s="28" t="s">
        <v>76</v>
      </c>
      <c r="Y89" s="28" t="s">
        <v>73</v>
      </c>
      <c r="Z89" s="28" t="s">
        <v>74</v>
      </c>
      <c r="AA89" s="28" t="s">
        <v>75</v>
      </c>
      <c r="AB89" s="28" t="s">
        <v>76</v>
      </c>
      <c r="AC89" s="28" t="s">
        <v>73</v>
      </c>
      <c r="AD89" s="28" t="s">
        <v>74</v>
      </c>
      <c r="AE89" s="28" t="s">
        <v>75</v>
      </c>
      <c r="AF89" s="28" t="s">
        <v>76</v>
      </c>
      <c r="AG89" s="28" t="s">
        <v>73</v>
      </c>
      <c r="AH89" s="28" t="s">
        <v>74</v>
      </c>
      <c r="AI89" s="28" t="s">
        <v>75</v>
      </c>
      <c r="AJ89" s="28" t="s">
        <v>76</v>
      </c>
      <c r="AK89" s="28" t="s">
        <v>73</v>
      </c>
      <c r="AL89" s="28" t="s">
        <v>74</v>
      </c>
      <c r="AM89" s="28" t="s">
        <v>75</v>
      </c>
      <c r="AN89" s="28" t="s">
        <v>76</v>
      </c>
      <c r="AO89" s="28" t="s">
        <v>73</v>
      </c>
      <c r="AP89" s="28" t="s">
        <v>74</v>
      </c>
      <c r="AQ89" s="28" t="s">
        <v>75</v>
      </c>
      <c r="AR89" s="28" t="s">
        <v>76</v>
      </c>
      <c r="AS89" s="28" t="s">
        <v>73</v>
      </c>
      <c r="AT89" s="28" t="s">
        <v>74</v>
      </c>
      <c r="AU89" s="28" t="s">
        <v>75</v>
      </c>
      <c r="AV89" s="28" t="s">
        <v>76</v>
      </c>
      <c r="AW89" s="28" t="s">
        <v>73</v>
      </c>
      <c r="AX89" s="28" t="s">
        <v>74</v>
      </c>
      <c r="AY89" s="28" t="s">
        <v>75</v>
      </c>
      <c r="AZ89" s="28" t="s">
        <v>76</v>
      </c>
      <c r="BA89" s="262">
        <f>AZ90+AV90+AR90+AN90+AJ90+AF90+AB90+X90+T90+P90+L90+H90</f>
        <v>684</v>
      </c>
      <c r="BB89" s="261">
        <f>BL90/10000</f>
        <v>10.835000000000001</v>
      </c>
      <c r="BC89" s="261">
        <f>BB89/2</f>
        <v>5.4175000000000004</v>
      </c>
      <c r="BD89" s="45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</row>
    <row r="90" spans="1:255" s="17" customFormat="1" ht="21" customHeight="1">
      <c r="A90" s="268"/>
      <c r="B90" s="268"/>
      <c r="C90" s="266"/>
      <c r="D90" s="29" t="s">
        <v>77</v>
      </c>
      <c r="E90" s="31">
        <v>11</v>
      </c>
      <c r="F90" s="31">
        <v>12</v>
      </c>
      <c r="G90" s="31">
        <v>23</v>
      </c>
      <c r="H90" s="34">
        <f>E90+F90+G90</f>
        <v>46</v>
      </c>
      <c r="I90" s="31">
        <v>12</v>
      </c>
      <c r="J90" s="31">
        <v>12</v>
      </c>
      <c r="K90" s="31">
        <v>23</v>
      </c>
      <c r="L90" s="34">
        <f>I90+J90+K90</f>
        <v>47</v>
      </c>
      <c r="M90" s="31">
        <v>14</v>
      </c>
      <c r="N90" s="31">
        <v>14</v>
      </c>
      <c r="O90" s="31">
        <v>23</v>
      </c>
      <c r="P90" s="34">
        <f>M90+N90+O90</f>
        <v>51</v>
      </c>
      <c r="Q90" s="31">
        <v>14</v>
      </c>
      <c r="R90" s="31">
        <v>16</v>
      </c>
      <c r="S90" s="31">
        <v>26</v>
      </c>
      <c r="T90" s="34">
        <f>Q90+R90+S90</f>
        <v>56</v>
      </c>
      <c r="U90" s="31">
        <v>15</v>
      </c>
      <c r="V90" s="31">
        <v>17</v>
      </c>
      <c r="W90" s="31">
        <v>27</v>
      </c>
      <c r="X90" s="34">
        <f>U90+V90+W90</f>
        <v>59</v>
      </c>
      <c r="Y90" s="31">
        <v>16</v>
      </c>
      <c r="Z90" s="31">
        <v>17</v>
      </c>
      <c r="AA90" s="31">
        <v>28</v>
      </c>
      <c r="AB90" s="34">
        <f>Y90+Z90+AA90</f>
        <v>61</v>
      </c>
      <c r="AC90" s="31">
        <v>18</v>
      </c>
      <c r="AD90" s="31">
        <v>17</v>
      </c>
      <c r="AE90" s="31">
        <v>29</v>
      </c>
      <c r="AF90" s="34">
        <f>AC90+AD90+AE90</f>
        <v>64</v>
      </c>
      <c r="AG90" s="31">
        <v>18</v>
      </c>
      <c r="AH90" s="31">
        <v>16</v>
      </c>
      <c r="AI90" s="31">
        <v>27</v>
      </c>
      <c r="AJ90" s="34">
        <f>AG90+AH90+AI90</f>
        <v>61</v>
      </c>
      <c r="AK90" s="31">
        <v>18</v>
      </c>
      <c r="AL90" s="31">
        <v>16</v>
      </c>
      <c r="AM90" s="31">
        <v>27</v>
      </c>
      <c r="AN90" s="34">
        <f>AK90+AL90+AM90</f>
        <v>61</v>
      </c>
      <c r="AO90" s="31">
        <v>18</v>
      </c>
      <c r="AP90" s="31">
        <v>16</v>
      </c>
      <c r="AQ90" s="31">
        <v>25</v>
      </c>
      <c r="AR90" s="34">
        <f>AO90+AP90+AQ90</f>
        <v>59</v>
      </c>
      <c r="AS90" s="31">
        <v>19</v>
      </c>
      <c r="AT90" s="31">
        <v>16</v>
      </c>
      <c r="AU90" s="31">
        <v>25</v>
      </c>
      <c r="AV90" s="34">
        <f>AS90+AT90+AU90</f>
        <v>60</v>
      </c>
      <c r="AW90" s="31">
        <v>19</v>
      </c>
      <c r="AX90" s="31">
        <v>16</v>
      </c>
      <c r="AY90" s="31">
        <v>24</v>
      </c>
      <c r="AZ90" s="34">
        <f>AW90+AX90+AY90</f>
        <v>59</v>
      </c>
      <c r="BA90" s="263"/>
      <c r="BB90" s="261"/>
      <c r="BC90" s="261"/>
      <c r="BD90" s="45"/>
      <c r="BE90" s="47">
        <f>E90+I90+M90+Q90+U90+Y90+AC90+AG90+AO90+AS90+AW90+AK90</f>
        <v>192</v>
      </c>
      <c r="BF90" s="47">
        <f>F90+J90+N90+R90+V90+Z90+AD90+AH90+AP90+AT90+AX90+AL90</f>
        <v>185</v>
      </c>
      <c r="BG90" s="47">
        <f>G90+K90+O90+S90+W90+AA90+AE90+AI90+AM90+AQ90+AU90+AY90</f>
        <v>307</v>
      </c>
      <c r="BH90" s="47">
        <f>H90+L90+P90+T90+X90+AB90+AF90+AJ90+AN90+AR90+AV90+AZ90</f>
        <v>684</v>
      </c>
      <c r="BI90" s="47">
        <f>BE90*100</f>
        <v>19200</v>
      </c>
      <c r="BJ90" s="47">
        <f>BF90*150</f>
        <v>27750</v>
      </c>
      <c r="BK90" s="47">
        <f>BG90*200</f>
        <v>61400</v>
      </c>
      <c r="BL90" s="47">
        <f>BI90+BJ90+BK90</f>
        <v>108350</v>
      </c>
      <c r="BM90" s="47"/>
      <c r="BN90" s="47"/>
      <c r="BO90" s="47"/>
      <c r="BP90" s="47"/>
      <c r="BQ90" s="47"/>
      <c r="BR90" s="47"/>
      <c r="BS90" s="47"/>
      <c r="BT90" s="47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</row>
    <row r="91" spans="1:255" s="17" customFormat="1" ht="21" customHeight="1">
      <c r="A91" s="268"/>
      <c r="B91" s="268"/>
      <c r="C91" s="266"/>
      <c r="D91" s="33" t="s">
        <v>160</v>
      </c>
      <c r="E91" s="268" t="s">
        <v>79</v>
      </c>
      <c r="F91" s="268"/>
      <c r="G91" s="268"/>
      <c r="H91" s="268"/>
      <c r="I91" s="268" t="s">
        <v>80</v>
      </c>
      <c r="J91" s="268"/>
      <c r="K91" s="268"/>
      <c r="L91" s="268"/>
      <c r="M91" s="268" t="s">
        <v>81</v>
      </c>
      <c r="N91" s="268"/>
      <c r="O91" s="268"/>
      <c r="P91" s="268"/>
      <c r="Q91" s="268" t="s">
        <v>82</v>
      </c>
      <c r="R91" s="268"/>
      <c r="S91" s="268"/>
      <c r="T91" s="268"/>
      <c r="U91" s="268" t="s">
        <v>83</v>
      </c>
      <c r="V91" s="268"/>
      <c r="W91" s="268"/>
      <c r="X91" s="268"/>
      <c r="Y91" s="268" t="s">
        <v>84</v>
      </c>
      <c r="Z91" s="268"/>
      <c r="AA91" s="268"/>
      <c r="AB91" s="268"/>
      <c r="AC91" s="268" t="s">
        <v>85</v>
      </c>
      <c r="AD91" s="268"/>
      <c r="AE91" s="268"/>
      <c r="AF91" s="268"/>
      <c r="AG91" s="268" t="s">
        <v>86</v>
      </c>
      <c r="AH91" s="268"/>
      <c r="AI91" s="268"/>
      <c r="AJ91" s="268"/>
      <c r="AK91" s="268" t="s">
        <v>87</v>
      </c>
      <c r="AL91" s="268"/>
      <c r="AM91" s="268"/>
      <c r="AN91" s="268"/>
      <c r="AO91" s="268" t="s">
        <v>88</v>
      </c>
      <c r="AP91" s="268"/>
      <c r="AQ91" s="268"/>
      <c r="AR91" s="268"/>
      <c r="AS91" s="268" t="s">
        <v>89</v>
      </c>
      <c r="AT91" s="268"/>
      <c r="AU91" s="268"/>
      <c r="AV91" s="268"/>
      <c r="AW91" s="268" t="s">
        <v>90</v>
      </c>
      <c r="AX91" s="268"/>
      <c r="AY91" s="268"/>
      <c r="AZ91" s="268"/>
      <c r="BA91" s="263"/>
      <c r="BB91" s="261"/>
      <c r="BC91" s="261"/>
      <c r="BD91" s="45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</row>
    <row r="92" spans="1:255" s="17" customFormat="1" ht="21" customHeight="1">
      <c r="A92" s="268"/>
      <c r="B92" s="268"/>
      <c r="C92" s="266"/>
      <c r="D92" s="28" t="s">
        <v>91</v>
      </c>
      <c r="E92" s="28" t="s">
        <v>73</v>
      </c>
      <c r="F92" s="28" t="s">
        <v>74</v>
      </c>
      <c r="G92" s="28" t="s">
        <v>75</v>
      </c>
      <c r="H92" s="28" t="s">
        <v>76</v>
      </c>
      <c r="I92" s="28" t="s">
        <v>73</v>
      </c>
      <c r="J92" s="28" t="s">
        <v>74</v>
      </c>
      <c r="K92" s="28" t="s">
        <v>75</v>
      </c>
      <c r="L92" s="28" t="s">
        <v>76</v>
      </c>
      <c r="M92" s="28" t="s">
        <v>73</v>
      </c>
      <c r="N92" s="28" t="s">
        <v>74</v>
      </c>
      <c r="O92" s="28" t="s">
        <v>75</v>
      </c>
      <c r="P92" s="28" t="s">
        <v>76</v>
      </c>
      <c r="Q92" s="28" t="s">
        <v>73</v>
      </c>
      <c r="R92" s="28" t="s">
        <v>74</v>
      </c>
      <c r="S92" s="28" t="s">
        <v>75</v>
      </c>
      <c r="T92" s="28" t="s">
        <v>76</v>
      </c>
      <c r="U92" s="28" t="s">
        <v>73</v>
      </c>
      <c r="V92" s="28" t="s">
        <v>74</v>
      </c>
      <c r="W92" s="28" t="s">
        <v>75</v>
      </c>
      <c r="X92" s="28" t="s">
        <v>76</v>
      </c>
      <c r="Y92" s="28" t="s">
        <v>73</v>
      </c>
      <c r="Z92" s="28" t="s">
        <v>74</v>
      </c>
      <c r="AA92" s="28" t="s">
        <v>75</v>
      </c>
      <c r="AB92" s="28" t="s">
        <v>76</v>
      </c>
      <c r="AC92" s="28" t="s">
        <v>73</v>
      </c>
      <c r="AD92" s="28" t="s">
        <v>74</v>
      </c>
      <c r="AE92" s="28" t="s">
        <v>75</v>
      </c>
      <c r="AF92" s="28" t="s">
        <v>76</v>
      </c>
      <c r="AG92" s="28" t="s">
        <v>73</v>
      </c>
      <c r="AH92" s="28" t="s">
        <v>74</v>
      </c>
      <c r="AI92" s="28" t="s">
        <v>75</v>
      </c>
      <c r="AJ92" s="28" t="s">
        <v>76</v>
      </c>
      <c r="AK92" s="28" t="s">
        <v>73</v>
      </c>
      <c r="AL92" s="28" t="s">
        <v>74</v>
      </c>
      <c r="AM92" s="28" t="s">
        <v>75</v>
      </c>
      <c r="AN92" s="28" t="s">
        <v>76</v>
      </c>
      <c r="AO92" s="28" t="s">
        <v>73</v>
      </c>
      <c r="AP92" s="28" t="s">
        <v>74</v>
      </c>
      <c r="AQ92" s="28" t="s">
        <v>75</v>
      </c>
      <c r="AR92" s="28" t="s">
        <v>76</v>
      </c>
      <c r="AS92" s="28" t="s">
        <v>73</v>
      </c>
      <c r="AT92" s="28" t="s">
        <v>74</v>
      </c>
      <c r="AU92" s="28" t="s">
        <v>75</v>
      </c>
      <c r="AV92" s="28" t="s">
        <v>76</v>
      </c>
      <c r="AW92" s="28" t="s">
        <v>73</v>
      </c>
      <c r="AX92" s="28" t="s">
        <v>74</v>
      </c>
      <c r="AY92" s="28" t="s">
        <v>75</v>
      </c>
      <c r="AZ92" s="28" t="s">
        <v>76</v>
      </c>
      <c r="BA92" s="263"/>
      <c r="BB92" s="261"/>
      <c r="BC92" s="261"/>
      <c r="BD92" s="45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</row>
    <row r="93" spans="1:255" s="17" customFormat="1" ht="21" customHeight="1">
      <c r="A93" s="268"/>
      <c r="B93" s="268"/>
      <c r="C93" s="267"/>
      <c r="D93" s="28" t="s">
        <v>161</v>
      </c>
      <c r="E93" s="32">
        <f>E90*100</f>
        <v>1100</v>
      </c>
      <c r="F93" s="32">
        <f>F90*150</f>
        <v>1800</v>
      </c>
      <c r="G93" s="32">
        <f>G90*200</f>
        <v>4600</v>
      </c>
      <c r="H93" s="32">
        <f>SUM(E93:G93)</f>
        <v>7500</v>
      </c>
      <c r="I93" s="35">
        <f>I90*100</f>
        <v>1200</v>
      </c>
      <c r="J93" s="32">
        <f>J90*150</f>
        <v>1800</v>
      </c>
      <c r="K93" s="32">
        <f>K90*200</f>
        <v>4600</v>
      </c>
      <c r="L93" s="32">
        <f>SUM(I93:K93)</f>
        <v>7600</v>
      </c>
      <c r="M93" s="32">
        <f>M90*100</f>
        <v>1400</v>
      </c>
      <c r="N93" s="32">
        <f>N90*150</f>
        <v>2100</v>
      </c>
      <c r="O93" s="32">
        <f>O90*200</f>
        <v>4600</v>
      </c>
      <c r="P93" s="32">
        <f>SUM(M93:O93)</f>
        <v>8100</v>
      </c>
      <c r="Q93" s="32">
        <f>Q90*100</f>
        <v>1400</v>
      </c>
      <c r="R93" s="32">
        <f>R90*150</f>
        <v>2400</v>
      </c>
      <c r="S93" s="32">
        <f>S90*200</f>
        <v>5200</v>
      </c>
      <c r="T93" s="32">
        <f>SUM(Q93:S93)</f>
        <v>9000</v>
      </c>
      <c r="U93" s="32">
        <f>U90*100</f>
        <v>1500</v>
      </c>
      <c r="V93" s="32">
        <f>V90*150</f>
        <v>2550</v>
      </c>
      <c r="W93" s="32">
        <f>W90*200</f>
        <v>5400</v>
      </c>
      <c r="X93" s="32">
        <f>SUM(U93:W93)</f>
        <v>9450</v>
      </c>
      <c r="Y93" s="32">
        <f>Y90*100</f>
        <v>1600</v>
      </c>
      <c r="Z93" s="32">
        <f>Z90*150</f>
        <v>2550</v>
      </c>
      <c r="AA93" s="32">
        <f>AA90*200</f>
        <v>5600</v>
      </c>
      <c r="AB93" s="32">
        <f>SUM(Y93:AA93)</f>
        <v>9750</v>
      </c>
      <c r="AC93" s="32">
        <f>AC90*100</f>
        <v>1800</v>
      </c>
      <c r="AD93" s="32">
        <f>AD90*150</f>
        <v>2550</v>
      </c>
      <c r="AE93" s="32">
        <f>AE90*200</f>
        <v>5800</v>
      </c>
      <c r="AF93" s="32">
        <f>SUM(AC93:AE93)</f>
        <v>10150</v>
      </c>
      <c r="AG93" s="32">
        <f>AG90*100</f>
        <v>1800</v>
      </c>
      <c r="AH93" s="32">
        <f>AH90*150</f>
        <v>2400</v>
      </c>
      <c r="AI93" s="32">
        <f>AI90*200</f>
        <v>5400</v>
      </c>
      <c r="AJ93" s="32">
        <f>SUM(AG93:AI93)</f>
        <v>9600</v>
      </c>
      <c r="AK93" s="32">
        <f>AK90*100</f>
        <v>1800</v>
      </c>
      <c r="AL93" s="32">
        <f>AL90*150</f>
        <v>2400</v>
      </c>
      <c r="AM93" s="32">
        <f>AM90*200</f>
        <v>5400</v>
      </c>
      <c r="AN93" s="32">
        <f>SUM(AK93:AM93)</f>
        <v>9600</v>
      </c>
      <c r="AO93" s="32">
        <f>AO90*100</f>
        <v>1800</v>
      </c>
      <c r="AP93" s="32">
        <f>AP90*150</f>
        <v>2400</v>
      </c>
      <c r="AQ93" s="32">
        <f>AQ90*200</f>
        <v>5000</v>
      </c>
      <c r="AR93" s="32">
        <f>SUM(AO93:AQ93)</f>
        <v>9200</v>
      </c>
      <c r="AS93" s="32">
        <f>AS90*100</f>
        <v>1900</v>
      </c>
      <c r="AT93" s="32">
        <f>AT90*150</f>
        <v>2400</v>
      </c>
      <c r="AU93" s="32">
        <f>AU90*200</f>
        <v>5000</v>
      </c>
      <c r="AV93" s="32">
        <f>SUM(AS93:AU93)</f>
        <v>9300</v>
      </c>
      <c r="AW93" s="32">
        <f>AW90*100</f>
        <v>1900</v>
      </c>
      <c r="AX93" s="32">
        <f>AX90*150</f>
        <v>2400</v>
      </c>
      <c r="AY93" s="32">
        <f>AY90*200</f>
        <v>4800</v>
      </c>
      <c r="AZ93" s="32">
        <f>SUM(AW93:AY93)</f>
        <v>9100</v>
      </c>
      <c r="BA93" s="264"/>
      <c r="BB93" s="261"/>
      <c r="BC93" s="261"/>
      <c r="BD93" s="45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</row>
    <row r="94" spans="1:255" s="17" customFormat="1" ht="21" customHeight="1">
      <c r="A94" s="28" t="s">
        <v>4</v>
      </c>
      <c r="B94" s="28" t="s">
        <v>5</v>
      </c>
      <c r="C94" s="28" t="s">
        <v>30</v>
      </c>
      <c r="D94" s="28" t="s">
        <v>31</v>
      </c>
      <c r="E94" s="268" t="s">
        <v>50</v>
      </c>
      <c r="F94" s="268"/>
      <c r="G94" s="268"/>
      <c r="H94" s="268"/>
      <c r="I94" s="268" t="s">
        <v>51</v>
      </c>
      <c r="J94" s="268"/>
      <c r="K94" s="268"/>
      <c r="L94" s="268"/>
      <c r="M94" s="268" t="s">
        <v>52</v>
      </c>
      <c r="N94" s="268"/>
      <c r="O94" s="268"/>
      <c r="P94" s="268"/>
      <c r="Q94" s="268" t="s">
        <v>53</v>
      </c>
      <c r="R94" s="268"/>
      <c r="S94" s="268"/>
      <c r="T94" s="268"/>
      <c r="U94" s="268" t="s">
        <v>54</v>
      </c>
      <c r="V94" s="268"/>
      <c r="W94" s="268"/>
      <c r="X94" s="268"/>
      <c r="Y94" s="268" t="s">
        <v>55</v>
      </c>
      <c r="Z94" s="268"/>
      <c r="AA94" s="268"/>
      <c r="AB94" s="268"/>
      <c r="AC94" s="268" t="s">
        <v>56</v>
      </c>
      <c r="AD94" s="268"/>
      <c r="AE94" s="268"/>
      <c r="AF94" s="268"/>
      <c r="AG94" s="277" t="s">
        <v>57</v>
      </c>
      <c r="AH94" s="277"/>
      <c r="AI94" s="277"/>
      <c r="AJ94" s="277"/>
      <c r="AK94" s="268" t="s">
        <v>58</v>
      </c>
      <c r="AL94" s="268"/>
      <c r="AM94" s="268"/>
      <c r="AN94" s="268"/>
      <c r="AO94" s="268" t="s">
        <v>59</v>
      </c>
      <c r="AP94" s="268"/>
      <c r="AQ94" s="268"/>
      <c r="AR94" s="268"/>
      <c r="AS94" s="268" t="s">
        <v>60</v>
      </c>
      <c r="AT94" s="268"/>
      <c r="AU94" s="268"/>
      <c r="AV94" s="268"/>
      <c r="AW94" s="268" t="s">
        <v>61</v>
      </c>
      <c r="AX94" s="268"/>
      <c r="AY94" s="268"/>
      <c r="AZ94" s="268"/>
      <c r="BA94" s="42" t="s">
        <v>62</v>
      </c>
      <c r="BB94" s="43" t="s">
        <v>40</v>
      </c>
      <c r="BC94" s="44" t="s">
        <v>41</v>
      </c>
      <c r="BD94" s="45"/>
      <c r="BE94" s="47"/>
      <c r="BF94" s="47"/>
      <c r="BG94" s="47"/>
      <c r="BH94" s="47"/>
      <c r="BI94" s="47"/>
      <c r="BJ94" s="47"/>
      <c r="BK94" s="47"/>
      <c r="BL94" s="47"/>
      <c r="BM94" s="47">
        <f>E90+I90++M90+Q90+U90+Y90+AC90+AG90+AK90+AO90+AS90+AW90</f>
        <v>192</v>
      </c>
      <c r="BN94" s="47">
        <f>F90+J90+N90+R90+V90+Z90+AD90+AH90+AL90+AP90+AT90+AX90</f>
        <v>185</v>
      </c>
      <c r="BO94" s="47">
        <f>G90+K90+O90+S90+W90+AA90+AE90+AI90+AM90+AQ90+AU90+AY90</f>
        <v>307</v>
      </c>
      <c r="BP94" s="47">
        <f>H90+L90+P90+T90+X90+AB90+AF90+AJ90+AN90+AR90+AV90+AZ90</f>
        <v>684</v>
      </c>
      <c r="BQ94" s="47">
        <f>BM94*100</f>
        <v>19200</v>
      </c>
      <c r="BR94" s="47">
        <f>BN94*150</f>
        <v>27750</v>
      </c>
      <c r="BS94" s="47">
        <f>BO94*200</f>
        <v>61400</v>
      </c>
      <c r="BT94" s="47">
        <f>BQ94+BR94+BS94</f>
        <v>108350</v>
      </c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</row>
    <row r="95" spans="1:255" s="17" customFormat="1" ht="21" customHeight="1">
      <c r="A95" s="268" t="s">
        <v>162</v>
      </c>
      <c r="B95" s="268" t="s">
        <v>18</v>
      </c>
      <c r="C95" s="265" t="s">
        <v>163</v>
      </c>
      <c r="D95" s="30" t="s">
        <v>164</v>
      </c>
      <c r="E95" s="28" t="s">
        <v>73</v>
      </c>
      <c r="F95" s="28" t="s">
        <v>74</v>
      </c>
      <c r="G95" s="28" t="s">
        <v>75</v>
      </c>
      <c r="H95" s="28" t="s">
        <v>76</v>
      </c>
      <c r="I95" s="28" t="s">
        <v>73</v>
      </c>
      <c r="J95" s="28" t="s">
        <v>74</v>
      </c>
      <c r="K95" s="28" t="s">
        <v>75</v>
      </c>
      <c r="L95" s="28" t="s">
        <v>76</v>
      </c>
      <c r="M95" s="28" t="s">
        <v>73</v>
      </c>
      <c r="N95" s="28" t="s">
        <v>74</v>
      </c>
      <c r="O95" s="28" t="s">
        <v>75</v>
      </c>
      <c r="P95" s="28" t="s">
        <v>76</v>
      </c>
      <c r="Q95" s="28" t="s">
        <v>73</v>
      </c>
      <c r="R95" s="28" t="s">
        <v>74</v>
      </c>
      <c r="S95" s="28" t="s">
        <v>75</v>
      </c>
      <c r="T95" s="28" t="s">
        <v>76</v>
      </c>
      <c r="U95" s="28" t="s">
        <v>73</v>
      </c>
      <c r="V95" s="28" t="s">
        <v>74</v>
      </c>
      <c r="W95" s="28" t="s">
        <v>75</v>
      </c>
      <c r="X95" s="28" t="s">
        <v>76</v>
      </c>
      <c r="Y95" s="28" t="s">
        <v>73</v>
      </c>
      <c r="Z95" s="28" t="s">
        <v>74</v>
      </c>
      <c r="AA95" s="28" t="s">
        <v>75</v>
      </c>
      <c r="AB95" s="28" t="s">
        <v>76</v>
      </c>
      <c r="AC95" s="28" t="s">
        <v>73</v>
      </c>
      <c r="AD95" s="28" t="s">
        <v>74</v>
      </c>
      <c r="AE95" s="28" t="s">
        <v>75</v>
      </c>
      <c r="AF95" s="28" t="s">
        <v>76</v>
      </c>
      <c r="AG95" s="28" t="s">
        <v>73</v>
      </c>
      <c r="AH95" s="28" t="s">
        <v>74</v>
      </c>
      <c r="AI95" s="28" t="s">
        <v>75</v>
      </c>
      <c r="AJ95" s="28" t="s">
        <v>76</v>
      </c>
      <c r="AK95" s="28" t="s">
        <v>73</v>
      </c>
      <c r="AL95" s="28" t="s">
        <v>74</v>
      </c>
      <c r="AM95" s="28" t="s">
        <v>75</v>
      </c>
      <c r="AN95" s="28" t="s">
        <v>76</v>
      </c>
      <c r="AO95" s="28" t="s">
        <v>73</v>
      </c>
      <c r="AP95" s="28" t="s">
        <v>74</v>
      </c>
      <c r="AQ95" s="28" t="s">
        <v>75</v>
      </c>
      <c r="AR95" s="28" t="s">
        <v>76</v>
      </c>
      <c r="AS95" s="28" t="s">
        <v>73</v>
      </c>
      <c r="AT95" s="28" t="s">
        <v>74</v>
      </c>
      <c r="AU95" s="28" t="s">
        <v>75</v>
      </c>
      <c r="AV95" s="28" t="s">
        <v>76</v>
      </c>
      <c r="AW95" s="28" t="s">
        <v>73</v>
      </c>
      <c r="AX95" s="28" t="s">
        <v>74</v>
      </c>
      <c r="AY95" s="28" t="s">
        <v>75</v>
      </c>
      <c r="AZ95" s="28" t="s">
        <v>76</v>
      </c>
      <c r="BA95" s="262">
        <f>AZ96+AV96+AR96+AN96+AJ96+AF96+AB96+X96+T96+P96+L96+H96</f>
        <v>281</v>
      </c>
      <c r="BB95" s="261">
        <f>BL96/10000</f>
        <v>4.84</v>
      </c>
      <c r="BC95" s="261">
        <f>BB95/2</f>
        <v>2.42</v>
      </c>
      <c r="BD95" s="45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</row>
    <row r="96" spans="1:255" s="17" customFormat="1" ht="21" customHeight="1">
      <c r="A96" s="268"/>
      <c r="B96" s="268"/>
      <c r="C96" s="266"/>
      <c r="D96" s="29" t="s">
        <v>77</v>
      </c>
      <c r="E96" s="35">
        <v>3</v>
      </c>
      <c r="F96" s="35">
        <v>7</v>
      </c>
      <c r="G96" s="35">
        <v>13</v>
      </c>
      <c r="H96" s="36">
        <f>E96+F96+G96</f>
        <v>23</v>
      </c>
      <c r="I96" s="35">
        <v>3</v>
      </c>
      <c r="J96" s="35">
        <v>7</v>
      </c>
      <c r="K96" s="35">
        <v>13</v>
      </c>
      <c r="L96" s="36">
        <f>I96+J96+K96</f>
        <v>23</v>
      </c>
      <c r="M96" s="35">
        <v>3</v>
      </c>
      <c r="N96" s="35">
        <v>7</v>
      </c>
      <c r="O96" s="35">
        <v>12</v>
      </c>
      <c r="P96" s="36">
        <f>M96+N96+O96</f>
        <v>22</v>
      </c>
      <c r="Q96" s="35">
        <v>3</v>
      </c>
      <c r="R96" s="35">
        <v>7</v>
      </c>
      <c r="S96" s="35">
        <v>12</v>
      </c>
      <c r="T96" s="36">
        <f>Q96+R96+S96</f>
        <v>22</v>
      </c>
      <c r="U96" s="35">
        <v>3</v>
      </c>
      <c r="V96" s="35">
        <v>7</v>
      </c>
      <c r="W96" s="35">
        <v>13</v>
      </c>
      <c r="X96" s="36">
        <f>U96+V96+W96</f>
        <v>23</v>
      </c>
      <c r="Y96" s="35">
        <v>3</v>
      </c>
      <c r="Z96" s="35">
        <v>7</v>
      </c>
      <c r="AA96" s="35">
        <v>14</v>
      </c>
      <c r="AB96" s="36">
        <f>Y96+Z96+AA96</f>
        <v>24</v>
      </c>
      <c r="AC96" s="35">
        <v>3</v>
      </c>
      <c r="AD96" s="35">
        <v>7</v>
      </c>
      <c r="AE96" s="35">
        <v>14</v>
      </c>
      <c r="AF96" s="36">
        <f>AC96+AD96+AE96</f>
        <v>24</v>
      </c>
      <c r="AG96" s="35">
        <v>3</v>
      </c>
      <c r="AH96" s="35">
        <v>7</v>
      </c>
      <c r="AI96" s="35">
        <v>14</v>
      </c>
      <c r="AJ96" s="36">
        <f>AG96+AH96+AI96</f>
        <v>24</v>
      </c>
      <c r="AK96" s="35">
        <v>3</v>
      </c>
      <c r="AL96" s="35">
        <v>7</v>
      </c>
      <c r="AM96" s="35">
        <v>14</v>
      </c>
      <c r="AN96" s="36">
        <f>AK96+AL96+AM96</f>
        <v>24</v>
      </c>
      <c r="AO96" s="35">
        <v>3</v>
      </c>
      <c r="AP96" s="35">
        <v>7</v>
      </c>
      <c r="AQ96" s="35">
        <v>14</v>
      </c>
      <c r="AR96" s="36">
        <f>AO96+AP96+AQ96</f>
        <v>24</v>
      </c>
      <c r="AS96" s="35">
        <v>3</v>
      </c>
      <c r="AT96" s="35">
        <v>7</v>
      </c>
      <c r="AU96" s="35">
        <v>14</v>
      </c>
      <c r="AV96" s="36">
        <f>AS96+AT96+AU96</f>
        <v>24</v>
      </c>
      <c r="AW96" s="35">
        <v>3</v>
      </c>
      <c r="AX96" s="35">
        <v>7</v>
      </c>
      <c r="AY96" s="35">
        <v>14</v>
      </c>
      <c r="AZ96" s="36">
        <f>AW96+AX96+AY96</f>
        <v>24</v>
      </c>
      <c r="BA96" s="263"/>
      <c r="BB96" s="261"/>
      <c r="BC96" s="261"/>
      <c r="BD96" s="45"/>
      <c r="BE96" s="47">
        <f>E96+I96+M96+Q96+U96+Y96+AC96+AG96+AO96+AS96+AW96+AK96</f>
        <v>36</v>
      </c>
      <c r="BF96" s="47">
        <f>F96+J96+N96+R96+V96+Z96+AD96+AH96+AP96+AT96+AX96+AL96</f>
        <v>84</v>
      </c>
      <c r="BG96" s="47">
        <f>G96+K96+O96+S96+W96+AA96+AE96+AI96+AM96+AQ96+AU96+AY96</f>
        <v>161</v>
      </c>
      <c r="BH96" s="47">
        <f>H96+L96+P96+T96+X96+AB96+AF96+AJ96+AN96+AR96+AV96+AZ96</f>
        <v>281</v>
      </c>
      <c r="BI96" s="47">
        <f>BE96*100</f>
        <v>3600</v>
      </c>
      <c r="BJ96" s="47">
        <f>BF96*150</f>
        <v>12600</v>
      </c>
      <c r="BK96" s="47">
        <f>BG96*200</f>
        <v>32200</v>
      </c>
      <c r="BL96" s="47">
        <f>BI96+BJ96+BK96</f>
        <v>48400</v>
      </c>
      <c r="BM96" s="47"/>
      <c r="BN96" s="47"/>
      <c r="BO96" s="47"/>
      <c r="BP96" s="47"/>
      <c r="BQ96" s="47"/>
      <c r="BR96" s="47"/>
      <c r="BS96" s="47"/>
      <c r="BT96" s="47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</row>
    <row r="97" spans="1:255" s="17" customFormat="1" ht="21" customHeight="1">
      <c r="A97" s="268"/>
      <c r="B97" s="268"/>
      <c r="C97" s="266"/>
      <c r="D97" s="33" t="s">
        <v>165</v>
      </c>
      <c r="E97" s="268" t="s">
        <v>79</v>
      </c>
      <c r="F97" s="268"/>
      <c r="G97" s="268"/>
      <c r="H97" s="268"/>
      <c r="I97" s="268" t="s">
        <v>80</v>
      </c>
      <c r="J97" s="268"/>
      <c r="K97" s="268"/>
      <c r="L97" s="268"/>
      <c r="M97" s="268" t="s">
        <v>81</v>
      </c>
      <c r="N97" s="268"/>
      <c r="O97" s="268"/>
      <c r="P97" s="268"/>
      <c r="Q97" s="268" t="s">
        <v>82</v>
      </c>
      <c r="R97" s="268"/>
      <c r="S97" s="268"/>
      <c r="T97" s="268"/>
      <c r="U97" s="268" t="s">
        <v>83</v>
      </c>
      <c r="V97" s="268"/>
      <c r="W97" s="268"/>
      <c r="X97" s="268"/>
      <c r="Y97" s="268" t="s">
        <v>84</v>
      </c>
      <c r="Z97" s="268"/>
      <c r="AA97" s="268"/>
      <c r="AB97" s="268"/>
      <c r="AC97" s="268" t="s">
        <v>85</v>
      </c>
      <c r="AD97" s="268"/>
      <c r="AE97" s="268"/>
      <c r="AF97" s="268"/>
      <c r="AG97" s="268" t="s">
        <v>86</v>
      </c>
      <c r="AH97" s="268"/>
      <c r="AI97" s="268"/>
      <c r="AJ97" s="268"/>
      <c r="AK97" s="268" t="s">
        <v>87</v>
      </c>
      <c r="AL97" s="268"/>
      <c r="AM97" s="268"/>
      <c r="AN97" s="268"/>
      <c r="AO97" s="268" t="s">
        <v>88</v>
      </c>
      <c r="AP97" s="268"/>
      <c r="AQ97" s="268"/>
      <c r="AR97" s="268"/>
      <c r="AS97" s="268" t="s">
        <v>89</v>
      </c>
      <c r="AT97" s="268"/>
      <c r="AU97" s="268"/>
      <c r="AV97" s="268"/>
      <c r="AW97" s="268" t="s">
        <v>90</v>
      </c>
      <c r="AX97" s="268"/>
      <c r="AY97" s="268"/>
      <c r="AZ97" s="268"/>
      <c r="BA97" s="263"/>
      <c r="BB97" s="261"/>
      <c r="BC97" s="261"/>
      <c r="BD97" s="45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</row>
    <row r="98" spans="1:255" s="17" customFormat="1" ht="21" customHeight="1">
      <c r="A98" s="268"/>
      <c r="B98" s="268"/>
      <c r="C98" s="266"/>
      <c r="D98" s="28" t="s">
        <v>91</v>
      </c>
      <c r="E98" s="28" t="s">
        <v>73</v>
      </c>
      <c r="F98" s="28" t="s">
        <v>74</v>
      </c>
      <c r="G98" s="28" t="s">
        <v>75</v>
      </c>
      <c r="H98" s="28" t="s">
        <v>76</v>
      </c>
      <c r="I98" s="28" t="s">
        <v>73</v>
      </c>
      <c r="J98" s="28" t="s">
        <v>74</v>
      </c>
      <c r="K98" s="28" t="s">
        <v>75</v>
      </c>
      <c r="L98" s="28" t="s">
        <v>76</v>
      </c>
      <c r="M98" s="28" t="s">
        <v>73</v>
      </c>
      <c r="N98" s="28" t="s">
        <v>74</v>
      </c>
      <c r="O98" s="28" t="s">
        <v>75</v>
      </c>
      <c r="P98" s="28" t="s">
        <v>76</v>
      </c>
      <c r="Q98" s="28" t="s">
        <v>73</v>
      </c>
      <c r="R98" s="28" t="s">
        <v>74</v>
      </c>
      <c r="S98" s="28" t="s">
        <v>75</v>
      </c>
      <c r="T98" s="28" t="s">
        <v>76</v>
      </c>
      <c r="U98" s="28" t="s">
        <v>73</v>
      </c>
      <c r="V98" s="28" t="s">
        <v>74</v>
      </c>
      <c r="W98" s="28" t="s">
        <v>75</v>
      </c>
      <c r="X98" s="28" t="s">
        <v>76</v>
      </c>
      <c r="Y98" s="28" t="s">
        <v>73</v>
      </c>
      <c r="Z98" s="28" t="s">
        <v>74</v>
      </c>
      <c r="AA98" s="28" t="s">
        <v>75</v>
      </c>
      <c r="AB98" s="28" t="s">
        <v>76</v>
      </c>
      <c r="AC98" s="28" t="s">
        <v>73</v>
      </c>
      <c r="AD98" s="28" t="s">
        <v>74</v>
      </c>
      <c r="AE98" s="28" t="s">
        <v>75</v>
      </c>
      <c r="AF98" s="28" t="s">
        <v>76</v>
      </c>
      <c r="AG98" s="28" t="s">
        <v>73</v>
      </c>
      <c r="AH98" s="28" t="s">
        <v>74</v>
      </c>
      <c r="AI98" s="28" t="s">
        <v>75</v>
      </c>
      <c r="AJ98" s="28" t="s">
        <v>76</v>
      </c>
      <c r="AK98" s="28" t="s">
        <v>73</v>
      </c>
      <c r="AL98" s="28" t="s">
        <v>74</v>
      </c>
      <c r="AM98" s="28" t="s">
        <v>75</v>
      </c>
      <c r="AN98" s="28" t="s">
        <v>76</v>
      </c>
      <c r="AO98" s="28" t="s">
        <v>73</v>
      </c>
      <c r="AP98" s="28" t="s">
        <v>74</v>
      </c>
      <c r="AQ98" s="28" t="s">
        <v>75</v>
      </c>
      <c r="AR98" s="28" t="s">
        <v>76</v>
      </c>
      <c r="AS98" s="28" t="s">
        <v>73</v>
      </c>
      <c r="AT98" s="28" t="s">
        <v>74</v>
      </c>
      <c r="AU98" s="28" t="s">
        <v>75</v>
      </c>
      <c r="AV98" s="28" t="s">
        <v>76</v>
      </c>
      <c r="AW98" s="28" t="s">
        <v>73</v>
      </c>
      <c r="AX98" s="28" t="s">
        <v>74</v>
      </c>
      <c r="AY98" s="28" t="s">
        <v>75</v>
      </c>
      <c r="AZ98" s="28" t="s">
        <v>76</v>
      </c>
      <c r="BA98" s="263"/>
      <c r="BB98" s="261"/>
      <c r="BC98" s="261"/>
      <c r="BD98" s="45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</row>
    <row r="99" spans="1:255" s="17" customFormat="1" ht="21" customHeight="1">
      <c r="A99" s="268"/>
      <c r="B99" s="268"/>
      <c r="C99" s="267"/>
      <c r="D99" s="28" t="s">
        <v>166</v>
      </c>
      <c r="E99" s="32">
        <f>E96*100</f>
        <v>300</v>
      </c>
      <c r="F99" s="32">
        <f>F96*150</f>
        <v>1050</v>
      </c>
      <c r="G99" s="32">
        <f>G96*200</f>
        <v>2600</v>
      </c>
      <c r="H99" s="32">
        <f>SUM(E99:G99)</f>
        <v>3950</v>
      </c>
      <c r="I99" s="35">
        <f>I96*100</f>
        <v>300</v>
      </c>
      <c r="J99" s="32">
        <f>J96*150</f>
        <v>1050</v>
      </c>
      <c r="K99" s="32">
        <f>K96*200</f>
        <v>2600</v>
      </c>
      <c r="L99" s="32">
        <f>SUM(I99:K99)</f>
        <v>3950</v>
      </c>
      <c r="M99" s="32">
        <f>M96*100</f>
        <v>300</v>
      </c>
      <c r="N99" s="32">
        <f>N96*150</f>
        <v>1050</v>
      </c>
      <c r="O99" s="32">
        <f>O96*200</f>
        <v>2400</v>
      </c>
      <c r="P99" s="32">
        <f>SUM(M99:O99)</f>
        <v>3750</v>
      </c>
      <c r="Q99" s="32">
        <f>Q96*100</f>
        <v>300</v>
      </c>
      <c r="R99" s="32">
        <f>R96*150</f>
        <v>1050</v>
      </c>
      <c r="S99" s="32">
        <f>S96*200</f>
        <v>2400</v>
      </c>
      <c r="T99" s="32">
        <f>SUM(Q99:S99)</f>
        <v>3750</v>
      </c>
      <c r="U99" s="32">
        <f>U96*100</f>
        <v>300</v>
      </c>
      <c r="V99" s="32">
        <f>V96*150</f>
        <v>1050</v>
      </c>
      <c r="W99" s="32">
        <f>W96*200</f>
        <v>2600</v>
      </c>
      <c r="X99" s="32">
        <f>SUM(U99:W99)</f>
        <v>3950</v>
      </c>
      <c r="Y99" s="32">
        <f>Y96*100</f>
        <v>300</v>
      </c>
      <c r="Z99" s="32">
        <f>Z96*150</f>
        <v>1050</v>
      </c>
      <c r="AA99" s="32">
        <f>AA96*200</f>
        <v>2800</v>
      </c>
      <c r="AB99" s="32">
        <f>SUM(Y99:AA99)</f>
        <v>4150</v>
      </c>
      <c r="AC99" s="32">
        <f>AC96*100</f>
        <v>300</v>
      </c>
      <c r="AD99" s="32">
        <f>AD96*150</f>
        <v>1050</v>
      </c>
      <c r="AE99" s="32">
        <f>AE96*200</f>
        <v>2800</v>
      </c>
      <c r="AF99" s="32">
        <f>SUM(AC99:AE99)</f>
        <v>4150</v>
      </c>
      <c r="AG99" s="32">
        <f>AG96*100</f>
        <v>300</v>
      </c>
      <c r="AH99" s="32">
        <f>AH96*150</f>
        <v>1050</v>
      </c>
      <c r="AI99" s="32">
        <f>AI96*200</f>
        <v>2800</v>
      </c>
      <c r="AJ99" s="32">
        <f>SUM(AG99:AI99)</f>
        <v>4150</v>
      </c>
      <c r="AK99" s="32">
        <f>AK96*100</f>
        <v>300</v>
      </c>
      <c r="AL99" s="32">
        <f>AL96*150</f>
        <v>1050</v>
      </c>
      <c r="AM99" s="32">
        <f>AM96*200</f>
        <v>2800</v>
      </c>
      <c r="AN99" s="32">
        <f>SUM(AK99:AM99)</f>
        <v>4150</v>
      </c>
      <c r="AO99" s="32">
        <f>AO96*100</f>
        <v>300</v>
      </c>
      <c r="AP99" s="32">
        <f>AP96*150</f>
        <v>1050</v>
      </c>
      <c r="AQ99" s="32">
        <f>AQ96*200</f>
        <v>2800</v>
      </c>
      <c r="AR99" s="32">
        <f>SUM(AO99:AQ99)</f>
        <v>4150</v>
      </c>
      <c r="AS99" s="32">
        <f>AS96*100</f>
        <v>300</v>
      </c>
      <c r="AT99" s="32">
        <f>AT96*150</f>
        <v>1050</v>
      </c>
      <c r="AU99" s="32">
        <f>AU96*200</f>
        <v>2800</v>
      </c>
      <c r="AV99" s="32">
        <f>SUM(AS99:AU99)</f>
        <v>4150</v>
      </c>
      <c r="AW99" s="32">
        <f>AW96*100</f>
        <v>300</v>
      </c>
      <c r="AX99" s="32">
        <f>AX96*150</f>
        <v>1050</v>
      </c>
      <c r="AY99" s="32">
        <f>AY96*200</f>
        <v>2800</v>
      </c>
      <c r="AZ99" s="32">
        <f>SUM(AW99:AY99)</f>
        <v>4150</v>
      </c>
      <c r="BA99" s="264"/>
      <c r="BB99" s="261"/>
      <c r="BC99" s="261"/>
      <c r="BD99" s="45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</row>
    <row r="100" spans="1:255" s="17" customFormat="1" ht="21" customHeight="1">
      <c r="A100" s="28" t="s">
        <v>4</v>
      </c>
      <c r="B100" s="28" t="s">
        <v>5</v>
      </c>
      <c r="C100" s="28" t="s">
        <v>30</v>
      </c>
      <c r="D100" s="28" t="s">
        <v>31</v>
      </c>
      <c r="E100" s="268" t="s">
        <v>50</v>
      </c>
      <c r="F100" s="268"/>
      <c r="G100" s="268"/>
      <c r="H100" s="268"/>
      <c r="I100" s="268" t="s">
        <v>51</v>
      </c>
      <c r="J100" s="268"/>
      <c r="K100" s="268"/>
      <c r="L100" s="268"/>
      <c r="M100" s="268" t="s">
        <v>52</v>
      </c>
      <c r="N100" s="268"/>
      <c r="O100" s="268"/>
      <c r="P100" s="268"/>
      <c r="Q100" s="268" t="s">
        <v>53</v>
      </c>
      <c r="R100" s="268"/>
      <c r="S100" s="268"/>
      <c r="T100" s="268"/>
      <c r="U100" s="268" t="s">
        <v>54</v>
      </c>
      <c r="V100" s="268"/>
      <c r="W100" s="268"/>
      <c r="X100" s="268"/>
      <c r="Y100" s="268" t="s">
        <v>55</v>
      </c>
      <c r="Z100" s="268"/>
      <c r="AA100" s="268"/>
      <c r="AB100" s="268"/>
      <c r="AC100" s="268" t="s">
        <v>56</v>
      </c>
      <c r="AD100" s="268"/>
      <c r="AE100" s="268"/>
      <c r="AF100" s="268"/>
      <c r="AG100" s="277" t="s">
        <v>57</v>
      </c>
      <c r="AH100" s="277"/>
      <c r="AI100" s="277"/>
      <c r="AJ100" s="277"/>
      <c r="AK100" s="268" t="s">
        <v>58</v>
      </c>
      <c r="AL100" s="268"/>
      <c r="AM100" s="268"/>
      <c r="AN100" s="268"/>
      <c r="AO100" s="268" t="s">
        <v>59</v>
      </c>
      <c r="AP100" s="268"/>
      <c r="AQ100" s="268"/>
      <c r="AR100" s="268"/>
      <c r="AS100" s="268" t="s">
        <v>60</v>
      </c>
      <c r="AT100" s="268"/>
      <c r="AU100" s="268"/>
      <c r="AV100" s="268"/>
      <c r="AW100" s="268" t="s">
        <v>61</v>
      </c>
      <c r="AX100" s="268"/>
      <c r="AY100" s="268"/>
      <c r="AZ100" s="268"/>
      <c r="BA100" s="42" t="s">
        <v>62</v>
      </c>
      <c r="BB100" s="43" t="s">
        <v>40</v>
      </c>
      <c r="BC100" s="44" t="s">
        <v>41</v>
      </c>
      <c r="BD100" s="45"/>
      <c r="BE100" s="47"/>
      <c r="BF100" s="47"/>
      <c r="BG100" s="47"/>
      <c r="BH100" s="47"/>
      <c r="BI100" s="47"/>
      <c r="BJ100" s="47"/>
      <c r="BK100" s="47"/>
      <c r="BL100" s="47"/>
      <c r="BM100" s="47">
        <f>E96+I96++M96+Q96+U96+Y96+AC96+AG96+AK96+AO96+AS96+AW96</f>
        <v>36</v>
      </c>
      <c r="BN100" s="47">
        <f>F96+J96+N96+R96+V96+Z96+AD96+AH96+AL96+AP96+AT96+AX96</f>
        <v>84</v>
      </c>
      <c r="BO100" s="47">
        <f>G96+K96+O96+S96+W96+AA96+AE96+AI96+AM96+AQ96+AU96+AY96</f>
        <v>161</v>
      </c>
      <c r="BP100" s="47">
        <f>H96+L96+P96+T96+X96+AB96+AF96+AJ96+AN96+AR96+AV96+AZ96</f>
        <v>281</v>
      </c>
      <c r="BQ100" s="47">
        <f>BM100*100</f>
        <v>3600</v>
      </c>
      <c r="BR100" s="47">
        <f>BN100*150</f>
        <v>12600</v>
      </c>
      <c r="BS100" s="47">
        <f>BO100*200</f>
        <v>32200</v>
      </c>
      <c r="BT100" s="47">
        <f>BQ100+BR100+BS100</f>
        <v>48400</v>
      </c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</row>
    <row r="101" spans="1:255" s="17" customFormat="1" ht="21" customHeight="1">
      <c r="A101" s="268" t="s">
        <v>167</v>
      </c>
      <c r="B101" s="268" t="s">
        <v>18</v>
      </c>
      <c r="C101" s="265" t="s">
        <v>168</v>
      </c>
      <c r="D101" s="30" t="s">
        <v>169</v>
      </c>
      <c r="E101" s="28" t="s">
        <v>73</v>
      </c>
      <c r="F101" s="28" t="s">
        <v>74</v>
      </c>
      <c r="G101" s="28" t="s">
        <v>75</v>
      </c>
      <c r="H101" s="28" t="s">
        <v>76</v>
      </c>
      <c r="I101" s="28" t="s">
        <v>73</v>
      </c>
      <c r="J101" s="28" t="s">
        <v>74</v>
      </c>
      <c r="K101" s="28" t="s">
        <v>75</v>
      </c>
      <c r="L101" s="28" t="s">
        <v>76</v>
      </c>
      <c r="M101" s="28" t="s">
        <v>73</v>
      </c>
      <c r="N101" s="28" t="s">
        <v>74</v>
      </c>
      <c r="O101" s="28" t="s">
        <v>75</v>
      </c>
      <c r="P101" s="28" t="s">
        <v>76</v>
      </c>
      <c r="Q101" s="28" t="s">
        <v>73</v>
      </c>
      <c r="R101" s="28" t="s">
        <v>74</v>
      </c>
      <c r="S101" s="28" t="s">
        <v>75</v>
      </c>
      <c r="T101" s="28" t="s">
        <v>76</v>
      </c>
      <c r="U101" s="28" t="s">
        <v>73</v>
      </c>
      <c r="V101" s="28" t="s">
        <v>74</v>
      </c>
      <c r="W101" s="28" t="s">
        <v>75</v>
      </c>
      <c r="X101" s="28" t="s">
        <v>76</v>
      </c>
      <c r="Y101" s="28" t="s">
        <v>73</v>
      </c>
      <c r="Z101" s="28" t="s">
        <v>74</v>
      </c>
      <c r="AA101" s="28" t="s">
        <v>75</v>
      </c>
      <c r="AB101" s="28" t="s">
        <v>76</v>
      </c>
      <c r="AC101" s="28" t="s">
        <v>73</v>
      </c>
      <c r="AD101" s="28" t="s">
        <v>74</v>
      </c>
      <c r="AE101" s="28" t="s">
        <v>75</v>
      </c>
      <c r="AF101" s="28" t="s">
        <v>76</v>
      </c>
      <c r="AG101" s="28" t="s">
        <v>73</v>
      </c>
      <c r="AH101" s="28" t="s">
        <v>74</v>
      </c>
      <c r="AI101" s="28" t="s">
        <v>75</v>
      </c>
      <c r="AJ101" s="28" t="s">
        <v>76</v>
      </c>
      <c r="AK101" s="28" t="s">
        <v>73</v>
      </c>
      <c r="AL101" s="28" t="s">
        <v>74</v>
      </c>
      <c r="AM101" s="28" t="s">
        <v>75</v>
      </c>
      <c r="AN101" s="28" t="s">
        <v>76</v>
      </c>
      <c r="AO101" s="28" t="s">
        <v>73</v>
      </c>
      <c r="AP101" s="28" t="s">
        <v>74</v>
      </c>
      <c r="AQ101" s="28" t="s">
        <v>75</v>
      </c>
      <c r="AR101" s="28" t="s">
        <v>76</v>
      </c>
      <c r="AS101" s="28" t="s">
        <v>73</v>
      </c>
      <c r="AT101" s="28" t="s">
        <v>74</v>
      </c>
      <c r="AU101" s="28" t="s">
        <v>75</v>
      </c>
      <c r="AV101" s="28" t="s">
        <v>76</v>
      </c>
      <c r="AW101" s="28" t="s">
        <v>73</v>
      </c>
      <c r="AX101" s="28" t="s">
        <v>74</v>
      </c>
      <c r="AY101" s="28" t="s">
        <v>75</v>
      </c>
      <c r="AZ101" s="28" t="s">
        <v>76</v>
      </c>
      <c r="BA101" s="262">
        <f>AZ102+AV102+AR102+AN102+AJ102+AF102+AB102+X102+T102+P102+L102+H102</f>
        <v>634</v>
      </c>
      <c r="BB101" s="261">
        <f>BL102/10000</f>
        <v>7.02</v>
      </c>
      <c r="BC101" s="261">
        <f>BB101/2</f>
        <v>3.51</v>
      </c>
      <c r="BD101" s="45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</row>
    <row r="102" spans="1:255" s="17" customFormat="1" ht="21" customHeight="1">
      <c r="A102" s="268"/>
      <c r="B102" s="268"/>
      <c r="C102" s="266"/>
      <c r="D102" s="29" t="s">
        <v>77</v>
      </c>
      <c r="E102" s="31">
        <v>36</v>
      </c>
      <c r="F102" s="31">
        <v>11</v>
      </c>
      <c r="G102" s="31">
        <v>0</v>
      </c>
      <c r="H102" s="36">
        <f>E102+F102+G102</f>
        <v>47</v>
      </c>
      <c r="I102" s="31">
        <v>37</v>
      </c>
      <c r="J102" s="31">
        <v>11</v>
      </c>
      <c r="K102" s="31">
        <v>0</v>
      </c>
      <c r="L102" s="36">
        <f>I102+J102+K102</f>
        <v>48</v>
      </c>
      <c r="M102" s="31">
        <v>39</v>
      </c>
      <c r="N102" s="31">
        <v>11</v>
      </c>
      <c r="O102" s="31">
        <v>0</v>
      </c>
      <c r="P102" s="36">
        <f>M102+N102+O102</f>
        <v>50</v>
      </c>
      <c r="Q102" s="31">
        <v>39</v>
      </c>
      <c r="R102" s="31">
        <v>12</v>
      </c>
      <c r="S102" s="31">
        <v>0</v>
      </c>
      <c r="T102" s="36">
        <f>Q102+R102+S102</f>
        <v>51</v>
      </c>
      <c r="U102" s="31">
        <v>39</v>
      </c>
      <c r="V102" s="31">
        <v>12</v>
      </c>
      <c r="W102" s="31">
        <v>0</v>
      </c>
      <c r="X102" s="36">
        <f>U102+V102+W102</f>
        <v>51</v>
      </c>
      <c r="Y102" s="31">
        <v>39</v>
      </c>
      <c r="Z102" s="31">
        <v>12</v>
      </c>
      <c r="AA102" s="31">
        <v>0</v>
      </c>
      <c r="AB102" s="36">
        <f>Y102+Z102+AA102</f>
        <v>51</v>
      </c>
      <c r="AC102" s="31">
        <v>39</v>
      </c>
      <c r="AD102" s="31">
        <v>12</v>
      </c>
      <c r="AE102" s="31">
        <v>0</v>
      </c>
      <c r="AF102" s="36">
        <f>AC102+AD102+AE102</f>
        <v>51</v>
      </c>
      <c r="AG102" s="31">
        <v>39</v>
      </c>
      <c r="AH102" s="31">
        <v>11</v>
      </c>
      <c r="AI102" s="31">
        <v>0</v>
      </c>
      <c r="AJ102" s="36">
        <f>AG102+AH102+AI102</f>
        <v>50</v>
      </c>
      <c r="AK102" s="31">
        <v>47</v>
      </c>
      <c r="AL102" s="31">
        <v>11</v>
      </c>
      <c r="AM102" s="31">
        <v>0</v>
      </c>
      <c r="AN102" s="36">
        <f>AK102+AL102+AM102</f>
        <v>58</v>
      </c>
      <c r="AO102" s="31">
        <v>47</v>
      </c>
      <c r="AP102" s="31">
        <v>11</v>
      </c>
      <c r="AQ102" s="31">
        <v>0</v>
      </c>
      <c r="AR102" s="36">
        <f>AO102+AP102+AQ102</f>
        <v>58</v>
      </c>
      <c r="AS102" s="31">
        <v>48</v>
      </c>
      <c r="AT102" s="31">
        <v>11</v>
      </c>
      <c r="AU102" s="31">
        <v>0</v>
      </c>
      <c r="AV102" s="36">
        <f>AS102+AT102+AU102</f>
        <v>59</v>
      </c>
      <c r="AW102" s="31">
        <v>49</v>
      </c>
      <c r="AX102" s="31">
        <v>11</v>
      </c>
      <c r="AY102" s="31">
        <v>0</v>
      </c>
      <c r="AZ102" s="36">
        <f>AW102+AX102+AY102</f>
        <v>60</v>
      </c>
      <c r="BA102" s="263"/>
      <c r="BB102" s="261"/>
      <c r="BC102" s="261"/>
      <c r="BD102" s="45"/>
      <c r="BE102" s="47">
        <f>E102+I102+M102+Q102+U102+Y102+AC102+AG102+AO102+AS102+AW102+AK102</f>
        <v>498</v>
      </c>
      <c r="BF102" s="47">
        <f>F102+J102+N102+R102+V102+Z102+AD102+AH102+AP102+AT102+AX102+AL102</f>
        <v>136</v>
      </c>
      <c r="BG102" s="47">
        <f>G102+K102+O102+S102+W102+AA102+AE102+AI102+AM102+AQ102+AU102+AY102</f>
        <v>0</v>
      </c>
      <c r="BH102" s="47">
        <f>H102+L102+P102+T102+X102+AB102+AF102+AJ102+AN102+AR102+AV102+AZ102</f>
        <v>634</v>
      </c>
      <c r="BI102" s="47">
        <f>BE102*100</f>
        <v>49800</v>
      </c>
      <c r="BJ102" s="47">
        <f>BF102*150</f>
        <v>20400</v>
      </c>
      <c r="BK102" s="47">
        <f>BG102*200</f>
        <v>0</v>
      </c>
      <c r="BL102" s="47">
        <f>BI102+BJ102+BK102</f>
        <v>70200</v>
      </c>
      <c r="BM102" s="47"/>
      <c r="BN102" s="47"/>
      <c r="BO102" s="47"/>
      <c r="BP102" s="47"/>
      <c r="BQ102" s="47"/>
      <c r="BR102" s="47"/>
      <c r="BS102" s="47"/>
      <c r="BT102" s="47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</row>
    <row r="103" spans="1:255" s="17" customFormat="1" ht="21" customHeight="1">
      <c r="A103" s="268"/>
      <c r="B103" s="268"/>
      <c r="C103" s="266"/>
      <c r="D103" s="33" t="s">
        <v>170</v>
      </c>
      <c r="E103" s="268" t="s">
        <v>79</v>
      </c>
      <c r="F103" s="268"/>
      <c r="G103" s="268"/>
      <c r="H103" s="268"/>
      <c r="I103" s="268" t="s">
        <v>80</v>
      </c>
      <c r="J103" s="268"/>
      <c r="K103" s="268"/>
      <c r="L103" s="268"/>
      <c r="M103" s="268" t="s">
        <v>81</v>
      </c>
      <c r="N103" s="268"/>
      <c r="O103" s="268"/>
      <c r="P103" s="268"/>
      <c r="Q103" s="268" t="s">
        <v>82</v>
      </c>
      <c r="R103" s="268"/>
      <c r="S103" s="268"/>
      <c r="T103" s="268"/>
      <c r="U103" s="268" t="s">
        <v>83</v>
      </c>
      <c r="V103" s="268"/>
      <c r="W103" s="268"/>
      <c r="X103" s="268"/>
      <c r="Y103" s="268" t="s">
        <v>84</v>
      </c>
      <c r="Z103" s="268"/>
      <c r="AA103" s="268"/>
      <c r="AB103" s="268"/>
      <c r="AC103" s="268" t="s">
        <v>85</v>
      </c>
      <c r="AD103" s="268"/>
      <c r="AE103" s="268"/>
      <c r="AF103" s="268"/>
      <c r="AG103" s="268" t="s">
        <v>86</v>
      </c>
      <c r="AH103" s="268"/>
      <c r="AI103" s="268"/>
      <c r="AJ103" s="268"/>
      <c r="AK103" s="268" t="s">
        <v>87</v>
      </c>
      <c r="AL103" s="268"/>
      <c r="AM103" s="268"/>
      <c r="AN103" s="268"/>
      <c r="AO103" s="268" t="s">
        <v>88</v>
      </c>
      <c r="AP103" s="268"/>
      <c r="AQ103" s="268"/>
      <c r="AR103" s="268"/>
      <c r="AS103" s="268" t="s">
        <v>89</v>
      </c>
      <c r="AT103" s="268"/>
      <c r="AU103" s="268"/>
      <c r="AV103" s="268"/>
      <c r="AW103" s="268" t="s">
        <v>90</v>
      </c>
      <c r="AX103" s="268"/>
      <c r="AY103" s="268"/>
      <c r="AZ103" s="268"/>
      <c r="BA103" s="263"/>
      <c r="BB103" s="261"/>
      <c r="BC103" s="261"/>
      <c r="BD103" s="45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</row>
    <row r="104" spans="1:255" s="17" customFormat="1" ht="21" customHeight="1">
      <c r="A104" s="268"/>
      <c r="B104" s="268"/>
      <c r="C104" s="266"/>
      <c r="D104" s="28" t="s">
        <v>91</v>
      </c>
      <c r="E104" s="28" t="s">
        <v>73</v>
      </c>
      <c r="F104" s="28" t="s">
        <v>74</v>
      </c>
      <c r="G104" s="28" t="s">
        <v>75</v>
      </c>
      <c r="H104" s="28" t="s">
        <v>76</v>
      </c>
      <c r="I104" s="28" t="s">
        <v>73</v>
      </c>
      <c r="J104" s="28" t="s">
        <v>74</v>
      </c>
      <c r="K104" s="28" t="s">
        <v>75</v>
      </c>
      <c r="L104" s="28" t="s">
        <v>76</v>
      </c>
      <c r="M104" s="28" t="s">
        <v>73</v>
      </c>
      <c r="N104" s="28" t="s">
        <v>74</v>
      </c>
      <c r="O104" s="28" t="s">
        <v>75</v>
      </c>
      <c r="P104" s="28" t="s">
        <v>76</v>
      </c>
      <c r="Q104" s="28" t="s">
        <v>73</v>
      </c>
      <c r="R104" s="28" t="s">
        <v>74</v>
      </c>
      <c r="S104" s="28" t="s">
        <v>75</v>
      </c>
      <c r="T104" s="28" t="s">
        <v>76</v>
      </c>
      <c r="U104" s="28" t="s">
        <v>73</v>
      </c>
      <c r="V104" s="28" t="s">
        <v>74</v>
      </c>
      <c r="W104" s="28" t="s">
        <v>75</v>
      </c>
      <c r="X104" s="28" t="s">
        <v>76</v>
      </c>
      <c r="Y104" s="28" t="s">
        <v>73</v>
      </c>
      <c r="Z104" s="28" t="s">
        <v>74</v>
      </c>
      <c r="AA104" s="28" t="s">
        <v>75</v>
      </c>
      <c r="AB104" s="28" t="s">
        <v>76</v>
      </c>
      <c r="AC104" s="28" t="s">
        <v>73</v>
      </c>
      <c r="AD104" s="28" t="s">
        <v>74</v>
      </c>
      <c r="AE104" s="28" t="s">
        <v>75</v>
      </c>
      <c r="AF104" s="28" t="s">
        <v>76</v>
      </c>
      <c r="AG104" s="28" t="s">
        <v>73</v>
      </c>
      <c r="AH104" s="28" t="s">
        <v>74</v>
      </c>
      <c r="AI104" s="28" t="s">
        <v>75</v>
      </c>
      <c r="AJ104" s="28" t="s">
        <v>76</v>
      </c>
      <c r="AK104" s="28" t="s">
        <v>73</v>
      </c>
      <c r="AL104" s="28" t="s">
        <v>74</v>
      </c>
      <c r="AM104" s="28" t="s">
        <v>75</v>
      </c>
      <c r="AN104" s="28" t="s">
        <v>76</v>
      </c>
      <c r="AO104" s="28" t="s">
        <v>73</v>
      </c>
      <c r="AP104" s="28" t="s">
        <v>74</v>
      </c>
      <c r="AQ104" s="28" t="s">
        <v>75</v>
      </c>
      <c r="AR104" s="28" t="s">
        <v>76</v>
      </c>
      <c r="AS104" s="28" t="s">
        <v>73</v>
      </c>
      <c r="AT104" s="28" t="s">
        <v>74</v>
      </c>
      <c r="AU104" s="28" t="s">
        <v>75</v>
      </c>
      <c r="AV104" s="28" t="s">
        <v>76</v>
      </c>
      <c r="AW104" s="28" t="s">
        <v>73</v>
      </c>
      <c r="AX104" s="28" t="s">
        <v>74</v>
      </c>
      <c r="AY104" s="28" t="s">
        <v>75</v>
      </c>
      <c r="AZ104" s="28" t="s">
        <v>76</v>
      </c>
      <c r="BA104" s="263"/>
      <c r="BB104" s="261"/>
      <c r="BC104" s="261"/>
      <c r="BD104" s="45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</row>
    <row r="105" spans="1:255" s="17" customFormat="1" ht="21" customHeight="1">
      <c r="A105" s="268"/>
      <c r="B105" s="268"/>
      <c r="C105" s="267"/>
      <c r="D105" s="28" t="s">
        <v>171</v>
      </c>
      <c r="E105" s="32">
        <f>E102*100</f>
        <v>3600</v>
      </c>
      <c r="F105" s="32">
        <f>F102*150</f>
        <v>1650</v>
      </c>
      <c r="G105" s="32">
        <f>G102*200</f>
        <v>0</v>
      </c>
      <c r="H105" s="32">
        <f>SUM(E105:G105)</f>
        <v>5250</v>
      </c>
      <c r="I105" s="35">
        <f>I102*100</f>
        <v>3700</v>
      </c>
      <c r="J105" s="32">
        <f>J102*150</f>
        <v>1650</v>
      </c>
      <c r="K105" s="32">
        <f>K102*200</f>
        <v>0</v>
      </c>
      <c r="L105" s="32">
        <f>SUM(I105:K105)</f>
        <v>5350</v>
      </c>
      <c r="M105" s="32">
        <f>M102*100</f>
        <v>3900</v>
      </c>
      <c r="N105" s="32">
        <f>N102*150</f>
        <v>1650</v>
      </c>
      <c r="O105" s="32">
        <f>O102*200</f>
        <v>0</v>
      </c>
      <c r="P105" s="32">
        <f>SUM(M105:O105)</f>
        <v>5550</v>
      </c>
      <c r="Q105" s="32">
        <f>Q102*100</f>
        <v>3900</v>
      </c>
      <c r="R105" s="32">
        <f>R102*150</f>
        <v>1800</v>
      </c>
      <c r="S105" s="32">
        <f>S102*200</f>
        <v>0</v>
      </c>
      <c r="T105" s="32">
        <f>SUM(Q105:S105)</f>
        <v>5700</v>
      </c>
      <c r="U105" s="32">
        <f>U102*100</f>
        <v>3900</v>
      </c>
      <c r="V105" s="32">
        <f>V102*150</f>
        <v>1800</v>
      </c>
      <c r="W105" s="32">
        <f>W102*200</f>
        <v>0</v>
      </c>
      <c r="X105" s="32">
        <f>SUM(U105:W105)</f>
        <v>5700</v>
      </c>
      <c r="Y105" s="32">
        <f>Y102*100</f>
        <v>3900</v>
      </c>
      <c r="Z105" s="32">
        <f>Z102*150</f>
        <v>1800</v>
      </c>
      <c r="AA105" s="32">
        <f>AA102*200</f>
        <v>0</v>
      </c>
      <c r="AB105" s="32">
        <f>SUM(Y105:AA105)</f>
        <v>5700</v>
      </c>
      <c r="AC105" s="32">
        <f>AC102*100</f>
        <v>3900</v>
      </c>
      <c r="AD105" s="32">
        <f>AD102*150</f>
        <v>1800</v>
      </c>
      <c r="AE105" s="32">
        <f>AE102*200</f>
        <v>0</v>
      </c>
      <c r="AF105" s="32">
        <f>SUM(AC105:AE105)</f>
        <v>5700</v>
      </c>
      <c r="AG105" s="32">
        <f>AG102*100</f>
        <v>3900</v>
      </c>
      <c r="AH105" s="32">
        <f>AH102*150</f>
        <v>1650</v>
      </c>
      <c r="AI105" s="32">
        <f>AI102*200</f>
        <v>0</v>
      </c>
      <c r="AJ105" s="32">
        <f>SUM(AG105:AI105)</f>
        <v>5550</v>
      </c>
      <c r="AK105" s="32">
        <f>AK102*100</f>
        <v>4700</v>
      </c>
      <c r="AL105" s="32">
        <f>AL102*150</f>
        <v>1650</v>
      </c>
      <c r="AM105" s="32">
        <f>AM102*200</f>
        <v>0</v>
      </c>
      <c r="AN105" s="32">
        <f>SUM(AK105:AM105)</f>
        <v>6350</v>
      </c>
      <c r="AO105" s="32">
        <f>AO102*100</f>
        <v>4700</v>
      </c>
      <c r="AP105" s="32">
        <f>AP102*150</f>
        <v>1650</v>
      </c>
      <c r="AQ105" s="32">
        <f>AQ102*200</f>
        <v>0</v>
      </c>
      <c r="AR105" s="32">
        <f>SUM(AO105:AQ105)</f>
        <v>6350</v>
      </c>
      <c r="AS105" s="32">
        <f>AS102*100</f>
        <v>4800</v>
      </c>
      <c r="AT105" s="32">
        <f>AT102*150</f>
        <v>1650</v>
      </c>
      <c r="AU105" s="32">
        <f>AU102*200</f>
        <v>0</v>
      </c>
      <c r="AV105" s="32">
        <f>SUM(AS105:AU105)</f>
        <v>6450</v>
      </c>
      <c r="AW105" s="32">
        <f>AW102*100</f>
        <v>4900</v>
      </c>
      <c r="AX105" s="32">
        <f>AX102*150</f>
        <v>1650</v>
      </c>
      <c r="AY105" s="32">
        <f>AY102*200</f>
        <v>0</v>
      </c>
      <c r="AZ105" s="32">
        <f>SUM(AW105:AY105)</f>
        <v>6550</v>
      </c>
      <c r="BA105" s="264"/>
      <c r="BB105" s="261"/>
      <c r="BC105" s="261"/>
      <c r="BD105" s="45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</row>
    <row r="106" spans="1:255" s="17" customFormat="1" ht="21" customHeight="1">
      <c r="A106" s="28" t="s">
        <v>4</v>
      </c>
      <c r="B106" s="28" t="s">
        <v>5</v>
      </c>
      <c r="C106" s="28" t="s">
        <v>30</v>
      </c>
      <c r="D106" s="28" t="s">
        <v>31</v>
      </c>
      <c r="E106" s="268" t="s">
        <v>50</v>
      </c>
      <c r="F106" s="268"/>
      <c r="G106" s="268"/>
      <c r="H106" s="268"/>
      <c r="I106" s="268" t="s">
        <v>51</v>
      </c>
      <c r="J106" s="268"/>
      <c r="K106" s="268"/>
      <c r="L106" s="268"/>
      <c r="M106" s="268" t="s">
        <v>52</v>
      </c>
      <c r="N106" s="268"/>
      <c r="O106" s="268"/>
      <c r="P106" s="268"/>
      <c r="Q106" s="268" t="s">
        <v>53</v>
      </c>
      <c r="R106" s="268"/>
      <c r="S106" s="268"/>
      <c r="T106" s="268"/>
      <c r="U106" s="268" t="s">
        <v>54</v>
      </c>
      <c r="V106" s="268"/>
      <c r="W106" s="268"/>
      <c r="X106" s="268"/>
      <c r="Y106" s="268" t="s">
        <v>55</v>
      </c>
      <c r="Z106" s="268"/>
      <c r="AA106" s="268"/>
      <c r="AB106" s="268"/>
      <c r="AC106" s="268" t="s">
        <v>56</v>
      </c>
      <c r="AD106" s="268"/>
      <c r="AE106" s="268"/>
      <c r="AF106" s="268"/>
      <c r="AG106" s="277" t="s">
        <v>57</v>
      </c>
      <c r="AH106" s="277"/>
      <c r="AI106" s="277"/>
      <c r="AJ106" s="277"/>
      <c r="AK106" s="268" t="s">
        <v>58</v>
      </c>
      <c r="AL106" s="268"/>
      <c r="AM106" s="268"/>
      <c r="AN106" s="268"/>
      <c r="AO106" s="268" t="s">
        <v>59</v>
      </c>
      <c r="AP106" s="268"/>
      <c r="AQ106" s="268"/>
      <c r="AR106" s="268"/>
      <c r="AS106" s="268" t="s">
        <v>60</v>
      </c>
      <c r="AT106" s="268"/>
      <c r="AU106" s="268"/>
      <c r="AV106" s="268"/>
      <c r="AW106" s="268" t="s">
        <v>61</v>
      </c>
      <c r="AX106" s="268"/>
      <c r="AY106" s="268"/>
      <c r="AZ106" s="268"/>
      <c r="BA106" s="42" t="s">
        <v>62</v>
      </c>
      <c r="BB106" s="43" t="s">
        <v>40</v>
      </c>
      <c r="BC106" s="44" t="s">
        <v>41</v>
      </c>
      <c r="BD106" s="45"/>
      <c r="BE106" s="47"/>
      <c r="BF106" s="47"/>
      <c r="BG106" s="47"/>
      <c r="BH106" s="47"/>
      <c r="BI106" s="47"/>
      <c r="BJ106" s="47"/>
      <c r="BK106" s="47"/>
      <c r="BL106" s="47"/>
      <c r="BM106" s="47">
        <f>E102+I102++M102+Q102+U102+Y102+AC102+AG102+AK102+AO102+AS102+AW102</f>
        <v>498</v>
      </c>
      <c r="BN106" s="47">
        <f>F102+J102+N102+R102+V102+Z102+AD102+AH102+AL102+AP102+AT102+AX102</f>
        <v>136</v>
      </c>
      <c r="BO106" s="47">
        <f>G102+K102+O102+S102+W102+AA102+AE102+AI102+AM102+AQ102+AU102+AY102</f>
        <v>0</v>
      </c>
      <c r="BP106" s="47">
        <f>H102+L102+P102+T102+X102+AB102+AF102+AJ102+AN102+AR102+AV102+AZ102</f>
        <v>634</v>
      </c>
      <c r="BQ106" s="47">
        <f>BM106*100</f>
        <v>49800</v>
      </c>
      <c r="BR106" s="47">
        <f>BN106*150</f>
        <v>20400</v>
      </c>
      <c r="BS106" s="47">
        <f>BO106*200</f>
        <v>0</v>
      </c>
      <c r="BT106" s="47">
        <f>BQ106+BR106+BS106</f>
        <v>70200</v>
      </c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</row>
    <row r="107" spans="1:255" s="17" customFormat="1" ht="21" customHeight="1">
      <c r="A107" s="268" t="s">
        <v>172</v>
      </c>
      <c r="B107" s="268" t="s">
        <v>18</v>
      </c>
      <c r="C107" s="265" t="s">
        <v>173</v>
      </c>
      <c r="D107" s="30" t="s">
        <v>174</v>
      </c>
      <c r="E107" s="28" t="s">
        <v>73</v>
      </c>
      <c r="F107" s="28" t="s">
        <v>74</v>
      </c>
      <c r="G107" s="28" t="s">
        <v>75</v>
      </c>
      <c r="H107" s="28" t="s">
        <v>76</v>
      </c>
      <c r="I107" s="28" t="s">
        <v>73</v>
      </c>
      <c r="J107" s="28" t="s">
        <v>74</v>
      </c>
      <c r="K107" s="28" t="s">
        <v>75</v>
      </c>
      <c r="L107" s="28" t="s">
        <v>76</v>
      </c>
      <c r="M107" s="28" t="s">
        <v>73</v>
      </c>
      <c r="N107" s="28" t="s">
        <v>74</v>
      </c>
      <c r="O107" s="28" t="s">
        <v>75</v>
      </c>
      <c r="P107" s="28" t="s">
        <v>76</v>
      </c>
      <c r="Q107" s="28" t="s">
        <v>73</v>
      </c>
      <c r="R107" s="28" t="s">
        <v>74</v>
      </c>
      <c r="S107" s="28" t="s">
        <v>75</v>
      </c>
      <c r="T107" s="28" t="s">
        <v>76</v>
      </c>
      <c r="U107" s="28" t="s">
        <v>73</v>
      </c>
      <c r="V107" s="28" t="s">
        <v>74</v>
      </c>
      <c r="W107" s="28" t="s">
        <v>75</v>
      </c>
      <c r="X107" s="28" t="s">
        <v>76</v>
      </c>
      <c r="Y107" s="28" t="s">
        <v>73</v>
      </c>
      <c r="Z107" s="28" t="s">
        <v>74</v>
      </c>
      <c r="AA107" s="28" t="s">
        <v>75</v>
      </c>
      <c r="AB107" s="28" t="s">
        <v>76</v>
      </c>
      <c r="AC107" s="28" t="s">
        <v>73</v>
      </c>
      <c r="AD107" s="28" t="s">
        <v>74</v>
      </c>
      <c r="AE107" s="28" t="s">
        <v>75</v>
      </c>
      <c r="AF107" s="28" t="s">
        <v>76</v>
      </c>
      <c r="AG107" s="28" t="s">
        <v>73</v>
      </c>
      <c r="AH107" s="28" t="s">
        <v>74</v>
      </c>
      <c r="AI107" s="28" t="s">
        <v>75</v>
      </c>
      <c r="AJ107" s="28" t="s">
        <v>76</v>
      </c>
      <c r="AK107" s="28" t="s">
        <v>73</v>
      </c>
      <c r="AL107" s="28" t="s">
        <v>74</v>
      </c>
      <c r="AM107" s="28" t="s">
        <v>75</v>
      </c>
      <c r="AN107" s="28" t="s">
        <v>76</v>
      </c>
      <c r="AO107" s="28" t="s">
        <v>73</v>
      </c>
      <c r="AP107" s="28" t="s">
        <v>74</v>
      </c>
      <c r="AQ107" s="28" t="s">
        <v>75</v>
      </c>
      <c r="AR107" s="28" t="s">
        <v>76</v>
      </c>
      <c r="AS107" s="28" t="s">
        <v>73</v>
      </c>
      <c r="AT107" s="28" t="s">
        <v>74</v>
      </c>
      <c r="AU107" s="28" t="s">
        <v>75</v>
      </c>
      <c r="AV107" s="28" t="s">
        <v>76</v>
      </c>
      <c r="AW107" s="28" t="s">
        <v>73</v>
      </c>
      <c r="AX107" s="28" t="s">
        <v>74</v>
      </c>
      <c r="AY107" s="28" t="s">
        <v>75</v>
      </c>
      <c r="AZ107" s="28" t="s">
        <v>76</v>
      </c>
      <c r="BA107" s="262">
        <f>AZ108+AV108+AR108+AN108+AJ108+AF108+AB108+X108+T108+P108+L108+H108</f>
        <v>528</v>
      </c>
      <c r="BB107" s="261">
        <f>BL108/10000</f>
        <v>10.19</v>
      </c>
      <c r="BC107" s="261">
        <f>BB107/2</f>
        <v>5.0949999999999998</v>
      </c>
      <c r="BD107" s="45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</row>
    <row r="108" spans="1:255" s="17" customFormat="1" ht="21" customHeight="1">
      <c r="A108" s="268"/>
      <c r="B108" s="268"/>
      <c r="C108" s="266"/>
      <c r="D108" s="29" t="s">
        <v>77</v>
      </c>
      <c r="E108" s="36">
        <v>4</v>
      </c>
      <c r="F108" s="36">
        <v>0</v>
      </c>
      <c r="G108" s="36">
        <v>24</v>
      </c>
      <c r="H108" s="36">
        <f>E108+F108+G108</f>
        <v>28</v>
      </c>
      <c r="I108" s="36">
        <v>3</v>
      </c>
      <c r="J108" s="36">
        <v>0</v>
      </c>
      <c r="K108" s="36">
        <v>32</v>
      </c>
      <c r="L108" s="36">
        <f>I108+J108+K108</f>
        <v>35</v>
      </c>
      <c r="M108" s="36">
        <v>3</v>
      </c>
      <c r="N108" s="36">
        <v>0</v>
      </c>
      <c r="O108" s="36">
        <v>38</v>
      </c>
      <c r="P108" s="36">
        <f>M108+N108+O108</f>
        <v>41</v>
      </c>
      <c r="Q108" s="36">
        <v>3</v>
      </c>
      <c r="R108" s="36">
        <v>0</v>
      </c>
      <c r="S108" s="36">
        <v>42</v>
      </c>
      <c r="T108" s="36">
        <f>Q108+R108+S108</f>
        <v>45</v>
      </c>
      <c r="U108" s="36">
        <v>3</v>
      </c>
      <c r="V108" s="36">
        <v>0</v>
      </c>
      <c r="W108" s="36">
        <v>43</v>
      </c>
      <c r="X108" s="36">
        <f>U108+V108+W108</f>
        <v>46</v>
      </c>
      <c r="Y108" s="36">
        <v>3</v>
      </c>
      <c r="Z108" s="36">
        <v>0</v>
      </c>
      <c r="AA108" s="36">
        <v>48</v>
      </c>
      <c r="AB108" s="36">
        <f>Y108+Z108+AA108</f>
        <v>51</v>
      </c>
      <c r="AC108" s="36">
        <v>3</v>
      </c>
      <c r="AD108" s="36">
        <v>0</v>
      </c>
      <c r="AE108" s="36">
        <v>44</v>
      </c>
      <c r="AF108" s="36">
        <f>AC108+AD108+AE108</f>
        <v>47</v>
      </c>
      <c r="AG108" s="36">
        <v>3</v>
      </c>
      <c r="AH108" s="36">
        <v>0</v>
      </c>
      <c r="AI108" s="36">
        <v>44</v>
      </c>
      <c r="AJ108" s="36">
        <f>AG108+AH108+AI108</f>
        <v>47</v>
      </c>
      <c r="AK108" s="36">
        <v>3</v>
      </c>
      <c r="AL108" s="36">
        <v>0</v>
      </c>
      <c r="AM108" s="36">
        <v>44</v>
      </c>
      <c r="AN108" s="36">
        <f>AK108+AL108+AM108</f>
        <v>47</v>
      </c>
      <c r="AO108" s="36">
        <v>3</v>
      </c>
      <c r="AP108" s="36">
        <v>0</v>
      </c>
      <c r="AQ108" s="36">
        <v>44</v>
      </c>
      <c r="AR108" s="36">
        <f>AO108+AP108+AQ108</f>
        <v>47</v>
      </c>
      <c r="AS108" s="36">
        <v>3</v>
      </c>
      <c r="AT108" s="36">
        <v>0</v>
      </c>
      <c r="AU108" s="36">
        <v>44</v>
      </c>
      <c r="AV108" s="36">
        <f>AS108+AT108+AU108</f>
        <v>47</v>
      </c>
      <c r="AW108" s="36">
        <v>3</v>
      </c>
      <c r="AX108" s="36">
        <v>0</v>
      </c>
      <c r="AY108" s="36">
        <v>44</v>
      </c>
      <c r="AZ108" s="36">
        <f>AW108+AX108+AY108</f>
        <v>47</v>
      </c>
      <c r="BA108" s="263"/>
      <c r="BB108" s="261"/>
      <c r="BC108" s="261"/>
      <c r="BD108" s="45"/>
      <c r="BE108" s="47">
        <f>E108+I108+M108+Q108+U108+Y108+AC108+AG108+AO108+AS108+AW108+AK108</f>
        <v>37</v>
      </c>
      <c r="BF108" s="47">
        <f>F108+J108+N108+R108+V108+Z108+AD108+AH108+AP108+AT108+AX108+AL108</f>
        <v>0</v>
      </c>
      <c r="BG108" s="47">
        <f>G108+K108+O108+S108+W108+AA108+AE108+AI108+AM108+AQ108+AU108+AY108</f>
        <v>491</v>
      </c>
      <c r="BH108" s="47">
        <f>H108+L108+P108+T108+X108+AB108+AF108+AJ108+AN108+AR108+AV108+AZ108</f>
        <v>528</v>
      </c>
      <c r="BI108" s="47">
        <f>BE108*100</f>
        <v>3700</v>
      </c>
      <c r="BJ108" s="47">
        <f>BF108*150</f>
        <v>0</v>
      </c>
      <c r="BK108" s="47">
        <f>BG108*200</f>
        <v>98200</v>
      </c>
      <c r="BL108" s="47">
        <f>BI108+BJ108+BK108</f>
        <v>101900</v>
      </c>
      <c r="BM108" s="47"/>
      <c r="BN108" s="47"/>
      <c r="BO108" s="47"/>
      <c r="BP108" s="47"/>
      <c r="BQ108" s="47"/>
      <c r="BR108" s="47"/>
      <c r="BS108" s="47"/>
      <c r="BT108" s="47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</row>
    <row r="109" spans="1:255" s="17" customFormat="1" ht="21" customHeight="1">
      <c r="A109" s="268"/>
      <c r="B109" s="268"/>
      <c r="C109" s="266"/>
      <c r="D109" s="33" t="s">
        <v>175</v>
      </c>
      <c r="E109" s="268" t="s">
        <v>79</v>
      </c>
      <c r="F109" s="268"/>
      <c r="G109" s="268"/>
      <c r="H109" s="268"/>
      <c r="I109" s="268" t="s">
        <v>80</v>
      </c>
      <c r="J109" s="268"/>
      <c r="K109" s="268"/>
      <c r="L109" s="268"/>
      <c r="M109" s="268" t="s">
        <v>81</v>
      </c>
      <c r="N109" s="268"/>
      <c r="O109" s="268"/>
      <c r="P109" s="268"/>
      <c r="Q109" s="268" t="s">
        <v>82</v>
      </c>
      <c r="R109" s="268"/>
      <c r="S109" s="268"/>
      <c r="T109" s="268"/>
      <c r="U109" s="268" t="s">
        <v>83</v>
      </c>
      <c r="V109" s="268"/>
      <c r="W109" s="268"/>
      <c r="X109" s="268"/>
      <c r="Y109" s="268" t="s">
        <v>84</v>
      </c>
      <c r="Z109" s="268"/>
      <c r="AA109" s="268"/>
      <c r="AB109" s="268"/>
      <c r="AC109" s="268" t="s">
        <v>85</v>
      </c>
      <c r="AD109" s="268"/>
      <c r="AE109" s="268"/>
      <c r="AF109" s="268"/>
      <c r="AG109" s="268" t="s">
        <v>86</v>
      </c>
      <c r="AH109" s="268"/>
      <c r="AI109" s="268"/>
      <c r="AJ109" s="268"/>
      <c r="AK109" s="268" t="s">
        <v>87</v>
      </c>
      <c r="AL109" s="268"/>
      <c r="AM109" s="268"/>
      <c r="AN109" s="268"/>
      <c r="AO109" s="268" t="s">
        <v>88</v>
      </c>
      <c r="AP109" s="268"/>
      <c r="AQ109" s="268"/>
      <c r="AR109" s="268"/>
      <c r="AS109" s="268" t="s">
        <v>89</v>
      </c>
      <c r="AT109" s="268"/>
      <c r="AU109" s="268"/>
      <c r="AV109" s="268"/>
      <c r="AW109" s="268" t="s">
        <v>90</v>
      </c>
      <c r="AX109" s="268"/>
      <c r="AY109" s="268"/>
      <c r="AZ109" s="268"/>
      <c r="BA109" s="263"/>
      <c r="BB109" s="261"/>
      <c r="BC109" s="261"/>
      <c r="BD109" s="45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</row>
    <row r="110" spans="1:255" s="17" customFormat="1" ht="21" customHeight="1">
      <c r="A110" s="268"/>
      <c r="B110" s="268"/>
      <c r="C110" s="266"/>
      <c r="D110" s="28" t="s">
        <v>91</v>
      </c>
      <c r="E110" s="28" t="s">
        <v>73</v>
      </c>
      <c r="F110" s="28" t="s">
        <v>74</v>
      </c>
      <c r="G110" s="28" t="s">
        <v>75</v>
      </c>
      <c r="H110" s="28" t="s">
        <v>76</v>
      </c>
      <c r="I110" s="28" t="s">
        <v>73</v>
      </c>
      <c r="J110" s="28" t="s">
        <v>74</v>
      </c>
      <c r="K110" s="28" t="s">
        <v>75</v>
      </c>
      <c r="L110" s="28" t="s">
        <v>76</v>
      </c>
      <c r="M110" s="28" t="s">
        <v>73</v>
      </c>
      <c r="N110" s="28" t="s">
        <v>74</v>
      </c>
      <c r="O110" s="28" t="s">
        <v>75</v>
      </c>
      <c r="P110" s="28" t="s">
        <v>76</v>
      </c>
      <c r="Q110" s="28" t="s">
        <v>73</v>
      </c>
      <c r="R110" s="28" t="s">
        <v>74</v>
      </c>
      <c r="S110" s="28" t="s">
        <v>75</v>
      </c>
      <c r="T110" s="28" t="s">
        <v>76</v>
      </c>
      <c r="U110" s="28" t="s">
        <v>73</v>
      </c>
      <c r="V110" s="28" t="s">
        <v>74</v>
      </c>
      <c r="W110" s="28" t="s">
        <v>75</v>
      </c>
      <c r="X110" s="28" t="s">
        <v>76</v>
      </c>
      <c r="Y110" s="28" t="s">
        <v>73</v>
      </c>
      <c r="Z110" s="28" t="s">
        <v>74</v>
      </c>
      <c r="AA110" s="28" t="s">
        <v>75</v>
      </c>
      <c r="AB110" s="28" t="s">
        <v>76</v>
      </c>
      <c r="AC110" s="28" t="s">
        <v>73</v>
      </c>
      <c r="AD110" s="28" t="s">
        <v>74</v>
      </c>
      <c r="AE110" s="28" t="s">
        <v>75</v>
      </c>
      <c r="AF110" s="28" t="s">
        <v>76</v>
      </c>
      <c r="AG110" s="28" t="s">
        <v>73</v>
      </c>
      <c r="AH110" s="28" t="s">
        <v>74</v>
      </c>
      <c r="AI110" s="28" t="s">
        <v>75</v>
      </c>
      <c r="AJ110" s="28" t="s">
        <v>76</v>
      </c>
      <c r="AK110" s="28" t="s">
        <v>73</v>
      </c>
      <c r="AL110" s="28" t="s">
        <v>74</v>
      </c>
      <c r="AM110" s="28" t="s">
        <v>75</v>
      </c>
      <c r="AN110" s="28" t="s">
        <v>76</v>
      </c>
      <c r="AO110" s="28" t="s">
        <v>73</v>
      </c>
      <c r="AP110" s="28" t="s">
        <v>74</v>
      </c>
      <c r="AQ110" s="28" t="s">
        <v>75</v>
      </c>
      <c r="AR110" s="28" t="s">
        <v>76</v>
      </c>
      <c r="AS110" s="28" t="s">
        <v>73</v>
      </c>
      <c r="AT110" s="28" t="s">
        <v>74</v>
      </c>
      <c r="AU110" s="28" t="s">
        <v>75</v>
      </c>
      <c r="AV110" s="28" t="s">
        <v>76</v>
      </c>
      <c r="AW110" s="28" t="s">
        <v>73</v>
      </c>
      <c r="AX110" s="28" t="s">
        <v>74</v>
      </c>
      <c r="AY110" s="28" t="s">
        <v>75</v>
      </c>
      <c r="AZ110" s="28" t="s">
        <v>76</v>
      </c>
      <c r="BA110" s="263"/>
      <c r="BB110" s="261"/>
      <c r="BC110" s="261"/>
      <c r="BD110" s="45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</row>
    <row r="111" spans="1:255" s="17" customFormat="1" ht="21" customHeight="1">
      <c r="A111" s="268"/>
      <c r="B111" s="268"/>
      <c r="C111" s="267"/>
      <c r="D111" s="28" t="s">
        <v>176</v>
      </c>
      <c r="E111" s="32">
        <f>E108*100</f>
        <v>400</v>
      </c>
      <c r="F111" s="32">
        <f>F108*150</f>
        <v>0</v>
      </c>
      <c r="G111" s="32">
        <f>G108*200</f>
        <v>4800</v>
      </c>
      <c r="H111" s="32">
        <f>SUM(E111:G111)</f>
        <v>5200</v>
      </c>
      <c r="I111" s="35">
        <f>I108*100</f>
        <v>300</v>
      </c>
      <c r="J111" s="32">
        <f>J108*150</f>
        <v>0</v>
      </c>
      <c r="K111" s="32">
        <f>K108*200</f>
        <v>6400</v>
      </c>
      <c r="L111" s="32">
        <f>SUM(I111:K111)</f>
        <v>6700</v>
      </c>
      <c r="M111" s="32">
        <f>M108*100</f>
        <v>300</v>
      </c>
      <c r="N111" s="32">
        <f>N108*150</f>
        <v>0</v>
      </c>
      <c r="O111" s="32">
        <f>O108*200</f>
        <v>7600</v>
      </c>
      <c r="P111" s="32">
        <f>SUM(M111:O111)</f>
        <v>7900</v>
      </c>
      <c r="Q111" s="32">
        <f>Q108*100</f>
        <v>300</v>
      </c>
      <c r="R111" s="32">
        <f>R108*150</f>
        <v>0</v>
      </c>
      <c r="S111" s="32">
        <f>S108*200</f>
        <v>8400</v>
      </c>
      <c r="T111" s="32">
        <f>SUM(Q111:S111)</f>
        <v>8700</v>
      </c>
      <c r="U111" s="32">
        <f>U108*100</f>
        <v>300</v>
      </c>
      <c r="V111" s="32">
        <f>V108*150</f>
        <v>0</v>
      </c>
      <c r="W111" s="32">
        <f>W108*200</f>
        <v>8600</v>
      </c>
      <c r="X111" s="32">
        <f>SUM(U111:W111)</f>
        <v>8900</v>
      </c>
      <c r="Y111" s="32">
        <f>Y108*100</f>
        <v>300</v>
      </c>
      <c r="Z111" s="32">
        <f>Z108*150</f>
        <v>0</v>
      </c>
      <c r="AA111" s="32">
        <f>AA108*200</f>
        <v>9600</v>
      </c>
      <c r="AB111" s="32">
        <f>SUM(Y111:AA111)</f>
        <v>9900</v>
      </c>
      <c r="AC111" s="32">
        <f>AC108*100</f>
        <v>300</v>
      </c>
      <c r="AD111" s="32">
        <f>AD108*150</f>
        <v>0</v>
      </c>
      <c r="AE111" s="32">
        <f>AE108*200</f>
        <v>8800</v>
      </c>
      <c r="AF111" s="32">
        <f>SUM(AC111:AE111)</f>
        <v>9100</v>
      </c>
      <c r="AG111" s="32">
        <f>AG108*100</f>
        <v>300</v>
      </c>
      <c r="AH111" s="32">
        <f>AH108*150</f>
        <v>0</v>
      </c>
      <c r="AI111" s="32">
        <f>AI108*200</f>
        <v>8800</v>
      </c>
      <c r="AJ111" s="32">
        <f>SUM(AG111:AI111)</f>
        <v>9100</v>
      </c>
      <c r="AK111" s="32">
        <f>AK108*100</f>
        <v>300</v>
      </c>
      <c r="AL111" s="32">
        <f>AL108*150</f>
        <v>0</v>
      </c>
      <c r="AM111" s="32">
        <f>AM108*200</f>
        <v>8800</v>
      </c>
      <c r="AN111" s="32">
        <f>SUM(AK111:AM111)</f>
        <v>9100</v>
      </c>
      <c r="AO111" s="32">
        <f>AO108*100</f>
        <v>300</v>
      </c>
      <c r="AP111" s="32">
        <f>AP108*150</f>
        <v>0</v>
      </c>
      <c r="AQ111" s="32">
        <f>AQ108*200</f>
        <v>8800</v>
      </c>
      <c r="AR111" s="32">
        <f>SUM(AO111:AQ111)</f>
        <v>9100</v>
      </c>
      <c r="AS111" s="32">
        <f>AS108*100</f>
        <v>300</v>
      </c>
      <c r="AT111" s="32">
        <f>AT108*150</f>
        <v>0</v>
      </c>
      <c r="AU111" s="32">
        <f>AU108*200</f>
        <v>8800</v>
      </c>
      <c r="AV111" s="32">
        <f>SUM(AS111:AU111)</f>
        <v>9100</v>
      </c>
      <c r="AW111" s="32">
        <f>AW108*100</f>
        <v>300</v>
      </c>
      <c r="AX111" s="32">
        <f>AX108*150</f>
        <v>0</v>
      </c>
      <c r="AY111" s="32">
        <f>AY108*200</f>
        <v>8800</v>
      </c>
      <c r="AZ111" s="32">
        <f>SUM(AW111:AY111)</f>
        <v>9100</v>
      </c>
      <c r="BA111" s="264"/>
      <c r="BB111" s="261"/>
      <c r="BC111" s="261"/>
      <c r="BD111" s="45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</row>
    <row r="112" spans="1:255" s="17" customFormat="1" ht="21" hidden="1" customHeight="1">
      <c r="A112" s="28"/>
      <c r="B112" s="28"/>
      <c r="C112" s="28"/>
      <c r="D112" s="2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77"/>
      <c r="AH112" s="277"/>
      <c r="AI112" s="277"/>
      <c r="AJ112" s="277"/>
      <c r="AK112" s="268"/>
      <c r="AL112" s="268"/>
      <c r="AM112" s="268"/>
      <c r="AN112" s="268"/>
      <c r="AO112" s="268"/>
      <c r="AP112" s="268"/>
      <c r="AQ112" s="268"/>
      <c r="AR112" s="268"/>
      <c r="AS112" s="268"/>
      <c r="AT112" s="268"/>
      <c r="AU112" s="268"/>
      <c r="AV112" s="268"/>
      <c r="AW112" s="268"/>
      <c r="AX112" s="268"/>
      <c r="AY112" s="268"/>
      <c r="AZ112" s="268"/>
      <c r="BA112" s="42"/>
      <c r="BB112" s="43"/>
      <c r="BC112" s="44"/>
      <c r="BD112" s="45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</row>
    <row r="113" spans="1:255" s="17" customFormat="1" ht="21" hidden="1" customHeight="1">
      <c r="A113" s="268"/>
      <c r="B113" s="268"/>
      <c r="C113" s="265"/>
      <c r="D113" s="3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62"/>
      <c r="BB113" s="258"/>
      <c r="BC113" s="258"/>
      <c r="BD113" s="45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</row>
    <row r="114" spans="1:255" s="17" customFormat="1" ht="21" hidden="1" customHeight="1">
      <c r="A114" s="268"/>
      <c r="B114" s="268"/>
      <c r="C114" s="266"/>
      <c r="D114" s="29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263"/>
      <c r="BB114" s="259"/>
      <c r="BC114" s="259"/>
      <c r="BD114" s="45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</row>
    <row r="115" spans="1:255" s="17" customFormat="1" ht="21" hidden="1" customHeight="1">
      <c r="A115" s="268"/>
      <c r="B115" s="268"/>
      <c r="C115" s="266"/>
      <c r="D115" s="33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  <c r="AT115" s="268"/>
      <c r="AU115" s="268"/>
      <c r="AV115" s="268"/>
      <c r="AW115" s="268"/>
      <c r="AX115" s="268"/>
      <c r="AY115" s="268"/>
      <c r="AZ115" s="268"/>
      <c r="BA115" s="263"/>
      <c r="BB115" s="259"/>
      <c r="BC115" s="259"/>
      <c r="BD115" s="45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</row>
    <row r="116" spans="1:255" s="17" customFormat="1" ht="21" hidden="1" customHeight="1">
      <c r="A116" s="268"/>
      <c r="B116" s="268"/>
      <c r="C116" s="26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63"/>
      <c r="BB116" s="259"/>
      <c r="BC116" s="259"/>
      <c r="BD116" s="45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</row>
    <row r="117" spans="1:255" s="17" customFormat="1" ht="21" hidden="1" customHeight="1">
      <c r="A117" s="268"/>
      <c r="B117" s="268"/>
      <c r="C117" s="267"/>
      <c r="D117" s="28"/>
      <c r="E117" s="32"/>
      <c r="F117" s="32"/>
      <c r="G117" s="32"/>
      <c r="H117" s="32"/>
      <c r="I117" s="35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264"/>
      <c r="BB117" s="260"/>
      <c r="BC117" s="260"/>
      <c r="BD117" s="45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</row>
    <row r="118" spans="1:255" s="18" customFormat="1" ht="21" customHeight="1">
      <c r="A118" s="272" t="s">
        <v>27</v>
      </c>
      <c r="B118" s="273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5">
        <f>BA5+BA11+BA17+BA23+BA29+BA35+BA41+BA47+BA53+BA59+BA65+BA71+BA77+BA83+BA89+BA95+BA101+BA107+BA113</f>
        <v>13370</v>
      </c>
      <c r="BB118" s="56">
        <v>225.81</v>
      </c>
      <c r="BC118" s="56">
        <v>112.905</v>
      </c>
      <c r="BD118" s="57"/>
      <c r="BE118" s="57"/>
      <c r="BF118" s="57"/>
      <c r="BG118" s="57"/>
      <c r="BH118" s="57"/>
      <c r="BI118" s="57">
        <f>SUM(BI6:BI81)</f>
        <v>245200</v>
      </c>
      <c r="BJ118" s="57">
        <f>SUM(BJ6:BJ81)</f>
        <v>211650</v>
      </c>
      <c r="BK118" s="57">
        <f>SUM(BK6:BK81)</f>
        <v>1356800</v>
      </c>
      <c r="BL118" s="57">
        <f>SUM(BL6:BL81)</f>
        <v>1813650</v>
      </c>
      <c r="BM118" s="57">
        <f>BL118/2</f>
        <v>906825</v>
      </c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</row>
    <row r="119" spans="1:255">
      <c r="BE119" s="59"/>
      <c r="BF119" s="59"/>
      <c r="BG119" s="59"/>
      <c r="BH119" s="59"/>
      <c r="BI119" s="59"/>
      <c r="BJ119" s="59"/>
      <c r="BK119" s="59"/>
      <c r="BL119" s="59"/>
    </row>
    <row r="120" spans="1:255">
      <c r="BE120" s="59"/>
      <c r="BF120" s="59"/>
      <c r="BG120" s="59"/>
      <c r="BH120" s="59"/>
      <c r="BI120" s="59"/>
      <c r="BJ120" s="59"/>
      <c r="BK120" s="59"/>
      <c r="BL120" s="59"/>
    </row>
    <row r="121" spans="1:255">
      <c r="AA121" s="54"/>
      <c r="BE121" s="59"/>
      <c r="BF121" s="59"/>
      <c r="BG121" s="59"/>
      <c r="BH121" s="59"/>
      <c r="BI121" s="59"/>
      <c r="BJ121" s="59"/>
      <c r="BK121" s="59"/>
      <c r="BL121" s="59"/>
    </row>
    <row r="122" spans="1:255">
      <c r="BE122" s="59"/>
      <c r="BF122" s="59"/>
      <c r="BG122" s="59"/>
      <c r="BH122" s="59"/>
      <c r="BI122" s="59"/>
      <c r="BJ122" s="59"/>
      <c r="BK122" s="59"/>
      <c r="BL122" s="59"/>
    </row>
    <row r="123" spans="1:255">
      <c r="BE123" s="59"/>
      <c r="BF123" s="59"/>
      <c r="BG123" s="59"/>
      <c r="BH123" s="59"/>
      <c r="BI123" s="59"/>
      <c r="BJ123" s="59"/>
      <c r="BK123" s="59"/>
      <c r="BL123" s="59"/>
    </row>
    <row r="126" spans="1:255" s="17" customFormat="1" ht="21" hidden="1" customHeight="1">
      <c r="A126" s="28" t="s">
        <v>4</v>
      </c>
      <c r="B126" s="28" t="s">
        <v>5</v>
      </c>
      <c r="C126" s="28" t="s">
        <v>30</v>
      </c>
      <c r="D126" s="28" t="s">
        <v>31</v>
      </c>
      <c r="E126" s="269" t="s">
        <v>50</v>
      </c>
      <c r="F126" s="270"/>
      <c r="G126" s="270"/>
      <c r="H126" s="271"/>
      <c r="I126" s="269" t="s">
        <v>51</v>
      </c>
      <c r="J126" s="270"/>
      <c r="K126" s="270"/>
      <c r="L126" s="271"/>
      <c r="M126" s="269" t="s">
        <v>52</v>
      </c>
      <c r="N126" s="270"/>
      <c r="O126" s="270"/>
      <c r="P126" s="271"/>
      <c r="Q126" s="269" t="s">
        <v>53</v>
      </c>
      <c r="R126" s="270"/>
      <c r="S126" s="270"/>
      <c r="T126" s="271"/>
      <c r="U126" s="269" t="s">
        <v>54</v>
      </c>
      <c r="V126" s="270"/>
      <c r="W126" s="270"/>
      <c r="X126" s="271"/>
      <c r="Y126" s="269" t="s">
        <v>55</v>
      </c>
      <c r="Z126" s="270"/>
      <c r="AA126" s="270"/>
      <c r="AB126" s="271"/>
      <c r="AC126" s="269" t="s">
        <v>56</v>
      </c>
      <c r="AD126" s="270"/>
      <c r="AE126" s="270"/>
      <c r="AF126" s="271"/>
      <c r="AG126" s="274" t="s">
        <v>57</v>
      </c>
      <c r="AH126" s="275"/>
      <c r="AI126" s="275"/>
      <c r="AJ126" s="276"/>
      <c r="AK126" s="269" t="s">
        <v>58</v>
      </c>
      <c r="AL126" s="270"/>
      <c r="AM126" s="270"/>
      <c r="AN126" s="271"/>
      <c r="AO126" s="269" t="s">
        <v>59</v>
      </c>
      <c r="AP126" s="270"/>
      <c r="AQ126" s="270"/>
      <c r="AR126" s="271"/>
      <c r="AS126" s="269" t="s">
        <v>60</v>
      </c>
      <c r="AT126" s="270"/>
      <c r="AU126" s="270"/>
      <c r="AV126" s="271"/>
      <c r="AW126" s="269" t="s">
        <v>61</v>
      </c>
      <c r="AX126" s="270"/>
      <c r="AY126" s="270"/>
      <c r="AZ126" s="271"/>
      <c r="BA126" s="42" t="s">
        <v>62</v>
      </c>
      <c r="BB126" s="43" t="s">
        <v>40</v>
      </c>
      <c r="BC126" s="44" t="s">
        <v>41</v>
      </c>
      <c r="BD126" s="45"/>
      <c r="BE126" s="47"/>
      <c r="BF126" s="47"/>
      <c r="BG126" s="47"/>
      <c r="BH126" s="47"/>
      <c r="BI126" s="47"/>
      <c r="BJ126" s="47"/>
      <c r="BK126" s="47"/>
      <c r="BL126" s="47"/>
      <c r="BM126" s="47">
        <f>E122+I122++M122+Q122+U122+Y122+AC122+AG122+AK122+AO122+AS122+AW122</f>
        <v>0</v>
      </c>
      <c r="BN126" s="47">
        <f>F122+J122+N122+R122+V122+Z122+AD122+AH122+AL122+AP122+AT122+AX122</f>
        <v>0</v>
      </c>
      <c r="BO126" s="47">
        <f>G122+K122+O122+S122+W122+AA122+AE122+AI122+AM122+AQ122+AU122+AY122</f>
        <v>0</v>
      </c>
      <c r="BP126" s="47">
        <f>H122+L122+P122+T122+X122+AB122+AF122+AJ122+AN122+AR122+AV122+AZ122</f>
        <v>0</v>
      </c>
      <c r="BQ126" s="47">
        <f>BM126*100</f>
        <v>0</v>
      </c>
      <c r="BR126" s="47">
        <f>BN126*150</f>
        <v>0</v>
      </c>
      <c r="BS126" s="47">
        <f>BO126*200</f>
        <v>0</v>
      </c>
      <c r="BT126" s="47">
        <f>BQ126+BR126+BS126</f>
        <v>0</v>
      </c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</row>
    <row r="127" spans="1:255" s="17" customFormat="1" ht="21" hidden="1" customHeight="1">
      <c r="A127" s="265" t="s">
        <v>177</v>
      </c>
      <c r="B127" s="265" t="s">
        <v>18</v>
      </c>
      <c r="C127" s="265" t="s">
        <v>178</v>
      </c>
      <c r="D127" s="30" t="s">
        <v>179</v>
      </c>
      <c r="E127" s="28" t="s">
        <v>73</v>
      </c>
      <c r="F127" s="28" t="s">
        <v>74</v>
      </c>
      <c r="G127" s="28" t="s">
        <v>75</v>
      </c>
      <c r="H127" s="28" t="s">
        <v>76</v>
      </c>
      <c r="I127" s="28" t="s">
        <v>73</v>
      </c>
      <c r="J127" s="28" t="s">
        <v>74</v>
      </c>
      <c r="K127" s="28" t="s">
        <v>75</v>
      </c>
      <c r="L127" s="28" t="s">
        <v>76</v>
      </c>
      <c r="M127" s="28" t="s">
        <v>73</v>
      </c>
      <c r="N127" s="28" t="s">
        <v>74</v>
      </c>
      <c r="O127" s="28" t="s">
        <v>75</v>
      </c>
      <c r="P127" s="28" t="s">
        <v>76</v>
      </c>
      <c r="Q127" s="28" t="s">
        <v>73</v>
      </c>
      <c r="R127" s="28" t="s">
        <v>74</v>
      </c>
      <c r="S127" s="28" t="s">
        <v>75</v>
      </c>
      <c r="T127" s="28" t="s">
        <v>76</v>
      </c>
      <c r="U127" s="28" t="s">
        <v>73</v>
      </c>
      <c r="V127" s="28" t="s">
        <v>74</v>
      </c>
      <c r="W127" s="28" t="s">
        <v>75</v>
      </c>
      <c r="X127" s="28" t="s">
        <v>76</v>
      </c>
      <c r="Y127" s="28" t="s">
        <v>73</v>
      </c>
      <c r="Z127" s="28" t="s">
        <v>74</v>
      </c>
      <c r="AA127" s="28" t="s">
        <v>75</v>
      </c>
      <c r="AB127" s="28" t="s">
        <v>76</v>
      </c>
      <c r="AC127" s="28" t="s">
        <v>73</v>
      </c>
      <c r="AD127" s="28" t="s">
        <v>74</v>
      </c>
      <c r="AE127" s="28" t="s">
        <v>75</v>
      </c>
      <c r="AF127" s="28" t="s">
        <v>76</v>
      </c>
      <c r="AG127" s="28" t="s">
        <v>73</v>
      </c>
      <c r="AH127" s="28" t="s">
        <v>74</v>
      </c>
      <c r="AI127" s="28" t="s">
        <v>75</v>
      </c>
      <c r="AJ127" s="28" t="s">
        <v>76</v>
      </c>
      <c r="AK127" s="28" t="s">
        <v>73</v>
      </c>
      <c r="AL127" s="28" t="s">
        <v>74</v>
      </c>
      <c r="AM127" s="28" t="s">
        <v>75</v>
      </c>
      <c r="AN127" s="28" t="s">
        <v>76</v>
      </c>
      <c r="AO127" s="28" t="s">
        <v>73</v>
      </c>
      <c r="AP127" s="28" t="s">
        <v>74</v>
      </c>
      <c r="AQ127" s="28" t="s">
        <v>75</v>
      </c>
      <c r="AR127" s="28" t="s">
        <v>76</v>
      </c>
      <c r="AS127" s="28" t="s">
        <v>73</v>
      </c>
      <c r="AT127" s="28" t="s">
        <v>74</v>
      </c>
      <c r="AU127" s="28" t="s">
        <v>75</v>
      </c>
      <c r="AV127" s="28" t="s">
        <v>76</v>
      </c>
      <c r="AW127" s="28" t="s">
        <v>73</v>
      </c>
      <c r="AX127" s="28" t="s">
        <v>74</v>
      </c>
      <c r="AY127" s="28" t="s">
        <v>75</v>
      </c>
      <c r="AZ127" s="28" t="s">
        <v>76</v>
      </c>
      <c r="BA127" s="262">
        <f>AZ128+AV128+AR128+AN128+AJ128+AF128+AB128+X128+T128+P128+L128+H128</f>
        <v>746</v>
      </c>
      <c r="BB127" s="258">
        <f>BL128/10000</f>
        <v>14.78</v>
      </c>
      <c r="BC127" s="258">
        <f>BB127/2</f>
        <v>7.39</v>
      </c>
      <c r="BD127" s="45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</row>
    <row r="128" spans="1:255" s="19" customFormat="1" ht="21" hidden="1" customHeight="1">
      <c r="A128" s="266"/>
      <c r="B128" s="266"/>
      <c r="C128" s="266"/>
      <c r="D128" s="51" t="s">
        <v>77</v>
      </c>
      <c r="E128" s="52"/>
      <c r="F128" s="52"/>
      <c r="G128" s="52"/>
      <c r="H128" s="52">
        <f>E128+F128+G128</f>
        <v>0</v>
      </c>
      <c r="I128" s="52"/>
      <c r="J128" s="52"/>
      <c r="K128" s="53">
        <v>11</v>
      </c>
      <c r="L128" s="52">
        <f>I128+J128+K128</f>
        <v>11</v>
      </c>
      <c r="M128" s="53">
        <v>1</v>
      </c>
      <c r="N128" s="53">
        <v>0</v>
      </c>
      <c r="O128" s="53">
        <v>29</v>
      </c>
      <c r="P128" s="52">
        <f>M128+N128+O128</f>
        <v>30</v>
      </c>
      <c r="Q128" s="53">
        <v>2</v>
      </c>
      <c r="R128" s="53">
        <v>0</v>
      </c>
      <c r="S128" s="53">
        <v>37</v>
      </c>
      <c r="T128" s="52">
        <f>Q128+R128+S128</f>
        <v>39</v>
      </c>
      <c r="U128" s="53">
        <v>2</v>
      </c>
      <c r="V128" s="53">
        <v>0</v>
      </c>
      <c r="W128" s="53">
        <v>39</v>
      </c>
      <c r="X128" s="52">
        <f>U128+V128+W128</f>
        <v>41</v>
      </c>
      <c r="Y128" s="53">
        <v>2</v>
      </c>
      <c r="Z128" s="53">
        <v>0</v>
      </c>
      <c r="AA128" s="53">
        <v>62</v>
      </c>
      <c r="AB128" s="52">
        <f>Y128+Z128+AA128</f>
        <v>64</v>
      </c>
      <c r="AC128" s="53">
        <v>2</v>
      </c>
      <c r="AD128" s="53">
        <v>0</v>
      </c>
      <c r="AE128" s="53">
        <v>76</v>
      </c>
      <c r="AF128" s="52">
        <f>AC128+AD128+AE128</f>
        <v>78</v>
      </c>
      <c r="AG128" s="53">
        <v>1</v>
      </c>
      <c r="AH128" s="53">
        <v>0</v>
      </c>
      <c r="AI128" s="53">
        <v>86</v>
      </c>
      <c r="AJ128" s="52">
        <f>AG128+AH128+AI128</f>
        <v>87</v>
      </c>
      <c r="AK128" s="53">
        <v>1</v>
      </c>
      <c r="AL128" s="53">
        <v>0</v>
      </c>
      <c r="AM128" s="53">
        <v>92</v>
      </c>
      <c r="AN128" s="52">
        <f>AK128+AL128+AM128</f>
        <v>93</v>
      </c>
      <c r="AO128" s="53">
        <v>1</v>
      </c>
      <c r="AP128" s="53">
        <v>0</v>
      </c>
      <c r="AQ128" s="53">
        <v>97</v>
      </c>
      <c r="AR128" s="52">
        <f>AO128+AP128+AQ128</f>
        <v>98</v>
      </c>
      <c r="AS128" s="53">
        <v>1</v>
      </c>
      <c r="AT128" s="53">
        <v>0</v>
      </c>
      <c r="AU128" s="53">
        <v>100</v>
      </c>
      <c r="AV128" s="52">
        <f>AS128+AT128+AU128</f>
        <v>101</v>
      </c>
      <c r="AW128" s="53">
        <v>1</v>
      </c>
      <c r="AX128" s="53">
        <v>0</v>
      </c>
      <c r="AY128" s="53">
        <v>103</v>
      </c>
      <c r="AZ128" s="52">
        <f>AW128+AX128+AY128</f>
        <v>104</v>
      </c>
      <c r="BA128" s="263"/>
      <c r="BB128" s="259"/>
      <c r="BC128" s="259"/>
      <c r="BD128" s="58"/>
      <c r="BE128" s="60">
        <f>E128+I128+M128+Q128+U128+Y128+AC128+AG128+AO128+AS128+AW128+AK128</f>
        <v>14</v>
      </c>
      <c r="BF128" s="60">
        <f>F128+J128+N128+R128+V128+Z128+AD128+AH128+AP128+AT128+AX128+AL128</f>
        <v>0</v>
      </c>
      <c r="BG128" s="60">
        <f>G128+K128+O128+S128+W128+AA128+AE128+AI128+AM128+AQ128+AU128+AY128</f>
        <v>732</v>
      </c>
      <c r="BH128" s="60">
        <f>H128+L128+P128+T128+X128+AB128+AF128+AJ128+AN128+AR128+AV128+AZ128</f>
        <v>746</v>
      </c>
      <c r="BI128" s="60">
        <f>BE128*100</f>
        <v>1400</v>
      </c>
      <c r="BJ128" s="60">
        <f>BF128*150</f>
        <v>0</v>
      </c>
      <c r="BK128" s="60">
        <f>BG128*200</f>
        <v>146400</v>
      </c>
      <c r="BL128" s="60">
        <f>BI128+BJ128+BK128</f>
        <v>147800</v>
      </c>
      <c r="BM128" s="60"/>
      <c r="BN128" s="60"/>
      <c r="BO128" s="60"/>
      <c r="BP128" s="60"/>
      <c r="BQ128" s="60"/>
      <c r="BR128" s="60"/>
      <c r="BS128" s="60"/>
      <c r="BT128" s="60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</row>
    <row r="129" spans="1:255" s="17" customFormat="1" ht="21" hidden="1" customHeight="1">
      <c r="A129" s="266"/>
      <c r="B129" s="266"/>
      <c r="C129" s="266"/>
      <c r="D129" s="33" t="s">
        <v>180</v>
      </c>
      <c r="E129" s="269" t="s">
        <v>79</v>
      </c>
      <c r="F129" s="270"/>
      <c r="G129" s="270"/>
      <c r="H129" s="271"/>
      <c r="I129" s="269" t="s">
        <v>80</v>
      </c>
      <c r="J129" s="270"/>
      <c r="K129" s="270"/>
      <c r="L129" s="271"/>
      <c r="M129" s="269" t="s">
        <v>81</v>
      </c>
      <c r="N129" s="270"/>
      <c r="O129" s="270"/>
      <c r="P129" s="271"/>
      <c r="Q129" s="269" t="s">
        <v>82</v>
      </c>
      <c r="R129" s="270"/>
      <c r="S129" s="270"/>
      <c r="T129" s="271"/>
      <c r="U129" s="269" t="s">
        <v>83</v>
      </c>
      <c r="V129" s="270"/>
      <c r="W129" s="270"/>
      <c r="X129" s="271"/>
      <c r="Y129" s="269" t="s">
        <v>84</v>
      </c>
      <c r="Z129" s="270"/>
      <c r="AA129" s="270"/>
      <c r="AB129" s="271"/>
      <c r="AC129" s="269" t="s">
        <v>85</v>
      </c>
      <c r="AD129" s="270"/>
      <c r="AE129" s="270"/>
      <c r="AF129" s="271"/>
      <c r="AG129" s="269" t="s">
        <v>86</v>
      </c>
      <c r="AH129" s="270"/>
      <c r="AI129" s="270"/>
      <c r="AJ129" s="271"/>
      <c r="AK129" s="269" t="s">
        <v>87</v>
      </c>
      <c r="AL129" s="270"/>
      <c r="AM129" s="270"/>
      <c r="AN129" s="271"/>
      <c r="AO129" s="269" t="s">
        <v>88</v>
      </c>
      <c r="AP129" s="270"/>
      <c r="AQ129" s="270"/>
      <c r="AR129" s="271"/>
      <c r="AS129" s="269" t="s">
        <v>89</v>
      </c>
      <c r="AT129" s="270"/>
      <c r="AU129" s="270"/>
      <c r="AV129" s="271"/>
      <c r="AW129" s="269" t="s">
        <v>90</v>
      </c>
      <c r="AX129" s="270"/>
      <c r="AY129" s="270"/>
      <c r="AZ129" s="271"/>
      <c r="BA129" s="263"/>
      <c r="BB129" s="259"/>
      <c r="BC129" s="259"/>
      <c r="BD129" s="45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</row>
    <row r="130" spans="1:255" s="17" customFormat="1" ht="21" hidden="1" customHeight="1">
      <c r="A130" s="266"/>
      <c r="B130" s="266"/>
      <c r="C130" s="266"/>
      <c r="D130" s="28" t="s">
        <v>91</v>
      </c>
      <c r="E130" s="28" t="s">
        <v>73</v>
      </c>
      <c r="F130" s="28" t="s">
        <v>74</v>
      </c>
      <c r="G130" s="28" t="s">
        <v>75</v>
      </c>
      <c r="H130" s="28" t="s">
        <v>76</v>
      </c>
      <c r="I130" s="28" t="s">
        <v>73</v>
      </c>
      <c r="J130" s="28" t="s">
        <v>74</v>
      </c>
      <c r="K130" s="28" t="s">
        <v>75</v>
      </c>
      <c r="L130" s="28" t="s">
        <v>76</v>
      </c>
      <c r="M130" s="28" t="s">
        <v>73</v>
      </c>
      <c r="N130" s="28" t="s">
        <v>74</v>
      </c>
      <c r="O130" s="28" t="s">
        <v>75</v>
      </c>
      <c r="P130" s="28" t="s">
        <v>76</v>
      </c>
      <c r="Q130" s="28" t="s">
        <v>73</v>
      </c>
      <c r="R130" s="28" t="s">
        <v>74</v>
      </c>
      <c r="S130" s="28" t="s">
        <v>75</v>
      </c>
      <c r="T130" s="28" t="s">
        <v>76</v>
      </c>
      <c r="U130" s="28" t="s">
        <v>73</v>
      </c>
      <c r="V130" s="28" t="s">
        <v>74</v>
      </c>
      <c r="W130" s="28" t="s">
        <v>75</v>
      </c>
      <c r="X130" s="28" t="s">
        <v>76</v>
      </c>
      <c r="Y130" s="28" t="s">
        <v>73</v>
      </c>
      <c r="Z130" s="28" t="s">
        <v>74</v>
      </c>
      <c r="AA130" s="28" t="s">
        <v>75</v>
      </c>
      <c r="AB130" s="28" t="s">
        <v>76</v>
      </c>
      <c r="AC130" s="28" t="s">
        <v>73</v>
      </c>
      <c r="AD130" s="28" t="s">
        <v>74</v>
      </c>
      <c r="AE130" s="28" t="s">
        <v>75</v>
      </c>
      <c r="AF130" s="28" t="s">
        <v>76</v>
      </c>
      <c r="AG130" s="28" t="s">
        <v>73</v>
      </c>
      <c r="AH130" s="28" t="s">
        <v>74</v>
      </c>
      <c r="AI130" s="28" t="s">
        <v>75</v>
      </c>
      <c r="AJ130" s="28" t="s">
        <v>76</v>
      </c>
      <c r="AK130" s="28" t="s">
        <v>73</v>
      </c>
      <c r="AL130" s="28" t="s">
        <v>74</v>
      </c>
      <c r="AM130" s="28" t="s">
        <v>75</v>
      </c>
      <c r="AN130" s="28" t="s">
        <v>76</v>
      </c>
      <c r="AO130" s="28" t="s">
        <v>73</v>
      </c>
      <c r="AP130" s="28" t="s">
        <v>74</v>
      </c>
      <c r="AQ130" s="28" t="s">
        <v>75</v>
      </c>
      <c r="AR130" s="28" t="s">
        <v>76</v>
      </c>
      <c r="AS130" s="28" t="s">
        <v>73</v>
      </c>
      <c r="AT130" s="28" t="s">
        <v>74</v>
      </c>
      <c r="AU130" s="28" t="s">
        <v>75</v>
      </c>
      <c r="AV130" s="28" t="s">
        <v>76</v>
      </c>
      <c r="AW130" s="28" t="s">
        <v>73</v>
      </c>
      <c r="AX130" s="28" t="s">
        <v>74</v>
      </c>
      <c r="AY130" s="28" t="s">
        <v>75</v>
      </c>
      <c r="AZ130" s="28" t="s">
        <v>76</v>
      </c>
      <c r="BA130" s="263"/>
      <c r="BB130" s="259"/>
      <c r="BC130" s="259"/>
      <c r="BD130" s="45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</row>
    <row r="131" spans="1:255" s="17" customFormat="1" ht="21" hidden="1" customHeight="1">
      <c r="A131" s="267"/>
      <c r="B131" s="267"/>
      <c r="C131" s="267"/>
      <c r="D131" s="61" t="s">
        <v>181</v>
      </c>
      <c r="E131" s="32">
        <f>E128*100</f>
        <v>0</v>
      </c>
      <c r="F131" s="32">
        <f>F128*150</f>
        <v>0</v>
      </c>
      <c r="G131" s="32">
        <f>G128*200</f>
        <v>0</v>
      </c>
      <c r="H131" s="32">
        <f>SUM(E131:G131)</f>
        <v>0</v>
      </c>
      <c r="I131" s="35">
        <f>I128*100</f>
        <v>0</v>
      </c>
      <c r="J131" s="32">
        <f>J128*150</f>
        <v>0</v>
      </c>
      <c r="K131" s="32">
        <f>K128*200</f>
        <v>2200</v>
      </c>
      <c r="L131" s="32">
        <f>SUM(I131:K131)</f>
        <v>2200</v>
      </c>
      <c r="M131" s="32">
        <f>M128*100</f>
        <v>100</v>
      </c>
      <c r="N131" s="32">
        <f>N128*150</f>
        <v>0</v>
      </c>
      <c r="O131" s="32">
        <f>O128*200</f>
        <v>5800</v>
      </c>
      <c r="P131" s="32">
        <f>SUM(M131:O131)</f>
        <v>5900</v>
      </c>
      <c r="Q131" s="32">
        <f>Q128*100</f>
        <v>200</v>
      </c>
      <c r="R131" s="32">
        <f>R128*150</f>
        <v>0</v>
      </c>
      <c r="S131" s="32">
        <f>S128*200</f>
        <v>7400</v>
      </c>
      <c r="T131" s="32">
        <f>SUM(Q131:S131)</f>
        <v>7600</v>
      </c>
      <c r="U131" s="32">
        <f>U128*100</f>
        <v>200</v>
      </c>
      <c r="V131" s="32">
        <f>V128*150</f>
        <v>0</v>
      </c>
      <c r="W131" s="32">
        <f>W128*200</f>
        <v>7800</v>
      </c>
      <c r="X131" s="32">
        <f>SUM(U131:W131)</f>
        <v>8000</v>
      </c>
      <c r="Y131" s="32">
        <f>Y128*100</f>
        <v>200</v>
      </c>
      <c r="Z131" s="32">
        <f>Z128*150</f>
        <v>0</v>
      </c>
      <c r="AA131" s="32">
        <f>AA128*200</f>
        <v>12400</v>
      </c>
      <c r="AB131" s="32">
        <f>SUM(Y131:AA131)</f>
        <v>12600</v>
      </c>
      <c r="AC131" s="32">
        <f>AC128*100</f>
        <v>200</v>
      </c>
      <c r="AD131" s="32">
        <f>AD128*150</f>
        <v>0</v>
      </c>
      <c r="AE131" s="32">
        <f>AE128*200</f>
        <v>15200</v>
      </c>
      <c r="AF131" s="32">
        <f>SUM(AC131:AE131)</f>
        <v>15400</v>
      </c>
      <c r="AG131" s="32">
        <f>AG128*100</f>
        <v>100</v>
      </c>
      <c r="AH131" s="32">
        <f>AH128*150</f>
        <v>0</v>
      </c>
      <c r="AI131" s="32">
        <f>AI128*200</f>
        <v>17200</v>
      </c>
      <c r="AJ131" s="32">
        <f>SUM(AG131:AI131)</f>
        <v>17300</v>
      </c>
      <c r="AK131" s="32">
        <f>AK128*100</f>
        <v>100</v>
      </c>
      <c r="AL131" s="32">
        <f>AL128*150</f>
        <v>0</v>
      </c>
      <c r="AM131" s="32">
        <f>AM128*200</f>
        <v>18400</v>
      </c>
      <c r="AN131" s="32">
        <f>SUM(AK131:AM131)</f>
        <v>18500</v>
      </c>
      <c r="AO131" s="32">
        <f>AO128*100</f>
        <v>100</v>
      </c>
      <c r="AP131" s="32">
        <f>AP128*150</f>
        <v>0</v>
      </c>
      <c r="AQ131" s="32">
        <f>AQ128*200</f>
        <v>19400</v>
      </c>
      <c r="AR131" s="32">
        <f>SUM(AO131:AQ131)</f>
        <v>19500</v>
      </c>
      <c r="AS131" s="32">
        <f>AS128*100</f>
        <v>100</v>
      </c>
      <c r="AT131" s="32">
        <f>AT128*150</f>
        <v>0</v>
      </c>
      <c r="AU131" s="32">
        <f>AU128*200</f>
        <v>20000</v>
      </c>
      <c r="AV131" s="32">
        <f>SUM(AS131:AU131)</f>
        <v>20100</v>
      </c>
      <c r="AW131" s="32">
        <f>AW128*100</f>
        <v>100</v>
      </c>
      <c r="AX131" s="32">
        <f>AX128*150</f>
        <v>0</v>
      </c>
      <c r="AY131" s="32">
        <f>AY128*200</f>
        <v>20600</v>
      </c>
      <c r="AZ131" s="32">
        <f>SUM(AW131:AY131)</f>
        <v>20700</v>
      </c>
      <c r="BA131" s="264"/>
      <c r="BB131" s="260"/>
      <c r="BC131" s="260"/>
      <c r="BD131" s="45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</row>
  </sheetData>
  <mergeCells count="604">
    <mergeCell ref="AK7:AN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C5:BC9"/>
    <mergeCell ref="AK13:AN13"/>
    <mergeCell ref="AO7:AR7"/>
    <mergeCell ref="AS7:AV7"/>
    <mergeCell ref="AW7:AZ7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E7:H7"/>
    <mergeCell ref="I7:L7"/>
    <mergeCell ref="M7:P7"/>
    <mergeCell ref="Q7:T7"/>
    <mergeCell ref="U7:X7"/>
    <mergeCell ref="Y7:AB7"/>
    <mergeCell ref="AC7:AF7"/>
    <mergeCell ref="AG7:AJ7"/>
    <mergeCell ref="AK19:AN19"/>
    <mergeCell ref="AO13:AR13"/>
    <mergeCell ref="AS13:AV13"/>
    <mergeCell ref="AW13:AZ13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AW16:AZ16"/>
    <mergeCell ref="E13:H13"/>
    <mergeCell ref="I13:L13"/>
    <mergeCell ref="M13:P13"/>
    <mergeCell ref="Q13:T13"/>
    <mergeCell ref="U13:X13"/>
    <mergeCell ref="Y13:AB13"/>
    <mergeCell ref="AC13:AF13"/>
    <mergeCell ref="AG13:AJ13"/>
    <mergeCell ref="AK25:AN25"/>
    <mergeCell ref="AO19:AR19"/>
    <mergeCell ref="AS19:AV19"/>
    <mergeCell ref="AW19:AZ19"/>
    <mergeCell ref="E22:H22"/>
    <mergeCell ref="I22:L22"/>
    <mergeCell ref="M22:P22"/>
    <mergeCell ref="Q22:T22"/>
    <mergeCell ref="U22:X22"/>
    <mergeCell ref="Y22:AB22"/>
    <mergeCell ref="AC22:AF22"/>
    <mergeCell ref="AG22:AJ22"/>
    <mergeCell ref="AK22:AN22"/>
    <mergeCell ref="AO22:AR22"/>
    <mergeCell ref="AS22:AV22"/>
    <mergeCell ref="AW22:AZ22"/>
    <mergeCell ref="E19:H19"/>
    <mergeCell ref="I19:L19"/>
    <mergeCell ref="M19:P19"/>
    <mergeCell ref="Q19:T19"/>
    <mergeCell ref="U19:X19"/>
    <mergeCell ref="Y19:AB19"/>
    <mergeCell ref="AC19:AF19"/>
    <mergeCell ref="AG19:AJ19"/>
    <mergeCell ref="AK31:AN31"/>
    <mergeCell ref="AO25:AR25"/>
    <mergeCell ref="AS25:AV25"/>
    <mergeCell ref="AW25:AZ25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E25:H25"/>
    <mergeCell ref="I25:L25"/>
    <mergeCell ref="M25:P25"/>
    <mergeCell ref="Q25:T25"/>
    <mergeCell ref="U25:X25"/>
    <mergeCell ref="Y25:AB25"/>
    <mergeCell ref="AC25:AF25"/>
    <mergeCell ref="AG25:AJ25"/>
    <mergeCell ref="AK37:AN37"/>
    <mergeCell ref="AO31:AR31"/>
    <mergeCell ref="AS31:AV31"/>
    <mergeCell ref="AW31:AZ31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4:AN34"/>
    <mergeCell ref="AO34:AR34"/>
    <mergeCell ref="AS34:AV34"/>
    <mergeCell ref="AW34:AZ34"/>
    <mergeCell ref="E31:H31"/>
    <mergeCell ref="I31:L31"/>
    <mergeCell ref="M31:P31"/>
    <mergeCell ref="Q31:T31"/>
    <mergeCell ref="U31:X31"/>
    <mergeCell ref="Y31:AB31"/>
    <mergeCell ref="AC31:AF31"/>
    <mergeCell ref="AG31:AJ31"/>
    <mergeCell ref="AK43:AN43"/>
    <mergeCell ref="AO37:AR37"/>
    <mergeCell ref="AS37:AV37"/>
    <mergeCell ref="AW37:AZ37"/>
    <mergeCell ref="E40:H40"/>
    <mergeCell ref="I40:L40"/>
    <mergeCell ref="M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E37:H37"/>
    <mergeCell ref="I37:L37"/>
    <mergeCell ref="M37:P37"/>
    <mergeCell ref="Q37:T37"/>
    <mergeCell ref="U37:X37"/>
    <mergeCell ref="Y37:AB37"/>
    <mergeCell ref="AC37:AF37"/>
    <mergeCell ref="AG37:AJ37"/>
    <mergeCell ref="AK49:AN49"/>
    <mergeCell ref="AO43:AR43"/>
    <mergeCell ref="AS43:AV43"/>
    <mergeCell ref="AW43:AZ43"/>
    <mergeCell ref="E46:H46"/>
    <mergeCell ref="I46:L46"/>
    <mergeCell ref="M46:P46"/>
    <mergeCell ref="Q46:T46"/>
    <mergeCell ref="U46:X46"/>
    <mergeCell ref="Y46:AB46"/>
    <mergeCell ref="AC46:AF46"/>
    <mergeCell ref="AG46:AJ46"/>
    <mergeCell ref="AK46:AN46"/>
    <mergeCell ref="AO46:AR46"/>
    <mergeCell ref="AS46:AV46"/>
    <mergeCell ref="AW46:AZ46"/>
    <mergeCell ref="E43:H43"/>
    <mergeCell ref="I43:L43"/>
    <mergeCell ref="M43:P43"/>
    <mergeCell ref="Q43:T43"/>
    <mergeCell ref="U43:X43"/>
    <mergeCell ref="Y43:AB43"/>
    <mergeCell ref="AC43:AF43"/>
    <mergeCell ref="AG43:AJ43"/>
    <mergeCell ref="AK55:AN55"/>
    <mergeCell ref="AO49:AR49"/>
    <mergeCell ref="AS49:AV49"/>
    <mergeCell ref="AW49:AZ49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E49:H49"/>
    <mergeCell ref="I49:L49"/>
    <mergeCell ref="M49:P49"/>
    <mergeCell ref="Q49:T49"/>
    <mergeCell ref="U49:X49"/>
    <mergeCell ref="Y49:AB49"/>
    <mergeCell ref="AC49:AF49"/>
    <mergeCell ref="AG49:AJ49"/>
    <mergeCell ref="AK61:AN61"/>
    <mergeCell ref="AO55:AR55"/>
    <mergeCell ref="AS55:AV55"/>
    <mergeCell ref="AW55:AZ55"/>
    <mergeCell ref="E58:H58"/>
    <mergeCell ref="I58:L58"/>
    <mergeCell ref="M58:P58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AW58:AZ58"/>
    <mergeCell ref="E55:H55"/>
    <mergeCell ref="I55:L55"/>
    <mergeCell ref="M55:P55"/>
    <mergeCell ref="Q55:T55"/>
    <mergeCell ref="U55:X55"/>
    <mergeCell ref="Y55:AB55"/>
    <mergeCell ref="AC55:AF55"/>
    <mergeCell ref="AG55:AJ55"/>
    <mergeCell ref="AK67:AN67"/>
    <mergeCell ref="AO61:AR61"/>
    <mergeCell ref="AS61:AV61"/>
    <mergeCell ref="AW61:AZ61"/>
    <mergeCell ref="E64:H64"/>
    <mergeCell ref="I64:L64"/>
    <mergeCell ref="M64:P64"/>
    <mergeCell ref="Q64:T64"/>
    <mergeCell ref="U64:X64"/>
    <mergeCell ref="Y64:AB64"/>
    <mergeCell ref="AC64:AF64"/>
    <mergeCell ref="AG64:AJ64"/>
    <mergeCell ref="AK64:AN64"/>
    <mergeCell ref="AO64:AR64"/>
    <mergeCell ref="AS64:AV64"/>
    <mergeCell ref="AW64:AZ64"/>
    <mergeCell ref="E61:H61"/>
    <mergeCell ref="I61:L61"/>
    <mergeCell ref="M61:P61"/>
    <mergeCell ref="Q61:T61"/>
    <mergeCell ref="U61:X61"/>
    <mergeCell ref="Y61:AB61"/>
    <mergeCell ref="AC61:AF61"/>
    <mergeCell ref="AG61:AJ61"/>
    <mergeCell ref="AK73:AN73"/>
    <mergeCell ref="AO67:AR67"/>
    <mergeCell ref="AS67:AV67"/>
    <mergeCell ref="AW67:AZ67"/>
    <mergeCell ref="E70:H70"/>
    <mergeCell ref="I70:L70"/>
    <mergeCell ref="M70:P70"/>
    <mergeCell ref="Q70:T70"/>
    <mergeCell ref="U70:X70"/>
    <mergeCell ref="Y70:AB70"/>
    <mergeCell ref="AC70:AF70"/>
    <mergeCell ref="AG70:AJ70"/>
    <mergeCell ref="AK70:AN70"/>
    <mergeCell ref="AO70:AR70"/>
    <mergeCell ref="AS70:AV70"/>
    <mergeCell ref="AW70:AZ70"/>
    <mergeCell ref="E67:H67"/>
    <mergeCell ref="I67:L67"/>
    <mergeCell ref="M67:P67"/>
    <mergeCell ref="Q67:T67"/>
    <mergeCell ref="U67:X67"/>
    <mergeCell ref="Y67:AB67"/>
    <mergeCell ref="AC67:AF67"/>
    <mergeCell ref="AG67:AJ67"/>
    <mergeCell ref="AK79:AN79"/>
    <mergeCell ref="AO73:AR73"/>
    <mergeCell ref="AS73:AV73"/>
    <mergeCell ref="AW73:AZ73"/>
    <mergeCell ref="E76:H76"/>
    <mergeCell ref="I76:L76"/>
    <mergeCell ref="M76:P76"/>
    <mergeCell ref="Q76:T76"/>
    <mergeCell ref="U76:X76"/>
    <mergeCell ref="Y76:AB76"/>
    <mergeCell ref="AC76:AF76"/>
    <mergeCell ref="AG76:AJ76"/>
    <mergeCell ref="AK76:AN76"/>
    <mergeCell ref="AO76:AR76"/>
    <mergeCell ref="AS76:AV76"/>
    <mergeCell ref="AW76:AZ76"/>
    <mergeCell ref="E73:H73"/>
    <mergeCell ref="I73:L73"/>
    <mergeCell ref="M73:P73"/>
    <mergeCell ref="Q73:T73"/>
    <mergeCell ref="U73:X73"/>
    <mergeCell ref="Y73:AB73"/>
    <mergeCell ref="AC73:AF73"/>
    <mergeCell ref="AG73:AJ73"/>
    <mergeCell ref="AK85:AN85"/>
    <mergeCell ref="AO79:AR79"/>
    <mergeCell ref="AS79:AV79"/>
    <mergeCell ref="AW79:AZ79"/>
    <mergeCell ref="E82:H82"/>
    <mergeCell ref="I82:L82"/>
    <mergeCell ref="M82:P82"/>
    <mergeCell ref="Q82:T82"/>
    <mergeCell ref="U82:X82"/>
    <mergeCell ref="Y82:AB82"/>
    <mergeCell ref="AC82:AF82"/>
    <mergeCell ref="AG82:AJ82"/>
    <mergeCell ref="AK82:AN82"/>
    <mergeCell ref="AO82:AR82"/>
    <mergeCell ref="AS82:AV82"/>
    <mergeCell ref="AW82:AZ82"/>
    <mergeCell ref="E79:H79"/>
    <mergeCell ref="I79:L79"/>
    <mergeCell ref="M79:P79"/>
    <mergeCell ref="Q79:T79"/>
    <mergeCell ref="U79:X79"/>
    <mergeCell ref="Y79:AB79"/>
    <mergeCell ref="AC79:AF79"/>
    <mergeCell ref="AG79:AJ79"/>
    <mergeCell ref="AK91:AN91"/>
    <mergeCell ref="AO85:AR85"/>
    <mergeCell ref="AS85:AV85"/>
    <mergeCell ref="AW85:AZ85"/>
    <mergeCell ref="E88:H88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8:AR88"/>
    <mergeCell ref="AS88:AV88"/>
    <mergeCell ref="AW88:AZ88"/>
    <mergeCell ref="E85:H85"/>
    <mergeCell ref="I85:L85"/>
    <mergeCell ref="M85:P85"/>
    <mergeCell ref="Q85:T85"/>
    <mergeCell ref="U85:X85"/>
    <mergeCell ref="Y85:AB85"/>
    <mergeCell ref="AC85:AF85"/>
    <mergeCell ref="AG85:AJ85"/>
    <mergeCell ref="AK97:AN97"/>
    <mergeCell ref="AO91:AR91"/>
    <mergeCell ref="AS91:AV91"/>
    <mergeCell ref="AW91:AZ91"/>
    <mergeCell ref="E94:H94"/>
    <mergeCell ref="I94:L94"/>
    <mergeCell ref="M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E91:H91"/>
    <mergeCell ref="I91:L91"/>
    <mergeCell ref="M91:P91"/>
    <mergeCell ref="Q91:T91"/>
    <mergeCell ref="U91:X91"/>
    <mergeCell ref="Y91:AB91"/>
    <mergeCell ref="AC91:AF91"/>
    <mergeCell ref="AG91:AJ91"/>
    <mergeCell ref="AK103:AN103"/>
    <mergeCell ref="AO97:AR97"/>
    <mergeCell ref="AS97:AV97"/>
    <mergeCell ref="AW97:AZ97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E97:H97"/>
    <mergeCell ref="I97:L97"/>
    <mergeCell ref="M97:P97"/>
    <mergeCell ref="Q97:T97"/>
    <mergeCell ref="U97:X97"/>
    <mergeCell ref="Y97:AB97"/>
    <mergeCell ref="AC97:AF97"/>
    <mergeCell ref="AG97:AJ97"/>
    <mergeCell ref="AK109:AN109"/>
    <mergeCell ref="AO103:AR103"/>
    <mergeCell ref="AS103:AV103"/>
    <mergeCell ref="AW103:AZ103"/>
    <mergeCell ref="E106:H106"/>
    <mergeCell ref="I106:L106"/>
    <mergeCell ref="M106:P106"/>
    <mergeCell ref="Q106:T106"/>
    <mergeCell ref="U106:X106"/>
    <mergeCell ref="Y106:AB106"/>
    <mergeCell ref="AC106:AF106"/>
    <mergeCell ref="AG106:AJ106"/>
    <mergeCell ref="AK106:AN106"/>
    <mergeCell ref="AO106:AR106"/>
    <mergeCell ref="AS106:AV106"/>
    <mergeCell ref="AW106:AZ106"/>
    <mergeCell ref="E103:H103"/>
    <mergeCell ref="I103:L103"/>
    <mergeCell ref="M103:P103"/>
    <mergeCell ref="Q103:T103"/>
    <mergeCell ref="U103:X103"/>
    <mergeCell ref="Y103:AB103"/>
    <mergeCell ref="AC103:AF103"/>
    <mergeCell ref="AG103:AJ103"/>
    <mergeCell ref="AK115:AN115"/>
    <mergeCell ref="AO109:AR109"/>
    <mergeCell ref="AS109:AV109"/>
    <mergeCell ref="AW109:AZ109"/>
    <mergeCell ref="E112:H112"/>
    <mergeCell ref="I112:L112"/>
    <mergeCell ref="M112:P112"/>
    <mergeCell ref="Q112:T112"/>
    <mergeCell ref="U112:X112"/>
    <mergeCell ref="Y112:AB112"/>
    <mergeCell ref="AC112:AF112"/>
    <mergeCell ref="AG112:AJ112"/>
    <mergeCell ref="AK112:AN112"/>
    <mergeCell ref="AO112:AR112"/>
    <mergeCell ref="AS112:AV112"/>
    <mergeCell ref="AW112:AZ112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O115:AR115"/>
    <mergeCell ref="AS115:AV115"/>
    <mergeCell ref="AW115:AZ115"/>
    <mergeCell ref="A118:B118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K126:AN126"/>
    <mergeCell ref="AO126:AR126"/>
    <mergeCell ref="AS126:AV126"/>
    <mergeCell ref="AW126:AZ126"/>
    <mergeCell ref="E115:H115"/>
    <mergeCell ref="I115:L115"/>
    <mergeCell ref="M115:P115"/>
    <mergeCell ref="Q115:T115"/>
    <mergeCell ref="U115:X115"/>
    <mergeCell ref="Y115:AB115"/>
    <mergeCell ref="AC115:AF115"/>
    <mergeCell ref="AG115:AJ115"/>
    <mergeCell ref="E129:H129"/>
    <mergeCell ref="I129:L129"/>
    <mergeCell ref="M129:P129"/>
    <mergeCell ref="Q129:T129"/>
    <mergeCell ref="U129:X129"/>
    <mergeCell ref="Y129:AB129"/>
    <mergeCell ref="AC129:AF129"/>
    <mergeCell ref="AG129:AJ129"/>
    <mergeCell ref="AK129:AN129"/>
    <mergeCell ref="AO129:AR129"/>
    <mergeCell ref="AS129:AV129"/>
    <mergeCell ref="AW129:AZ129"/>
    <mergeCell ref="A5:A9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27:A131"/>
    <mergeCell ref="B5:B9"/>
    <mergeCell ref="B83:B87"/>
    <mergeCell ref="B89:B93"/>
    <mergeCell ref="B95:B99"/>
    <mergeCell ref="B101:B105"/>
    <mergeCell ref="B107:B111"/>
    <mergeCell ref="B113:B117"/>
    <mergeCell ref="B11:B15"/>
    <mergeCell ref="B17:B21"/>
    <mergeCell ref="B23:B27"/>
    <mergeCell ref="B29:B33"/>
    <mergeCell ref="B35:B39"/>
    <mergeCell ref="B41:B45"/>
    <mergeCell ref="B47:B51"/>
    <mergeCell ref="B53:B57"/>
    <mergeCell ref="B59:B63"/>
    <mergeCell ref="B127:B131"/>
    <mergeCell ref="C5:C9"/>
    <mergeCell ref="C11:C15"/>
    <mergeCell ref="C17:C21"/>
    <mergeCell ref="C23:C27"/>
    <mergeCell ref="C29:C33"/>
    <mergeCell ref="C35:C39"/>
    <mergeCell ref="C41:C45"/>
    <mergeCell ref="C47:C51"/>
    <mergeCell ref="C53:C57"/>
    <mergeCell ref="C59:C63"/>
    <mergeCell ref="C65:C69"/>
    <mergeCell ref="C71:C75"/>
    <mergeCell ref="C77:C81"/>
    <mergeCell ref="C83:C87"/>
    <mergeCell ref="C89:C93"/>
    <mergeCell ref="C95:C99"/>
    <mergeCell ref="C101:C105"/>
    <mergeCell ref="C107:C111"/>
    <mergeCell ref="C113:C117"/>
    <mergeCell ref="C127:C131"/>
    <mergeCell ref="B65:B69"/>
    <mergeCell ref="B71:B75"/>
    <mergeCell ref="B77:B81"/>
    <mergeCell ref="BA71:BA75"/>
    <mergeCell ref="BA77:BA81"/>
    <mergeCell ref="BA83:BA87"/>
    <mergeCell ref="BA89:BA93"/>
    <mergeCell ref="BA95:BA99"/>
    <mergeCell ref="BA101:BA105"/>
    <mergeCell ref="BA107:BA111"/>
    <mergeCell ref="BA5:BA9"/>
    <mergeCell ref="BA11:BA15"/>
    <mergeCell ref="BA17:BA21"/>
    <mergeCell ref="BA23:BA27"/>
    <mergeCell ref="BA29:BA33"/>
    <mergeCell ref="BA35:BA39"/>
    <mergeCell ref="BA41:BA45"/>
    <mergeCell ref="BA47:BA51"/>
    <mergeCell ref="BA53:BA57"/>
    <mergeCell ref="BA113:BA117"/>
    <mergeCell ref="BA127:BA131"/>
    <mergeCell ref="BB5:BB9"/>
    <mergeCell ref="BB11:BB15"/>
    <mergeCell ref="BB17:BB21"/>
    <mergeCell ref="BB23:BB27"/>
    <mergeCell ref="BB29:BB33"/>
    <mergeCell ref="BB35:BB39"/>
    <mergeCell ref="BB41:BB45"/>
    <mergeCell ref="BB47:BB51"/>
    <mergeCell ref="BB53:BB57"/>
    <mergeCell ref="BB59:BB63"/>
    <mergeCell ref="BB65:BB69"/>
    <mergeCell ref="BB71:BB75"/>
    <mergeCell ref="BB77:BB81"/>
    <mergeCell ref="BB83:BB87"/>
    <mergeCell ref="BB89:BB93"/>
    <mergeCell ref="BB95:BB99"/>
    <mergeCell ref="BB101:BB105"/>
    <mergeCell ref="BB107:BB111"/>
    <mergeCell ref="BB113:BB117"/>
    <mergeCell ref="BB127:BB131"/>
    <mergeCell ref="BA59:BA63"/>
    <mergeCell ref="BA65:BA69"/>
    <mergeCell ref="BC11:BC15"/>
    <mergeCell ref="BC17:BC21"/>
    <mergeCell ref="BC23:BC27"/>
    <mergeCell ref="BC29:BC33"/>
    <mergeCell ref="BC35:BC39"/>
    <mergeCell ref="BC41:BC45"/>
    <mergeCell ref="BC47:BC51"/>
    <mergeCell ref="BC53:BC57"/>
    <mergeCell ref="BC113:BC117"/>
    <mergeCell ref="BC127:BC131"/>
    <mergeCell ref="BC59:BC63"/>
    <mergeCell ref="BC65:BC69"/>
    <mergeCell ref="BC71:BC75"/>
    <mergeCell ref="BC77:BC81"/>
    <mergeCell ref="BC83:BC87"/>
    <mergeCell ref="BC89:BC93"/>
    <mergeCell ref="BC95:BC99"/>
    <mergeCell ref="BC101:BC105"/>
    <mergeCell ref="BC107:BC111"/>
  </mergeCells>
  <phoneticPr fontId="7" type="noConversion"/>
  <dataValidations count="1">
    <dataValidation type="whole" allowBlank="1" showInputMessage="1" showErrorMessage="1" sqref="BM52:BT57 BM64:BT69 BM22:BT45 BM76:BT111 BE6:BL111 BE126:BT131 BE112:BT117">
      <formula1>1</formula1>
      <formula2>1000000000</formula2>
    </dataValidation>
  </dataValidations>
  <printOptions horizontalCentered="1"/>
  <pageMargins left="0.156944444444444" right="0.196527777777778" top="0.74791666666666701" bottom="0.74791666666666701" header="0.31458333333333299" footer="0.31458333333333299"/>
  <pageSetup paperSize="9" scale="53" firstPageNumber="15" fitToHeight="0" orientation="landscape" useFirstPageNumber="1" r:id="rId1"/>
  <headerFooter>
    <oddFooter>&amp;C&amp;16&amp;P</oddFooter>
  </headerFooter>
  <rowBreaks count="2" manualBreakCount="2">
    <brk id="39" max="54" man="1"/>
    <brk id="81" max="5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BreakPreview" zoomScale="98" zoomScaleNormal="100" zoomScaleSheetLayoutView="98" workbookViewId="0">
      <selection activeCell="E27" sqref="E27"/>
    </sheetView>
  </sheetViews>
  <sheetFormatPr defaultColWidth="9" defaultRowHeight="10.8"/>
  <cols>
    <col min="1" max="1" width="5.109375" style="189" customWidth="1"/>
    <col min="2" max="2" width="5.21875" style="189" customWidth="1"/>
    <col min="3" max="3" width="25.109375" style="189" customWidth="1"/>
    <col min="4" max="4" width="8.33203125" style="189" customWidth="1"/>
    <col min="5" max="5" width="12" style="189" customWidth="1"/>
    <col min="6" max="6" width="8" style="189" customWidth="1"/>
    <col min="7" max="7" width="12" style="189" customWidth="1"/>
    <col min="8" max="8" width="10.77734375" style="189" customWidth="1"/>
    <col min="9" max="11" width="7.21875" style="189" customWidth="1"/>
    <col min="12" max="12" width="10.88671875" style="189" customWidth="1"/>
    <col min="13" max="13" width="10.77734375" style="189" customWidth="1"/>
    <col min="14" max="14" width="12" style="189" customWidth="1"/>
    <col min="15" max="256" width="10" style="189" customWidth="1"/>
    <col min="257" max="16384" width="9" style="189"/>
  </cols>
  <sheetData>
    <row r="1" spans="1:16" ht="14.4">
      <c r="A1" s="290" t="s">
        <v>182</v>
      </c>
      <c r="B1" s="290"/>
    </row>
    <row r="2" spans="1:16" ht="35.1" customHeight="1">
      <c r="A2" s="291" t="s">
        <v>183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6" ht="35.1" customHeight="1">
      <c r="A3" s="190"/>
      <c r="B3" s="190"/>
      <c r="C3" s="190"/>
      <c r="D3" s="190"/>
      <c r="E3" s="190"/>
      <c r="F3" s="190"/>
      <c r="G3" s="210" t="s">
        <v>2</v>
      </c>
      <c r="H3" s="210"/>
      <c r="I3" s="101"/>
      <c r="J3" s="210" t="s">
        <v>3</v>
      </c>
      <c r="K3" s="210"/>
      <c r="L3" s="191"/>
      <c r="M3" s="191"/>
      <c r="N3" s="292"/>
      <c r="O3" s="292"/>
      <c r="P3" s="292"/>
    </row>
    <row r="4" spans="1:16" ht="37.5" customHeight="1">
      <c r="A4" s="281" t="s">
        <v>4</v>
      </c>
      <c r="B4" s="281" t="s">
        <v>5</v>
      </c>
      <c r="C4" s="281" t="s">
        <v>30</v>
      </c>
      <c r="D4" s="281" t="s">
        <v>31</v>
      </c>
      <c r="E4" s="281" t="s">
        <v>77</v>
      </c>
      <c r="F4" s="281" t="s">
        <v>184</v>
      </c>
      <c r="G4" s="281" t="s">
        <v>185</v>
      </c>
      <c r="H4" s="281" t="s">
        <v>186</v>
      </c>
      <c r="I4" s="287" t="s">
        <v>187</v>
      </c>
      <c r="J4" s="288"/>
      <c r="K4" s="289"/>
      <c r="L4" s="281" t="s">
        <v>40</v>
      </c>
      <c r="M4" s="283" t="s">
        <v>41</v>
      </c>
    </row>
    <row r="5" spans="1:16" ht="39.9" customHeight="1">
      <c r="A5" s="282"/>
      <c r="B5" s="282"/>
      <c r="C5" s="282"/>
      <c r="D5" s="282"/>
      <c r="E5" s="282"/>
      <c r="F5" s="282"/>
      <c r="G5" s="282"/>
      <c r="H5" s="282"/>
      <c r="I5" s="6" t="s">
        <v>73</v>
      </c>
      <c r="J5" s="6" t="s">
        <v>74</v>
      </c>
      <c r="K5" s="6" t="s">
        <v>75</v>
      </c>
      <c r="L5" s="282"/>
      <c r="M5" s="283"/>
    </row>
    <row r="6" spans="1:16" ht="22.2" customHeight="1">
      <c r="A6" s="2">
        <v>1</v>
      </c>
      <c r="B6" s="284" t="s">
        <v>188</v>
      </c>
      <c r="C6" s="192" t="s">
        <v>205</v>
      </c>
      <c r="D6" s="3" t="s">
        <v>228</v>
      </c>
      <c r="E6" s="3" t="s">
        <v>229</v>
      </c>
      <c r="F6" s="3">
        <v>50</v>
      </c>
      <c r="G6" s="3">
        <v>20</v>
      </c>
      <c r="H6" s="3">
        <v>3</v>
      </c>
      <c r="I6" s="3">
        <v>24</v>
      </c>
      <c r="J6" s="3">
        <v>12</v>
      </c>
      <c r="K6" s="3">
        <v>0</v>
      </c>
      <c r="L6" s="13">
        <f>(I6*100+J6*200+K6*300)/10000</f>
        <v>0.48</v>
      </c>
      <c r="M6" s="14">
        <f>L6*0.25</f>
        <v>0.12</v>
      </c>
      <c r="N6" s="193"/>
    </row>
    <row r="7" spans="1:16" ht="22.2" customHeight="1">
      <c r="A7" s="2">
        <v>2</v>
      </c>
      <c r="B7" s="285"/>
      <c r="C7" s="4" t="s">
        <v>206</v>
      </c>
      <c r="D7" s="3" t="s">
        <v>235</v>
      </c>
      <c r="E7" s="3" t="s">
        <v>236</v>
      </c>
      <c r="F7" s="3">
        <v>30</v>
      </c>
      <c r="G7" s="3">
        <v>30</v>
      </c>
      <c r="H7" s="3">
        <v>19</v>
      </c>
      <c r="I7" s="3">
        <v>72</v>
      </c>
      <c r="J7" s="3">
        <v>120</v>
      </c>
      <c r="K7" s="3">
        <v>72</v>
      </c>
      <c r="L7" s="13">
        <f t="shared" ref="L7:L13" si="0">(I7*100+J7*200+K7*300)/10000</f>
        <v>5.28</v>
      </c>
      <c r="M7" s="14">
        <f t="shared" ref="M7:M13" si="1">L7*0.25</f>
        <v>1.32</v>
      </c>
      <c r="N7" s="193"/>
    </row>
    <row r="8" spans="1:16" ht="22.2" customHeight="1">
      <c r="A8" s="2">
        <v>3</v>
      </c>
      <c r="B8" s="285"/>
      <c r="C8" s="4" t="s">
        <v>207</v>
      </c>
      <c r="D8" s="5" t="s">
        <v>241</v>
      </c>
      <c r="E8" s="5" t="s">
        <v>331</v>
      </c>
      <c r="F8" s="3">
        <v>23</v>
      </c>
      <c r="G8" s="3">
        <v>20</v>
      </c>
      <c r="H8" s="3">
        <v>4</v>
      </c>
      <c r="I8" s="3">
        <v>24</v>
      </c>
      <c r="J8" s="3">
        <v>24</v>
      </c>
      <c r="K8" s="3"/>
      <c r="L8" s="13">
        <f t="shared" si="0"/>
        <v>0.72</v>
      </c>
      <c r="M8" s="14">
        <f t="shared" si="1"/>
        <v>0.18</v>
      </c>
      <c r="N8" s="193"/>
    </row>
    <row r="9" spans="1:16" ht="22.2" customHeight="1">
      <c r="A9" s="2">
        <v>4</v>
      </c>
      <c r="B9" s="285"/>
      <c r="C9" s="4" t="s">
        <v>208</v>
      </c>
      <c r="D9" s="5" t="s">
        <v>243</v>
      </c>
      <c r="E9" s="5" t="s">
        <v>244</v>
      </c>
      <c r="F9" s="3">
        <v>77</v>
      </c>
      <c r="G9" s="3">
        <v>38</v>
      </c>
      <c r="H9" s="3">
        <v>4</v>
      </c>
      <c r="I9" s="3">
        <v>12</v>
      </c>
      <c r="J9" s="3">
        <v>22</v>
      </c>
      <c r="K9" s="3">
        <v>12</v>
      </c>
      <c r="L9" s="13">
        <f t="shared" si="0"/>
        <v>0.92</v>
      </c>
      <c r="M9" s="188">
        <f t="shared" si="1"/>
        <v>0.23</v>
      </c>
      <c r="N9" s="193"/>
    </row>
    <row r="10" spans="1:16" ht="22.2" customHeight="1">
      <c r="A10" s="2">
        <v>5</v>
      </c>
      <c r="B10" s="285"/>
      <c r="C10" s="4" t="s">
        <v>209</v>
      </c>
      <c r="D10" s="3" t="s">
        <v>247</v>
      </c>
      <c r="E10" s="3" t="s">
        <v>248</v>
      </c>
      <c r="F10" s="3">
        <v>15</v>
      </c>
      <c r="G10" s="3">
        <v>8</v>
      </c>
      <c r="H10" s="3">
        <v>3</v>
      </c>
      <c r="I10" s="3">
        <v>0</v>
      </c>
      <c r="J10" s="3">
        <v>12</v>
      </c>
      <c r="K10" s="3">
        <v>32</v>
      </c>
      <c r="L10" s="13">
        <f t="shared" si="0"/>
        <v>1.2</v>
      </c>
      <c r="M10" s="14">
        <f t="shared" si="1"/>
        <v>0.3</v>
      </c>
      <c r="N10" s="193"/>
    </row>
    <row r="11" spans="1:16" ht="22.2" customHeight="1">
      <c r="A11" s="2">
        <v>6</v>
      </c>
      <c r="B11" s="285"/>
      <c r="C11" s="4" t="s">
        <v>210</v>
      </c>
      <c r="D11" s="5" t="s">
        <v>251</v>
      </c>
      <c r="E11" s="5" t="s">
        <v>252</v>
      </c>
      <c r="F11" s="5">
        <v>30</v>
      </c>
      <c r="G11" s="3">
        <v>30</v>
      </c>
      <c r="H11" s="5">
        <v>19</v>
      </c>
      <c r="I11" s="3">
        <v>72</v>
      </c>
      <c r="J11" s="5">
        <v>60</v>
      </c>
      <c r="K11" s="3">
        <v>96</v>
      </c>
      <c r="L11" s="13">
        <f t="shared" si="0"/>
        <v>4.8</v>
      </c>
      <c r="M11" s="14">
        <f t="shared" si="1"/>
        <v>1.2</v>
      </c>
      <c r="N11" s="193"/>
    </row>
    <row r="12" spans="1:16" ht="22.2" customHeight="1">
      <c r="A12" s="2">
        <v>7</v>
      </c>
      <c r="B12" s="285"/>
      <c r="C12" s="4" t="s">
        <v>211</v>
      </c>
      <c r="D12" s="187" t="s">
        <v>260</v>
      </c>
      <c r="E12" s="5" t="s">
        <v>261</v>
      </c>
      <c r="F12" s="3">
        <v>78</v>
      </c>
      <c r="G12" s="3">
        <v>48</v>
      </c>
      <c r="H12" s="3">
        <v>17</v>
      </c>
      <c r="I12" s="3">
        <v>54</v>
      </c>
      <c r="J12" s="3">
        <v>36</v>
      </c>
      <c r="K12" s="3">
        <v>116</v>
      </c>
      <c r="L12" s="13">
        <f t="shared" si="0"/>
        <v>4.74</v>
      </c>
      <c r="M12" s="14">
        <f t="shared" si="1"/>
        <v>1.1850000000000001</v>
      </c>
      <c r="N12" s="193"/>
    </row>
    <row r="13" spans="1:16" ht="22.2" customHeight="1">
      <c r="A13" s="2">
        <v>8</v>
      </c>
      <c r="B13" s="285"/>
      <c r="C13" s="194" t="s">
        <v>212</v>
      </c>
      <c r="D13" s="195" t="s">
        <v>266</v>
      </c>
      <c r="E13" s="5" t="s">
        <v>267</v>
      </c>
      <c r="F13" s="5">
        <v>143</v>
      </c>
      <c r="G13" s="3">
        <v>53</v>
      </c>
      <c r="H13" s="5">
        <v>17</v>
      </c>
      <c r="I13" s="3">
        <v>60</v>
      </c>
      <c r="J13" s="5">
        <v>51</v>
      </c>
      <c r="K13" s="3">
        <v>84</v>
      </c>
      <c r="L13" s="13">
        <f t="shared" si="0"/>
        <v>4.1399999999999997</v>
      </c>
      <c r="M13" s="14">
        <f t="shared" si="1"/>
        <v>1.0349999999999999</v>
      </c>
      <c r="N13" s="193"/>
    </row>
    <row r="14" spans="1:16" ht="22.2" customHeight="1">
      <c r="A14" s="2">
        <v>9</v>
      </c>
      <c r="B14" s="285"/>
      <c r="C14" s="194" t="s">
        <v>213</v>
      </c>
      <c r="D14" s="195" t="s">
        <v>271</v>
      </c>
      <c r="E14" s="5">
        <v>13844918930</v>
      </c>
      <c r="F14" s="5">
        <v>30</v>
      </c>
      <c r="G14" s="3">
        <v>24</v>
      </c>
      <c r="H14" s="5">
        <v>12</v>
      </c>
      <c r="I14" s="3">
        <v>12</v>
      </c>
      <c r="J14" s="5">
        <v>68</v>
      </c>
      <c r="K14" s="3">
        <v>72</v>
      </c>
      <c r="L14" s="13">
        <f t="shared" ref="L14:L27" si="2">(I14*100+J14*200+K14*300)/10000</f>
        <v>3.64</v>
      </c>
      <c r="M14" s="14">
        <f t="shared" ref="M14:M27" si="3">L14*0.25</f>
        <v>0.91</v>
      </c>
      <c r="N14" s="193"/>
    </row>
    <row r="15" spans="1:16" ht="22.2" customHeight="1">
      <c r="A15" s="2">
        <v>10</v>
      </c>
      <c r="B15" s="285"/>
      <c r="C15" s="194" t="s">
        <v>214</v>
      </c>
      <c r="D15" s="195" t="s">
        <v>277</v>
      </c>
      <c r="E15" s="5">
        <v>13159657038</v>
      </c>
      <c r="F15" s="5">
        <v>135</v>
      </c>
      <c r="G15" s="3">
        <v>65</v>
      </c>
      <c r="H15" s="5">
        <v>2</v>
      </c>
      <c r="I15" s="3">
        <v>24</v>
      </c>
      <c r="J15" s="5">
        <v>0</v>
      </c>
      <c r="K15" s="3">
        <v>0</v>
      </c>
      <c r="L15" s="13">
        <f t="shared" si="2"/>
        <v>0.24</v>
      </c>
      <c r="M15" s="14">
        <f t="shared" si="3"/>
        <v>0.06</v>
      </c>
      <c r="N15" s="193"/>
    </row>
    <row r="16" spans="1:16" ht="22.2" customHeight="1">
      <c r="A16" s="2">
        <v>11</v>
      </c>
      <c r="B16" s="285"/>
      <c r="C16" s="194" t="s">
        <v>191</v>
      </c>
      <c r="D16" s="195" t="s">
        <v>192</v>
      </c>
      <c r="E16" s="5" t="s">
        <v>336</v>
      </c>
      <c r="F16" s="5">
        <v>43</v>
      </c>
      <c r="G16" s="3">
        <v>15</v>
      </c>
      <c r="H16" s="5">
        <v>4</v>
      </c>
      <c r="I16" s="3">
        <v>21</v>
      </c>
      <c r="J16" s="5">
        <v>5</v>
      </c>
      <c r="K16" s="3">
        <v>7</v>
      </c>
      <c r="L16" s="13">
        <f t="shared" si="2"/>
        <v>0.52</v>
      </c>
      <c r="M16" s="14">
        <f t="shared" si="3"/>
        <v>0.13</v>
      </c>
      <c r="N16" s="193"/>
    </row>
    <row r="17" spans="1:16" ht="22.2" customHeight="1">
      <c r="A17" s="2">
        <v>12</v>
      </c>
      <c r="B17" s="285"/>
      <c r="C17" s="194" t="s">
        <v>215</v>
      </c>
      <c r="D17" s="195" t="s">
        <v>279</v>
      </c>
      <c r="E17" s="5" t="s">
        <v>280</v>
      </c>
      <c r="F17" s="5">
        <v>30</v>
      </c>
      <c r="G17" s="3">
        <v>19</v>
      </c>
      <c r="H17" s="5">
        <v>5</v>
      </c>
      <c r="I17" s="3">
        <v>41</v>
      </c>
      <c r="J17" s="5">
        <v>0</v>
      </c>
      <c r="K17" s="3">
        <v>0</v>
      </c>
      <c r="L17" s="13">
        <f t="shared" si="2"/>
        <v>0.41</v>
      </c>
      <c r="M17" s="14">
        <f t="shared" si="3"/>
        <v>0.10249999999999999</v>
      </c>
      <c r="N17" s="193"/>
    </row>
    <row r="18" spans="1:16" ht="22.2" customHeight="1">
      <c r="A18" s="2">
        <v>13</v>
      </c>
      <c r="B18" s="285"/>
      <c r="C18" s="194" t="s">
        <v>216</v>
      </c>
      <c r="D18" s="195" t="s">
        <v>287</v>
      </c>
      <c r="E18" s="5" t="s">
        <v>288</v>
      </c>
      <c r="F18" s="5">
        <v>15</v>
      </c>
      <c r="G18" s="3">
        <v>5</v>
      </c>
      <c r="H18" s="5">
        <v>1</v>
      </c>
      <c r="I18" s="3">
        <v>12</v>
      </c>
      <c r="J18" s="5">
        <v>0</v>
      </c>
      <c r="K18" s="3">
        <v>0</v>
      </c>
      <c r="L18" s="13">
        <f t="shared" si="2"/>
        <v>0.12</v>
      </c>
      <c r="M18" s="188">
        <f t="shared" si="3"/>
        <v>0.03</v>
      </c>
      <c r="N18" s="193"/>
    </row>
    <row r="19" spans="1:16" ht="22.2" customHeight="1">
      <c r="A19" s="2">
        <v>14</v>
      </c>
      <c r="B19" s="285"/>
      <c r="C19" s="194" t="s">
        <v>217</v>
      </c>
      <c r="D19" s="195" t="s">
        <v>293</v>
      </c>
      <c r="E19" s="5" t="s">
        <v>294</v>
      </c>
      <c r="F19" s="5">
        <v>35</v>
      </c>
      <c r="G19" s="3">
        <v>33</v>
      </c>
      <c r="H19" s="5">
        <v>17</v>
      </c>
      <c r="I19" s="3">
        <v>84</v>
      </c>
      <c r="J19" s="5">
        <v>0</v>
      </c>
      <c r="K19" s="3">
        <v>143</v>
      </c>
      <c r="L19" s="13">
        <f t="shared" si="2"/>
        <v>5.13</v>
      </c>
      <c r="M19" s="188">
        <f t="shared" si="3"/>
        <v>1.2825</v>
      </c>
      <c r="N19" s="193"/>
    </row>
    <row r="20" spans="1:16" ht="22.2" customHeight="1">
      <c r="A20" s="2">
        <v>15</v>
      </c>
      <c r="B20" s="285"/>
      <c r="C20" s="194" t="s">
        <v>218</v>
      </c>
      <c r="D20" s="195" t="s">
        <v>298</v>
      </c>
      <c r="E20" s="5" t="s">
        <v>341</v>
      </c>
      <c r="F20" s="5">
        <v>45</v>
      </c>
      <c r="G20" s="3">
        <v>8</v>
      </c>
      <c r="H20" s="5">
        <v>3</v>
      </c>
      <c r="I20" s="3">
        <v>41</v>
      </c>
      <c r="J20" s="5">
        <v>0</v>
      </c>
      <c r="K20" s="3">
        <v>0</v>
      </c>
      <c r="L20" s="13">
        <f t="shared" si="2"/>
        <v>0.41</v>
      </c>
      <c r="M20" s="188">
        <f t="shared" si="3"/>
        <v>0.10249999999999999</v>
      </c>
      <c r="N20" s="193"/>
    </row>
    <row r="21" spans="1:16" ht="22.2" customHeight="1">
      <c r="A21" s="2">
        <v>16</v>
      </c>
      <c r="B21" s="285"/>
      <c r="C21" s="194" t="s">
        <v>219</v>
      </c>
      <c r="D21" s="195" t="s">
        <v>301</v>
      </c>
      <c r="E21" s="5" t="s">
        <v>302</v>
      </c>
      <c r="F21" s="5">
        <v>63</v>
      </c>
      <c r="G21" s="3">
        <v>31</v>
      </c>
      <c r="H21" s="5">
        <v>6</v>
      </c>
      <c r="I21" s="3">
        <v>48</v>
      </c>
      <c r="J21" s="5">
        <v>24</v>
      </c>
      <c r="K21" s="3">
        <v>0</v>
      </c>
      <c r="L21" s="13">
        <f t="shared" si="2"/>
        <v>0.96</v>
      </c>
      <c r="M21" s="14">
        <f t="shared" si="3"/>
        <v>0.24</v>
      </c>
      <c r="N21" s="193"/>
    </row>
    <row r="22" spans="1:16" ht="22.2" customHeight="1">
      <c r="A22" s="2">
        <v>17</v>
      </c>
      <c r="B22" s="285"/>
      <c r="C22" s="194" t="s">
        <v>220</v>
      </c>
      <c r="D22" s="195" t="s">
        <v>304</v>
      </c>
      <c r="E22" s="5" t="s">
        <v>344</v>
      </c>
      <c r="F22" s="5">
        <v>35</v>
      </c>
      <c r="G22" s="3">
        <v>25</v>
      </c>
      <c r="H22" s="5">
        <v>5</v>
      </c>
      <c r="I22" s="3">
        <v>36</v>
      </c>
      <c r="J22" s="5">
        <v>12</v>
      </c>
      <c r="K22" s="3">
        <v>12</v>
      </c>
      <c r="L22" s="13">
        <f t="shared" si="2"/>
        <v>0.96</v>
      </c>
      <c r="M22" s="14">
        <f t="shared" si="3"/>
        <v>0.24</v>
      </c>
      <c r="N22" s="193"/>
    </row>
    <row r="23" spans="1:16" ht="22.2" customHeight="1">
      <c r="A23" s="2">
        <v>18</v>
      </c>
      <c r="B23" s="285"/>
      <c r="C23" s="194" t="s">
        <v>221</v>
      </c>
      <c r="D23" s="195" t="s">
        <v>312</v>
      </c>
      <c r="E23" s="5" t="s">
        <v>313</v>
      </c>
      <c r="F23" s="5">
        <v>47</v>
      </c>
      <c r="G23" s="3">
        <v>10</v>
      </c>
      <c r="H23" s="5">
        <v>1</v>
      </c>
      <c r="I23" s="3">
        <v>12</v>
      </c>
      <c r="J23" s="5"/>
      <c r="K23" s="3"/>
      <c r="L23" s="13">
        <f t="shared" si="2"/>
        <v>0.12</v>
      </c>
      <c r="M23" s="14">
        <f t="shared" si="3"/>
        <v>0.03</v>
      </c>
      <c r="N23" s="193"/>
    </row>
    <row r="24" spans="1:16" ht="22.2" customHeight="1">
      <c r="A24" s="2">
        <v>19</v>
      </c>
      <c r="B24" s="285"/>
      <c r="C24" s="194" t="s">
        <v>222</v>
      </c>
      <c r="D24" s="195" t="s">
        <v>317</v>
      </c>
      <c r="E24" s="5" t="s">
        <v>318</v>
      </c>
      <c r="F24" s="5">
        <v>21</v>
      </c>
      <c r="G24" s="3">
        <v>19</v>
      </c>
      <c r="H24" s="5">
        <v>5</v>
      </c>
      <c r="I24" s="3">
        <v>14</v>
      </c>
      <c r="J24" s="5">
        <v>21</v>
      </c>
      <c r="K24" s="3">
        <v>0</v>
      </c>
      <c r="L24" s="13">
        <f t="shared" si="2"/>
        <v>0.56000000000000005</v>
      </c>
      <c r="M24" s="14">
        <f t="shared" si="3"/>
        <v>0.14000000000000001</v>
      </c>
      <c r="N24" s="193"/>
    </row>
    <row r="25" spans="1:16" ht="22.2" customHeight="1">
      <c r="A25" s="2">
        <v>20</v>
      </c>
      <c r="B25" s="285"/>
      <c r="C25" s="194" t="s">
        <v>223</v>
      </c>
      <c r="D25" s="195" t="s">
        <v>323</v>
      </c>
      <c r="E25" s="5" t="s">
        <v>349</v>
      </c>
      <c r="F25" s="5">
        <v>47</v>
      </c>
      <c r="G25" s="3">
        <v>23</v>
      </c>
      <c r="H25" s="5">
        <v>12</v>
      </c>
      <c r="I25" s="3">
        <v>29</v>
      </c>
      <c r="J25" s="5">
        <v>54</v>
      </c>
      <c r="K25" s="3">
        <v>72</v>
      </c>
      <c r="L25" s="13">
        <f t="shared" si="2"/>
        <v>3.53</v>
      </c>
      <c r="M25" s="14">
        <f t="shared" si="3"/>
        <v>0.88249999999999995</v>
      </c>
      <c r="N25" s="193"/>
    </row>
    <row r="26" spans="1:16" ht="22.2" customHeight="1">
      <c r="A26" s="2">
        <v>21</v>
      </c>
      <c r="B26" s="285"/>
      <c r="C26" s="194" t="s">
        <v>224</v>
      </c>
      <c r="D26" s="195" t="s">
        <v>328</v>
      </c>
      <c r="E26" s="5" t="s">
        <v>329</v>
      </c>
      <c r="F26" s="5">
        <v>45</v>
      </c>
      <c r="G26" s="3">
        <v>31</v>
      </c>
      <c r="H26" s="5">
        <v>16</v>
      </c>
      <c r="I26" s="3">
        <v>60</v>
      </c>
      <c r="J26" s="5">
        <v>48</v>
      </c>
      <c r="K26" s="3">
        <v>84</v>
      </c>
      <c r="L26" s="13">
        <f t="shared" si="2"/>
        <v>4.08</v>
      </c>
      <c r="M26" s="14">
        <f t="shared" si="3"/>
        <v>1.02</v>
      </c>
      <c r="N26" s="193"/>
    </row>
    <row r="27" spans="1:16" ht="22.2" customHeight="1">
      <c r="A27" s="2">
        <v>22</v>
      </c>
      <c r="B27" s="286"/>
      <c r="C27" s="194" t="s">
        <v>225</v>
      </c>
      <c r="D27" s="195" t="s">
        <v>196</v>
      </c>
      <c r="E27" s="5" t="s">
        <v>325</v>
      </c>
      <c r="F27" s="5">
        <v>160</v>
      </c>
      <c r="G27" s="3">
        <v>69</v>
      </c>
      <c r="H27" s="5">
        <v>15</v>
      </c>
      <c r="I27" s="3">
        <v>77</v>
      </c>
      <c r="J27" s="5">
        <v>12</v>
      </c>
      <c r="K27" s="3">
        <v>0</v>
      </c>
      <c r="L27" s="13">
        <f t="shared" si="2"/>
        <v>1.01</v>
      </c>
      <c r="M27" s="14">
        <f t="shared" si="3"/>
        <v>0.2525</v>
      </c>
      <c r="N27" s="193"/>
    </row>
    <row r="28" spans="1:16" s="196" customFormat="1" ht="22.2" customHeight="1">
      <c r="A28" s="7" t="s">
        <v>27</v>
      </c>
      <c r="B28" s="8"/>
      <c r="C28" s="9"/>
      <c r="D28" s="9"/>
      <c r="E28" s="9"/>
      <c r="F28" s="9">
        <f t="shared" ref="F28:M28" si="4">SUM(F6:F27)</f>
        <v>1197</v>
      </c>
      <c r="G28" s="9">
        <f t="shared" si="4"/>
        <v>624</v>
      </c>
      <c r="H28" s="9">
        <f t="shared" si="4"/>
        <v>190</v>
      </c>
      <c r="I28" s="9">
        <f t="shared" si="4"/>
        <v>829</v>
      </c>
      <c r="J28" s="9">
        <f t="shared" si="4"/>
        <v>581</v>
      </c>
      <c r="K28" s="9">
        <f t="shared" si="4"/>
        <v>802</v>
      </c>
      <c r="L28" s="15">
        <f t="shared" si="4"/>
        <v>43.97</v>
      </c>
      <c r="M28" s="16">
        <f t="shared" si="4"/>
        <v>10.9925</v>
      </c>
      <c r="N28" s="193"/>
      <c r="O28" s="189"/>
      <c r="P28" s="189"/>
    </row>
    <row r="29" spans="1:16">
      <c r="A29" s="197"/>
      <c r="M29" s="198"/>
      <c r="N29" s="193"/>
    </row>
    <row r="30" spans="1:16">
      <c r="A30" s="197"/>
      <c r="M30" s="199"/>
      <c r="N30" s="193"/>
    </row>
    <row r="31" spans="1:16">
      <c r="A31" s="197"/>
      <c r="M31" s="199"/>
    </row>
    <row r="32" spans="1:16">
      <c r="A32" s="197"/>
    </row>
    <row r="33" spans="1:4">
      <c r="A33" s="197"/>
      <c r="B33" s="200"/>
      <c r="C33" s="201"/>
      <c r="D33" s="200"/>
    </row>
    <row r="34" spans="1:4">
      <c r="A34" s="197"/>
      <c r="B34" s="200"/>
      <c r="C34" s="201"/>
      <c r="D34" s="200"/>
    </row>
    <row r="35" spans="1:4">
      <c r="A35" s="197"/>
      <c r="B35" s="200"/>
      <c r="C35" s="201"/>
      <c r="D35" s="200"/>
    </row>
    <row r="36" spans="1:4">
      <c r="A36" s="197"/>
      <c r="B36" s="200"/>
      <c r="C36" s="201"/>
      <c r="D36" s="200"/>
    </row>
    <row r="37" spans="1:4">
      <c r="A37" s="197"/>
      <c r="B37" s="200"/>
      <c r="C37" s="201"/>
      <c r="D37" s="200"/>
    </row>
    <row r="38" spans="1:4">
      <c r="A38" s="202"/>
      <c r="B38" s="200"/>
      <c r="C38" s="201"/>
      <c r="D38" s="200"/>
    </row>
    <row r="39" spans="1:4">
      <c r="B39" s="200"/>
      <c r="C39" s="201"/>
      <c r="D39" s="200"/>
    </row>
    <row r="40" spans="1:4">
      <c r="B40" s="200"/>
      <c r="C40" s="201"/>
      <c r="D40" s="200"/>
    </row>
    <row r="41" spans="1:4">
      <c r="B41" s="200"/>
      <c r="C41" s="201"/>
      <c r="D41" s="200"/>
    </row>
    <row r="42" spans="1:4">
      <c r="B42" s="200"/>
      <c r="C42" s="201"/>
      <c r="D42" s="200"/>
    </row>
    <row r="43" spans="1:4">
      <c r="B43" s="200"/>
      <c r="C43" s="200"/>
      <c r="D43" s="200"/>
    </row>
  </sheetData>
  <mergeCells count="17">
    <mergeCell ref="A1:B1"/>
    <mergeCell ref="A2:M2"/>
    <mergeCell ref="G3:H3"/>
    <mergeCell ref="J3:K3"/>
    <mergeCell ref="N3:P3"/>
    <mergeCell ref="L4:L5"/>
    <mergeCell ref="M4:M5"/>
    <mergeCell ref="B6:B27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honeticPr fontId="7" type="noConversion"/>
  <printOptions horizontalCentered="1"/>
  <pageMargins left="0.156944444444444" right="0.196527777777778" top="0.74791666666666701" bottom="0.74791666666666701" header="0.31458333333333299" footer="0.31458333333333299"/>
  <pageSetup paperSize="9" scale="76" firstPageNumber="10" orientation="landscape" useFirstPageNumber="1" r:id="rId1"/>
  <headerFooter>
    <oddFooter>&amp;C&amp;9 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市汇总表</vt:lpstr>
      <vt:lpstr>一次性建设补贴统计表</vt:lpstr>
      <vt:lpstr>运营补贴表</vt:lpstr>
      <vt:lpstr>运营补贴统计表</vt:lpstr>
      <vt:lpstr>困难老人入住机构补贴统计表</vt:lpstr>
      <vt:lpstr>困难老人入住机构补贴统计表!Print_Area</vt:lpstr>
      <vt:lpstr>市汇总表!Print_Area</vt:lpstr>
      <vt:lpstr>一次性建设补贴统计表!Print_Area</vt:lpstr>
      <vt:lpstr>运营补贴统计表!Print_Area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2019-01-07T02:25:00Z</cp:lastPrinted>
  <dcterms:created xsi:type="dcterms:W3CDTF">2015-12-23T21:48:00Z</dcterms:created>
  <dcterms:modified xsi:type="dcterms:W3CDTF">2019-07-31T03:47:32Z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2052-11.1.0.8661</vt:lpwstr>
  </property>
</Properties>
</file>