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530" windowHeight="9435" tabRatio="676" activeTab="4"/>
  </bookViews>
  <sheets>
    <sheet name="建设补贴审定表" sheetId="1" r:id="rId1"/>
    <sheet name="运营补贴表" sheetId="5" r:id="rId2"/>
    <sheet name="运营补贴审定表" sheetId="2" state="hidden" r:id="rId3"/>
    <sheet name="困难老人审定表" sheetId="3" r:id="rId4"/>
    <sheet name="汇总表" sheetId="4" r:id="rId5"/>
  </sheets>
  <definedNames>
    <definedName name="_xlnm.Print_Titles" localSheetId="3">困难老人审定表!$1:$6</definedName>
    <definedName name="_xlnm.Print_Titles" localSheetId="2">运营补贴审定表!$1:$3</definedName>
  </definedNames>
  <calcPr calcId="124519"/>
</workbook>
</file>

<file path=xl/calcChain.xml><?xml version="1.0" encoding="utf-8"?>
<calcChain xmlns="http://schemas.openxmlformats.org/spreadsheetml/2006/main">
  <c r="H13" i="1"/>
  <c r="I13"/>
  <c r="P8"/>
  <c r="Q8"/>
  <c r="P9"/>
  <c r="Q9"/>
  <c r="G13"/>
  <c r="G13" i="4"/>
  <c r="K9"/>
  <c r="G22" i="3"/>
  <c r="H22"/>
  <c r="I22"/>
  <c r="J22"/>
  <c r="K22"/>
  <c r="L22"/>
  <c r="K15" l="1"/>
  <c r="K16"/>
  <c r="K7" l="1"/>
  <c r="L7" s="1"/>
  <c r="M7" s="1"/>
  <c r="K8"/>
  <c r="L8" s="1"/>
  <c r="M8" s="1"/>
  <c r="K9"/>
  <c r="L9" s="1"/>
  <c r="M9" s="1"/>
  <c r="K10"/>
  <c r="L10" s="1"/>
  <c r="M10" s="1"/>
  <c r="K11"/>
  <c r="L11" s="1"/>
  <c r="M11" s="1"/>
  <c r="K12"/>
  <c r="L12" s="1"/>
  <c r="M12" s="1"/>
  <c r="K13"/>
  <c r="L13" s="1"/>
  <c r="M13" s="1"/>
  <c r="K14"/>
  <c r="L14" s="1"/>
  <c r="M14" s="1"/>
  <c r="AY57" i="5" l="1"/>
  <c r="AX57"/>
  <c r="AW57"/>
  <c r="AU57"/>
  <c r="AT57"/>
  <c r="AS57"/>
  <c r="AQ57"/>
  <c r="AP57"/>
  <c r="AO57"/>
  <c r="AM57"/>
  <c r="AL57"/>
  <c r="AK57"/>
  <c r="AI57"/>
  <c r="AH57"/>
  <c r="AG57"/>
  <c r="AE57"/>
  <c r="AD57"/>
  <c r="AC57"/>
  <c r="AA57"/>
  <c r="Z57"/>
  <c r="Y57"/>
  <c r="W57"/>
  <c r="V57"/>
  <c r="U57"/>
  <c r="S57"/>
  <c r="R57"/>
  <c r="Q57"/>
  <c r="O57"/>
  <c r="N57"/>
  <c r="M57"/>
  <c r="K57"/>
  <c r="J57"/>
  <c r="I57"/>
  <c r="G57"/>
  <c r="F57"/>
  <c r="E57"/>
  <c r="AZ54"/>
  <c r="AV54"/>
  <c r="AR54"/>
  <c r="AN54"/>
  <c r="AJ54"/>
  <c r="AF54"/>
  <c r="AB54"/>
  <c r="X54"/>
  <c r="T54"/>
  <c r="P54"/>
  <c r="L54"/>
  <c r="H54"/>
  <c r="BA53" s="1"/>
  <c r="AY51"/>
  <c r="AX51"/>
  <c r="AW51"/>
  <c r="AU51"/>
  <c r="AT51"/>
  <c r="AS51"/>
  <c r="AQ51"/>
  <c r="AP51"/>
  <c r="AO51"/>
  <c r="AM51"/>
  <c r="AL51"/>
  <c r="AK51"/>
  <c r="AI51"/>
  <c r="AH51"/>
  <c r="AG51"/>
  <c r="AE51"/>
  <c r="AD51"/>
  <c r="AC51"/>
  <c r="AA51"/>
  <c r="Z51"/>
  <c r="Y51"/>
  <c r="W51"/>
  <c r="V51"/>
  <c r="U51"/>
  <c r="S51"/>
  <c r="R51"/>
  <c r="Q51"/>
  <c r="O51"/>
  <c r="N51"/>
  <c r="M51"/>
  <c r="K51"/>
  <c r="J51"/>
  <c r="I51"/>
  <c r="G51"/>
  <c r="F51"/>
  <c r="E51"/>
  <c r="AZ48"/>
  <c r="AV48"/>
  <c r="AR48"/>
  <c r="AN48"/>
  <c r="AJ48"/>
  <c r="AF48"/>
  <c r="AB48"/>
  <c r="X48"/>
  <c r="T48"/>
  <c r="P48"/>
  <c r="L48"/>
  <c r="H48"/>
  <c r="BA47" s="1"/>
  <c r="AY129"/>
  <c r="AX129"/>
  <c r="AW129"/>
  <c r="AU129"/>
  <c r="AT129"/>
  <c r="AS129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O129"/>
  <c r="N129"/>
  <c r="M129"/>
  <c r="K129"/>
  <c r="J129"/>
  <c r="I129"/>
  <c r="G129"/>
  <c r="F129"/>
  <c r="E129"/>
  <c r="AZ126"/>
  <c r="AV126"/>
  <c r="AR126"/>
  <c r="AN126"/>
  <c r="AJ126"/>
  <c r="AF126"/>
  <c r="AB126"/>
  <c r="X126"/>
  <c r="T126"/>
  <c r="P126"/>
  <c r="L126"/>
  <c r="H126"/>
  <c r="AY123"/>
  <c r="AX123"/>
  <c r="AW123"/>
  <c r="AU123"/>
  <c r="AT123"/>
  <c r="AS123"/>
  <c r="AQ123"/>
  <c r="AP123"/>
  <c r="AO123"/>
  <c r="AM123"/>
  <c r="AL123"/>
  <c r="AK123"/>
  <c r="AI123"/>
  <c r="AH123"/>
  <c r="AG123"/>
  <c r="AE123"/>
  <c r="AD123"/>
  <c r="AC123"/>
  <c r="AA123"/>
  <c r="Z123"/>
  <c r="Y123"/>
  <c r="W123"/>
  <c r="V123"/>
  <c r="U123"/>
  <c r="S123"/>
  <c r="R123"/>
  <c r="Q123"/>
  <c r="O123"/>
  <c r="N123"/>
  <c r="M123"/>
  <c r="K123"/>
  <c r="J123"/>
  <c r="I123"/>
  <c r="G123"/>
  <c r="F123"/>
  <c r="E123"/>
  <c r="AZ120"/>
  <c r="AV120"/>
  <c r="AR120"/>
  <c r="AN120"/>
  <c r="AJ120"/>
  <c r="AF120"/>
  <c r="AB120"/>
  <c r="X120"/>
  <c r="T120"/>
  <c r="P120"/>
  <c r="L120"/>
  <c r="H120"/>
  <c r="AY117"/>
  <c r="AX117"/>
  <c r="AW117"/>
  <c r="AU117"/>
  <c r="AT117"/>
  <c r="AS117"/>
  <c r="AQ117"/>
  <c r="AP117"/>
  <c r="AO117"/>
  <c r="AM117"/>
  <c r="AL117"/>
  <c r="AK117"/>
  <c r="AI117"/>
  <c r="AH117"/>
  <c r="AG117"/>
  <c r="AE117"/>
  <c r="AD117"/>
  <c r="AC117"/>
  <c r="AA117"/>
  <c r="Z117"/>
  <c r="Y117"/>
  <c r="W117"/>
  <c r="V117"/>
  <c r="U117"/>
  <c r="S117"/>
  <c r="R117"/>
  <c r="Q117"/>
  <c r="O117"/>
  <c r="N117"/>
  <c r="M117"/>
  <c r="K117"/>
  <c r="J117"/>
  <c r="I117"/>
  <c r="G117"/>
  <c r="F117"/>
  <c r="E117"/>
  <c r="AZ114"/>
  <c r="AV114"/>
  <c r="AR114"/>
  <c r="AN114"/>
  <c r="AJ114"/>
  <c r="AF114"/>
  <c r="AB114"/>
  <c r="X114"/>
  <c r="T114"/>
  <c r="P114"/>
  <c r="L114"/>
  <c r="H114"/>
  <c r="AY111"/>
  <c r="AX111"/>
  <c r="AW111"/>
  <c r="AU111"/>
  <c r="AT111"/>
  <c r="AS111"/>
  <c r="AQ111"/>
  <c r="AP111"/>
  <c r="AO111"/>
  <c r="AM111"/>
  <c r="AL111"/>
  <c r="AK111"/>
  <c r="AI111"/>
  <c r="AH111"/>
  <c r="AG111"/>
  <c r="AE111"/>
  <c r="AD111"/>
  <c r="AC111"/>
  <c r="AA111"/>
  <c r="Z111"/>
  <c r="Y111"/>
  <c r="W111"/>
  <c r="V111"/>
  <c r="U111"/>
  <c r="S111"/>
  <c r="R111"/>
  <c r="Q111"/>
  <c r="O111"/>
  <c r="N111"/>
  <c r="M111"/>
  <c r="K111"/>
  <c r="J111"/>
  <c r="I111"/>
  <c r="G111"/>
  <c r="F111"/>
  <c r="E111"/>
  <c r="AZ108"/>
  <c r="AV108"/>
  <c r="AR108"/>
  <c r="AN108"/>
  <c r="AJ108"/>
  <c r="AF108"/>
  <c r="AB108"/>
  <c r="X108"/>
  <c r="T108"/>
  <c r="P108"/>
  <c r="L108"/>
  <c r="H108"/>
  <c r="AY105"/>
  <c r="AX105"/>
  <c r="AW105"/>
  <c r="AZ105" s="1"/>
  <c r="AU105"/>
  <c r="AT105"/>
  <c r="AS105"/>
  <c r="AQ105"/>
  <c r="AP105"/>
  <c r="AO105"/>
  <c r="AM105"/>
  <c r="AL105"/>
  <c r="AN105" s="1"/>
  <c r="AK105"/>
  <c r="AI105"/>
  <c r="AH105"/>
  <c r="AG105"/>
  <c r="AE105"/>
  <c r="AD105"/>
  <c r="AC105"/>
  <c r="AA105"/>
  <c r="Z105"/>
  <c r="Y105"/>
  <c r="W105"/>
  <c r="V105"/>
  <c r="X105" s="1"/>
  <c r="U105"/>
  <c r="S105"/>
  <c r="R105"/>
  <c r="Q105"/>
  <c r="O105"/>
  <c r="N105"/>
  <c r="M105"/>
  <c r="K105"/>
  <c r="J105"/>
  <c r="I105"/>
  <c r="G105"/>
  <c r="F105"/>
  <c r="H105" s="1"/>
  <c r="E105"/>
  <c r="AZ102"/>
  <c r="AV102"/>
  <c r="AR102"/>
  <c r="AN102"/>
  <c r="AJ102"/>
  <c r="AF102"/>
  <c r="AB102"/>
  <c r="X102"/>
  <c r="T102"/>
  <c r="P102"/>
  <c r="L102"/>
  <c r="BA101" s="1"/>
  <c r="H102"/>
  <c r="AY99"/>
  <c r="AX99"/>
  <c r="AW99"/>
  <c r="AU99"/>
  <c r="AT99"/>
  <c r="AS99"/>
  <c r="AQ99"/>
  <c r="AP99"/>
  <c r="AO99"/>
  <c r="AM99"/>
  <c r="AL99"/>
  <c r="AK99"/>
  <c r="AI99"/>
  <c r="AH99"/>
  <c r="AG99"/>
  <c r="AE99"/>
  <c r="AD99"/>
  <c r="AC99"/>
  <c r="AA99"/>
  <c r="Z99"/>
  <c r="Y99"/>
  <c r="W99"/>
  <c r="V99"/>
  <c r="U99"/>
  <c r="S99"/>
  <c r="R99"/>
  <c r="Q99"/>
  <c r="O99"/>
  <c r="N99"/>
  <c r="M99"/>
  <c r="K99"/>
  <c r="J99"/>
  <c r="I99"/>
  <c r="G99"/>
  <c r="F99"/>
  <c r="E99"/>
  <c r="AZ96"/>
  <c r="AV96"/>
  <c r="AR96"/>
  <c r="AN96"/>
  <c r="AJ96"/>
  <c r="AF96"/>
  <c r="AB96"/>
  <c r="X96"/>
  <c r="T96"/>
  <c r="P96"/>
  <c r="L96"/>
  <c r="H96"/>
  <c r="AY93"/>
  <c r="AX93"/>
  <c r="AW93"/>
  <c r="AU93"/>
  <c r="AT93"/>
  <c r="AS93"/>
  <c r="AQ93"/>
  <c r="AP93"/>
  <c r="AO93"/>
  <c r="AM93"/>
  <c r="AL93"/>
  <c r="AK93"/>
  <c r="AI93"/>
  <c r="AH93"/>
  <c r="AG93"/>
  <c r="AE93"/>
  <c r="AD93"/>
  <c r="AC93"/>
  <c r="AA93"/>
  <c r="Z93"/>
  <c r="Y93"/>
  <c r="W93"/>
  <c r="V93"/>
  <c r="U93"/>
  <c r="S93"/>
  <c r="R93"/>
  <c r="Q93"/>
  <c r="O93"/>
  <c r="N93"/>
  <c r="M93"/>
  <c r="K93"/>
  <c r="J93"/>
  <c r="I93"/>
  <c r="G93"/>
  <c r="F93"/>
  <c r="E93"/>
  <c r="AZ90"/>
  <c r="AV90"/>
  <c r="AR90"/>
  <c r="AN90"/>
  <c r="AJ90"/>
  <c r="AF90"/>
  <c r="AB90"/>
  <c r="X90"/>
  <c r="T90"/>
  <c r="P90"/>
  <c r="L90"/>
  <c r="H90"/>
  <c r="AY87"/>
  <c r="AX87"/>
  <c r="AW87"/>
  <c r="AU87"/>
  <c r="AT87"/>
  <c r="AS87"/>
  <c r="AQ87"/>
  <c r="AP87"/>
  <c r="AO87"/>
  <c r="AM87"/>
  <c r="AL87"/>
  <c r="AN87" s="1"/>
  <c r="AK87"/>
  <c r="AI87"/>
  <c r="AH87"/>
  <c r="AG87"/>
  <c r="AE87"/>
  <c r="AD87"/>
  <c r="AC87"/>
  <c r="AA87"/>
  <c r="Z87"/>
  <c r="Y87"/>
  <c r="W87"/>
  <c r="V87"/>
  <c r="X87" s="1"/>
  <c r="U87"/>
  <c r="S87"/>
  <c r="R87"/>
  <c r="Q87"/>
  <c r="O87"/>
  <c r="N87"/>
  <c r="M87"/>
  <c r="K87"/>
  <c r="J87"/>
  <c r="I87"/>
  <c r="G87"/>
  <c r="F87"/>
  <c r="H87" s="1"/>
  <c r="E87"/>
  <c r="AZ84"/>
  <c r="AV84"/>
  <c r="AR84"/>
  <c r="AN84"/>
  <c r="AJ84"/>
  <c r="AF84"/>
  <c r="AB84"/>
  <c r="X84"/>
  <c r="T84"/>
  <c r="P84"/>
  <c r="L84"/>
  <c r="BA83" s="1"/>
  <c r="H84"/>
  <c r="AY81"/>
  <c r="AX81"/>
  <c r="AW81"/>
  <c r="AU81"/>
  <c r="AT81"/>
  <c r="AS81"/>
  <c r="AQ81"/>
  <c r="AP81"/>
  <c r="AO81"/>
  <c r="AM81"/>
  <c r="AL81"/>
  <c r="AK81"/>
  <c r="AI81"/>
  <c r="AH81"/>
  <c r="AG81"/>
  <c r="AE81"/>
  <c r="AD81"/>
  <c r="AC81"/>
  <c r="AA81"/>
  <c r="Z81"/>
  <c r="Y81"/>
  <c r="W81"/>
  <c r="V81"/>
  <c r="U81"/>
  <c r="S81"/>
  <c r="R81"/>
  <c r="Q81"/>
  <c r="O81"/>
  <c r="N81"/>
  <c r="M81"/>
  <c r="K81"/>
  <c r="J81"/>
  <c r="I81"/>
  <c r="G81"/>
  <c r="F81"/>
  <c r="E81"/>
  <c r="AZ78"/>
  <c r="AV78"/>
  <c r="AR78"/>
  <c r="AN78"/>
  <c r="AJ78"/>
  <c r="AF78"/>
  <c r="AB78"/>
  <c r="X78"/>
  <c r="T78"/>
  <c r="P78"/>
  <c r="L78"/>
  <c r="H78"/>
  <c r="AY75"/>
  <c r="AX75"/>
  <c r="AW75"/>
  <c r="AU75"/>
  <c r="AT75"/>
  <c r="AS75"/>
  <c r="AQ75"/>
  <c r="AP75"/>
  <c r="AO75"/>
  <c r="AM75"/>
  <c r="AL75"/>
  <c r="AK75"/>
  <c r="AI75"/>
  <c r="AH75"/>
  <c r="AG75"/>
  <c r="AE75"/>
  <c r="AD75"/>
  <c r="AC75"/>
  <c r="AA75"/>
  <c r="Z75"/>
  <c r="Y75"/>
  <c r="W75"/>
  <c r="V75"/>
  <c r="U75"/>
  <c r="S75"/>
  <c r="R75"/>
  <c r="Q75"/>
  <c r="O75"/>
  <c r="N75"/>
  <c r="M75"/>
  <c r="K75"/>
  <c r="J75"/>
  <c r="I75"/>
  <c r="G75"/>
  <c r="F75"/>
  <c r="E75"/>
  <c r="AZ72"/>
  <c r="AV72"/>
  <c r="AR72"/>
  <c r="AN72"/>
  <c r="AJ72"/>
  <c r="AF72"/>
  <c r="AB72"/>
  <c r="X72"/>
  <c r="T72"/>
  <c r="P72"/>
  <c r="L72"/>
  <c r="H72"/>
  <c r="AY69"/>
  <c r="AX69"/>
  <c r="AW69"/>
  <c r="AU69"/>
  <c r="AT69"/>
  <c r="AS69"/>
  <c r="AV69" s="1"/>
  <c r="AQ69"/>
  <c r="AP69"/>
  <c r="AO69"/>
  <c r="AM69"/>
  <c r="AL69"/>
  <c r="AK69"/>
  <c r="AI69"/>
  <c r="AH69"/>
  <c r="AG69"/>
  <c r="AE69"/>
  <c r="AD69"/>
  <c r="AC69"/>
  <c r="AA69"/>
  <c r="Z69"/>
  <c r="Y69"/>
  <c r="W69"/>
  <c r="V69"/>
  <c r="U69"/>
  <c r="S69"/>
  <c r="R69"/>
  <c r="Q69"/>
  <c r="O69"/>
  <c r="N69"/>
  <c r="M69"/>
  <c r="K69"/>
  <c r="J69"/>
  <c r="I69"/>
  <c r="G69"/>
  <c r="F69"/>
  <c r="E69"/>
  <c r="AZ66"/>
  <c r="AV66"/>
  <c r="AR66"/>
  <c r="AN66"/>
  <c r="AJ66"/>
  <c r="AF66"/>
  <c r="AB66"/>
  <c r="X66"/>
  <c r="T66"/>
  <c r="P66"/>
  <c r="L66"/>
  <c r="H66"/>
  <c r="AY63"/>
  <c r="AX63"/>
  <c r="AW63"/>
  <c r="AU63"/>
  <c r="AT63"/>
  <c r="AS63"/>
  <c r="AQ63"/>
  <c r="AP63"/>
  <c r="AO63"/>
  <c r="AM63"/>
  <c r="AL63"/>
  <c r="AK63"/>
  <c r="AI63"/>
  <c r="AH63"/>
  <c r="AG63"/>
  <c r="AE63"/>
  <c r="AD63"/>
  <c r="AC63"/>
  <c r="AA63"/>
  <c r="Z63"/>
  <c r="Y63"/>
  <c r="W63"/>
  <c r="V63"/>
  <c r="U63"/>
  <c r="S63"/>
  <c r="R63"/>
  <c r="Q63"/>
  <c r="O63"/>
  <c r="N63"/>
  <c r="M63"/>
  <c r="K63"/>
  <c r="J63"/>
  <c r="I63"/>
  <c r="G63"/>
  <c r="F63"/>
  <c r="E63"/>
  <c r="AZ60"/>
  <c r="AV60"/>
  <c r="AR60"/>
  <c r="AN60"/>
  <c r="AJ60"/>
  <c r="AF60"/>
  <c r="AB60"/>
  <c r="X60"/>
  <c r="T60"/>
  <c r="P60"/>
  <c r="L60"/>
  <c r="H60"/>
  <c r="AY45"/>
  <c r="AX45"/>
  <c r="AW45"/>
  <c r="AU45"/>
  <c r="AT45"/>
  <c r="AS45"/>
  <c r="AV45" s="1"/>
  <c r="AQ45"/>
  <c r="AP45"/>
  <c r="AO45"/>
  <c r="AM45"/>
  <c r="AL45"/>
  <c r="AK45"/>
  <c r="AI45"/>
  <c r="AH45"/>
  <c r="AG45"/>
  <c r="AE45"/>
  <c r="AD45"/>
  <c r="AC45"/>
  <c r="AF45" s="1"/>
  <c r="AA45"/>
  <c r="Z45"/>
  <c r="Y45"/>
  <c r="W45"/>
  <c r="V45"/>
  <c r="U45"/>
  <c r="S45"/>
  <c r="R45"/>
  <c r="Q45"/>
  <c r="O45"/>
  <c r="N45"/>
  <c r="M45"/>
  <c r="P45" s="1"/>
  <c r="K45"/>
  <c r="J45"/>
  <c r="I45"/>
  <c r="G45"/>
  <c r="F45"/>
  <c r="E45"/>
  <c r="AZ42"/>
  <c r="AV42"/>
  <c r="AR42"/>
  <c r="AN42"/>
  <c r="AJ42"/>
  <c r="AF42"/>
  <c r="AB42"/>
  <c r="X42"/>
  <c r="T42"/>
  <c r="P42"/>
  <c r="L42"/>
  <c r="H42"/>
  <c r="AY39"/>
  <c r="AX39"/>
  <c r="AW39"/>
  <c r="AU39"/>
  <c r="AT39"/>
  <c r="AS39"/>
  <c r="AQ39"/>
  <c r="AP39"/>
  <c r="AO39"/>
  <c r="AM39"/>
  <c r="AL39"/>
  <c r="AK39"/>
  <c r="AI39"/>
  <c r="AH39"/>
  <c r="AG39"/>
  <c r="AE39"/>
  <c r="AD39"/>
  <c r="AC39"/>
  <c r="AA39"/>
  <c r="Z39"/>
  <c r="Y39"/>
  <c r="W39"/>
  <c r="V39"/>
  <c r="U39"/>
  <c r="S39"/>
  <c r="R39"/>
  <c r="Q39"/>
  <c r="O39"/>
  <c r="N39"/>
  <c r="M39"/>
  <c r="K39"/>
  <c r="J39"/>
  <c r="I39"/>
  <c r="G39"/>
  <c r="F39"/>
  <c r="E39"/>
  <c r="AZ36"/>
  <c r="AV36"/>
  <c r="AR36"/>
  <c r="AN36"/>
  <c r="AJ36"/>
  <c r="AF36"/>
  <c r="AB36"/>
  <c r="X36"/>
  <c r="T36"/>
  <c r="P36"/>
  <c r="L36"/>
  <c r="H36"/>
  <c r="AY33"/>
  <c r="AX33"/>
  <c r="AW33"/>
  <c r="AU33"/>
  <c r="AT33"/>
  <c r="AS33"/>
  <c r="AQ33"/>
  <c r="AP33"/>
  <c r="AO33"/>
  <c r="AM33"/>
  <c r="AL33"/>
  <c r="AK33"/>
  <c r="AI33"/>
  <c r="AH33"/>
  <c r="AG33"/>
  <c r="AE33"/>
  <c r="AD33"/>
  <c r="AC33"/>
  <c r="AA33"/>
  <c r="Z33"/>
  <c r="Y33"/>
  <c r="W33"/>
  <c r="V33"/>
  <c r="U33"/>
  <c r="S33"/>
  <c r="R33"/>
  <c r="Q33"/>
  <c r="O33"/>
  <c r="N33"/>
  <c r="M33"/>
  <c r="K33"/>
  <c r="J33"/>
  <c r="I33"/>
  <c r="G33"/>
  <c r="F33"/>
  <c r="E33"/>
  <c r="BA29"/>
  <c r="AY21"/>
  <c r="AX21"/>
  <c r="AW21"/>
  <c r="AU21"/>
  <c r="AT21"/>
  <c r="AS21"/>
  <c r="AQ21"/>
  <c r="AP21"/>
  <c r="AO21"/>
  <c r="AM21"/>
  <c r="AL21"/>
  <c r="AK21"/>
  <c r="AI21"/>
  <c r="AH21"/>
  <c r="AG21"/>
  <c r="AE21"/>
  <c r="AD21"/>
  <c r="AC21"/>
  <c r="AA21"/>
  <c r="Z21"/>
  <c r="Y21"/>
  <c r="W21"/>
  <c r="V21"/>
  <c r="U21"/>
  <c r="S21"/>
  <c r="R21"/>
  <c r="Q21"/>
  <c r="O21"/>
  <c r="N21"/>
  <c r="M21"/>
  <c r="K21"/>
  <c r="J21"/>
  <c r="I21"/>
  <c r="G21"/>
  <c r="F21"/>
  <c r="E21"/>
  <c r="AZ18"/>
  <c r="AV18"/>
  <c r="AR18"/>
  <c r="AN18"/>
  <c r="AJ18"/>
  <c r="AF18"/>
  <c r="AB18"/>
  <c r="X18"/>
  <c r="T18"/>
  <c r="P18"/>
  <c r="L18"/>
  <c r="H18"/>
  <c r="AY15"/>
  <c r="AX15"/>
  <c r="AW15"/>
  <c r="AU15"/>
  <c r="AT15"/>
  <c r="AS15"/>
  <c r="AQ15"/>
  <c r="AP15"/>
  <c r="AO15"/>
  <c r="AM15"/>
  <c r="AL15"/>
  <c r="AK15"/>
  <c r="AI15"/>
  <c r="AH15"/>
  <c r="AG15"/>
  <c r="AE15"/>
  <c r="AD15"/>
  <c r="AC15"/>
  <c r="AA15"/>
  <c r="Z15"/>
  <c r="Y15"/>
  <c r="W15"/>
  <c r="V15"/>
  <c r="U15"/>
  <c r="S15"/>
  <c r="R15"/>
  <c r="Q15"/>
  <c r="O15"/>
  <c r="N15"/>
  <c r="M15"/>
  <c r="K15"/>
  <c r="J15"/>
  <c r="I15"/>
  <c r="G15"/>
  <c r="F15"/>
  <c r="E15"/>
  <c r="BA11"/>
  <c r="AY9"/>
  <c r="AX9"/>
  <c r="AW9"/>
  <c r="AU9"/>
  <c r="AT9"/>
  <c r="AS9"/>
  <c r="AQ9"/>
  <c r="AP9"/>
  <c r="AO9"/>
  <c r="AM9"/>
  <c r="AL9"/>
  <c r="AK9"/>
  <c r="AI9"/>
  <c r="AH9"/>
  <c r="AG9"/>
  <c r="AE9"/>
  <c r="AD9"/>
  <c r="AC9"/>
  <c r="AA9"/>
  <c r="Z9"/>
  <c r="Y9"/>
  <c r="W9"/>
  <c r="V9"/>
  <c r="U9"/>
  <c r="S9"/>
  <c r="R9"/>
  <c r="Q9"/>
  <c r="O9"/>
  <c r="N9"/>
  <c r="M9"/>
  <c r="K9"/>
  <c r="J9"/>
  <c r="I9"/>
  <c r="G9"/>
  <c r="F9"/>
  <c r="E9"/>
  <c r="AZ6"/>
  <c r="AV6"/>
  <c r="AR6"/>
  <c r="AN6"/>
  <c r="AJ6"/>
  <c r="AF6"/>
  <c r="AB6"/>
  <c r="X6"/>
  <c r="T6"/>
  <c r="P6"/>
  <c r="L6"/>
  <c r="H6"/>
  <c r="T69" l="1"/>
  <c r="AJ69"/>
  <c r="T81"/>
  <c r="AJ81"/>
  <c r="T123"/>
  <c r="AJ123"/>
  <c r="AZ123"/>
  <c r="H51"/>
  <c r="X51"/>
  <c r="P87"/>
  <c r="AF87"/>
  <c r="AV87"/>
  <c r="P105"/>
  <c r="AF105"/>
  <c r="AV105"/>
  <c r="AR45"/>
  <c r="L69"/>
  <c r="AB69"/>
  <c r="AR69"/>
  <c r="L81"/>
  <c r="AB81"/>
  <c r="AR81"/>
  <c r="BA113"/>
  <c r="BA119"/>
  <c r="L123"/>
  <c r="AB123"/>
  <c r="AR123"/>
  <c r="P51"/>
  <c r="AF51"/>
  <c r="BA77"/>
  <c r="AJ51"/>
  <c r="BA59"/>
  <c r="H63"/>
  <c r="X63"/>
  <c r="AN63"/>
  <c r="AZ63"/>
  <c r="BA71"/>
  <c r="T75"/>
  <c r="AJ75"/>
  <c r="AZ75"/>
  <c r="BA89"/>
  <c r="L93"/>
  <c r="AB93"/>
  <c r="AR93"/>
  <c r="BA107"/>
  <c r="L111"/>
  <c r="AB111"/>
  <c r="AR111"/>
  <c r="P117"/>
  <c r="AF117"/>
  <c r="P129"/>
  <c r="AF129"/>
  <c r="AV129"/>
  <c r="AZ51"/>
  <c r="H57"/>
  <c r="X57"/>
  <c r="AN57"/>
  <c r="BA5"/>
  <c r="H9"/>
  <c r="T9"/>
  <c r="AJ9"/>
  <c r="AZ9"/>
  <c r="H15"/>
  <c r="X15"/>
  <c r="AN15"/>
  <c r="BA17"/>
  <c r="H21"/>
  <c r="X21"/>
  <c r="AN21"/>
  <c r="L33"/>
  <c r="AB33"/>
  <c r="AR33"/>
  <c r="L39"/>
  <c r="AB39"/>
  <c r="AR39"/>
  <c r="P63"/>
  <c r="AF63"/>
  <c r="AV63"/>
  <c r="T93"/>
  <c r="AJ93"/>
  <c r="AV93"/>
  <c r="P99"/>
  <c r="AF99"/>
  <c r="AV99"/>
  <c r="T111"/>
  <c r="AJ111"/>
  <c r="H117"/>
  <c r="X117"/>
  <c r="AN117"/>
  <c r="BA125"/>
  <c r="H129"/>
  <c r="X129"/>
  <c r="AN129"/>
  <c r="AZ129"/>
  <c r="AR51"/>
  <c r="P57"/>
  <c r="AF57"/>
  <c r="AV57"/>
  <c r="BA41"/>
  <c r="H45"/>
  <c r="X45"/>
  <c r="AN45"/>
  <c r="L9"/>
  <c r="AB9"/>
  <c r="AR9"/>
  <c r="P15"/>
  <c r="AF15"/>
  <c r="AV15"/>
  <c r="P21"/>
  <c r="AF21"/>
  <c r="AV21"/>
  <c r="T33"/>
  <c r="AJ33"/>
  <c r="AZ33"/>
  <c r="T39"/>
  <c r="AJ39"/>
  <c r="AZ39"/>
  <c r="BA65"/>
  <c r="L75"/>
  <c r="AB75"/>
  <c r="AR75"/>
  <c r="AZ87"/>
  <c r="BA95"/>
  <c r="H99"/>
  <c r="X99"/>
  <c r="AN99"/>
  <c r="AZ117"/>
  <c r="P9"/>
  <c r="AF9"/>
  <c r="AV9"/>
  <c r="T15"/>
  <c r="AJ15"/>
  <c r="AZ15"/>
  <c r="T21"/>
  <c r="AJ21"/>
  <c r="AZ21"/>
  <c r="H33"/>
  <c r="X33"/>
  <c r="AN33"/>
  <c r="BA35"/>
  <c r="H39"/>
  <c r="X39"/>
  <c r="AN39"/>
  <c r="L45"/>
  <c r="AB45"/>
  <c r="T63"/>
  <c r="AJ63"/>
  <c r="H69"/>
  <c r="X69"/>
  <c r="AN69"/>
  <c r="AZ69"/>
  <c r="H75"/>
  <c r="X75"/>
  <c r="AN75"/>
  <c r="P81"/>
  <c r="AF81"/>
  <c r="AV81"/>
  <c r="T87"/>
  <c r="AJ87"/>
  <c r="H93"/>
  <c r="X93"/>
  <c r="AN93"/>
  <c r="AZ93"/>
  <c r="T99"/>
  <c r="AJ99"/>
  <c r="AZ99"/>
  <c r="L105"/>
  <c r="AB105"/>
  <c r="AR105"/>
  <c r="P111"/>
  <c r="AF111"/>
  <c r="AV111"/>
  <c r="T117"/>
  <c r="AJ117"/>
  <c r="AV117"/>
  <c r="H123"/>
  <c r="X123"/>
  <c r="AN123"/>
  <c r="L129"/>
  <c r="AB129"/>
  <c r="AR129"/>
  <c r="T51"/>
  <c r="AN51"/>
  <c r="T57"/>
  <c r="AJ57"/>
  <c r="AZ57"/>
  <c r="X9"/>
  <c r="AN9"/>
  <c r="L15"/>
  <c r="AB15"/>
  <c r="AR15"/>
  <c r="L21"/>
  <c r="BC17" s="1"/>
  <c r="BB17" s="1"/>
  <c r="AB21"/>
  <c r="AR21"/>
  <c r="P33"/>
  <c r="AF33"/>
  <c r="AV33"/>
  <c r="P39"/>
  <c r="AF39"/>
  <c r="AV39"/>
  <c r="T45"/>
  <c r="AJ45"/>
  <c r="AZ45"/>
  <c r="L63"/>
  <c r="AB63"/>
  <c r="AR63"/>
  <c r="P69"/>
  <c r="AF69"/>
  <c r="P75"/>
  <c r="AF75"/>
  <c r="AV75"/>
  <c r="H81"/>
  <c r="X81"/>
  <c r="AN81"/>
  <c r="AZ81"/>
  <c r="L87"/>
  <c r="AB87"/>
  <c r="AR87"/>
  <c r="P93"/>
  <c r="AF93"/>
  <c r="L99"/>
  <c r="AB99"/>
  <c r="AR99"/>
  <c r="T105"/>
  <c r="AJ105"/>
  <c r="H111"/>
  <c r="X111"/>
  <c r="AN111"/>
  <c r="AZ111"/>
  <c r="L117"/>
  <c r="AB117"/>
  <c r="AR117"/>
  <c r="P123"/>
  <c r="AF123"/>
  <c r="AV123"/>
  <c r="T129"/>
  <c r="AJ129"/>
  <c r="L51"/>
  <c r="AB51"/>
  <c r="AV51"/>
  <c r="L57"/>
  <c r="AB57"/>
  <c r="AR57"/>
  <c r="BC101"/>
  <c r="BB101" s="1"/>
  <c r="K13" i="4"/>
  <c r="J13"/>
  <c r="I13"/>
  <c r="H13"/>
  <c r="F13"/>
  <c r="E13"/>
  <c r="D13"/>
  <c r="C13"/>
  <c r="K21" i="3"/>
  <c r="L21" s="1"/>
  <c r="M21" s="1"/>
  <c r="K20"/>
  <c r="L20" s="1"/>
  <c r="M20" s="1"/>
  <c r="K19"/>
  <c r="L19" s="1"/>
  <c r="M19" s="1"/>
  <c r="K18"/>
  <c r="L18" s="1"/>
  <c r="M18" s="1"/>
  <c r="K17"/>
  <c r="L17" s="1"/>
  <c r="M17" s="1"/>
  <c r="L16"/>
  <c r="M16" s="1"/>
  <c r="M22" s="1"/>
  <c r="AY111" i="2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AY108"/>
  <c r="AU108"/>
  <c r="AQ108"/>
  <c r="AM108"/>
  <c r="AI108"/>
  <c r="AE108"/>
  <c r="AA108"/>
  <c r="W108"/>
  <c r="S108"/>
  <c r="O108"/>
  <c r="K108"/>
  <c r="G108"/>
  <c r="BB107"/>
  <c r="BA107"/>
  <c r="AZ107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AY102"/>
  <c r="AU102"/>
  <c r="AQ102"/>
  <c r="AM102"/>
  <c r="AI102"/>
  <c r="AE102"/>
  <c r="AA102"/>
  <c r="W102"/>
  <c r="S102"/>
  <c r="O102"/>
  <c r="K102"/>
  <c r="G102"/>
  <c r="BB101"/>
  <c r="BA101"/>
  <c r="AZ101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AY96"/>
  <c r="AU96"/>
  <c r="AQ96"/>
  <c r="AM96"/>
  <c r="AI96"/>
  <c r="AE96"/>
  <c r="AA96"/>
  <c r="W96"/>
  <c r="S96"/>
  <c r="O96"/>
  <c r="K96"/>
  <c r="G96"/>
  <c r="BB95"/>
  <c r="BA95"/>
  <c r="AZ95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AY90"/>
  <c r="AU90"/>
  <c r="AQ90"/>
  <c r="AM90"/>
  <c r="AI90"/>
  <c r="AE90"/>
  <c r="AA90"/>
  <c r="W90"/>
  <c r="S90"/>
  <c r="O90"/>
  <c r="K90"/>
  <c r="G90"/>
  <c r="BB89"/>
  <c r="BA89"/>
  <c r="AZ89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AY84"/>
  <c r="AU84"/>
  <c r="AQ84"/>
  <c r="AM84"/>
  <c r="AI84"/>
  <c r="AE84"/>
  <c r="AA84"/>
  <c r="W84"/>
  <c r="S84"/>
  <c r="O84"/>
  <c r="K84"/>
  <c r="G84"/>
  <c r="BB83"/>
  <c r="BA83"/>
  <c r="AZ83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AY78"/>
  <c r="AU78"/>
  <c r="AQ78"/>
  <c r="AM78"/>
  <c r="AI78"/>
  <c r="AE78"/>
  <c r="AA78"/>
  <c r="W78"/>
  <c r="S78"/>
  <c r="O78"/>
  <c r="K78"/>
  <c r="G78"/>
  <c r="BB77"/>
  <c r="BA77"/>
  <c r="AZ77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AY72"/>
  <c r="AU72"/>
  <c r="AQ72"/>
  <c r="AM72"/>
  <c r="AI72"/>
  <c r="AE72"/>
  <c r="AA72"/>
  <c r="W72"/>
  <c r="S72"/>
  <c r="O72"/>
  <c r="K72"/>
  <c r="G72"/>
  <c r="BB71"/>
  <c r="BA71"/>
  <c r="AZ71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AY66"/>
  <c r="AU66"/>
  <c r="AQ66"/>
  <c r="AM66"/>
  <c r="AI66"/>
  <c r="AE66"/>
  <c r="AA66"/>
  <c r="W66"/>
  <c r="S66"/>
  <c r="O66"/>
  <c r="K66"/>
  <c r="G66"/>
  <c r="BB65"/>
  <c r="BA65"/>
  <c r="AZ65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AY60"/>
  <c r="AU60"/>
  <c r="AQ60"/>
  <c r="AM60"/>
  <c r="AI60"/>
  <c r="AE60"/>
  <c r="AA60"/>
  <c r="W60"/>
  <c r="S60"/>
  <c r="O60"/>
  <c r="K60"/>
  <c r="G60"/>
  <c r="BB59"/>
  <c r="BA59"/>
  <c r="AZ59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AY54"/>
  <c r="AU54"/>
  <c r="AQ54"/>
  <c r="AM54"/>
  <c r="AI54"/>
  <c r="AE54"/>
  <c r="AA54"/>
  <c r="W54"/>
  <c r="S54"/>
  <c r="O54"/>
  <c r="K54"/>
  <c r="G54"/>
  <c r="BB53"/>
  <c r="BA53"/>
  <c r="AZ53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Y48"/>
  <c r="AU48"/>
  <c r="AQ48"/>
  <c r="AM48"/>
  <c r="AI48"/>
  <c r="AE48"/>
  <c r="AA48"/>
  <c r="W48"/>
  <c r="S48"/>
  <c r="O48"/>
  <c r="K48"/>
  <c r="G48"/>
  <c r="BB47"/>
  <c r="BA47"/>
  <c r="AZ47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Y42"/>
  <c r="AU42"/>
  <c r="AQ42"/>
  <c r="AM42"/>
  <c r="AI42"/>
  <c r="AE42"/>
  <c r="AA42"/>
  <c r="W42"/>
  <c r="S42"/>
  <c r="O42"/>
  <c r="K42"/>
  <c r="G42"/>
  <c r="BB41"/>
  <c r="BA41"/>
  <c r="AZ41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Y36"/>
  <c r="AU36"/>
  <c r="AQ36"/>
  <c r="AM36"/>
  <c r="AI36"/>
  <c r="AE36"/>
  <c r="AA36"/>
  <c r="W36"/>
  <c r="S36"/>
  <c r="O36"/>
  <c r="K36"/>
  <c r="G36"/>
  <c r="BB35"/>
  <c r="BA35"/>
  <c r="AZ35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AY30"/>
  <c r="AU30"/>
  <c r="AQ30"/>
  <c r="AM30"/>
  <c r="AI30"/>
  <c r="AE30"/>
  <c r="AA30"/>
  <c r="W30"/>
  <c r="S30"/>
  <c r="O30"/>
  <c r="K30"/>
  <c r="G30"/>
  <c r="BB29"/>
  <c r="BA29"/>
  <c r="AZ29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AY24"/>
  <c r="AU24"/>
  <c r="AQ24"/>
  <c r="AM24"/>
  <c r="AI24"/>
  <c r="AE24"/>
  <c r="AA24"/>
  <c r="W24"/>
  <c r="S24"/>
  <c r="O24"/>
  <c r="K24"/>
  <c r="G24"/>
  <c r="BB23"/>
  <c r="BA23"/>
  <c r="AZ23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AY18"/>
  <c r="AU18"/>
  <c r="AQ18"/>
  <c r="AM18"/>
  <c r="AI18"/>
  <c r="AE18"/>
  <c r="AA18"/>
  <c r="W18"/>
  <c r="S18"/>
  <c r="O18"/>
  <c r="K18"/>
  <c r="G18"/>
  <c r="BB17"/>
  <c r="BA17"/>
  <c r="AZ17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AY12"/>
  <c r="AU12"/>
  <c r="AQ12"/>
  <c r="AM12"/>
  <c r="AI12"/>
  <c r="AE12"/>
  <c r="AA12"/>
  <c r="W12"/>
  <c r="S12"/>
  <c r="O12"/>
  <c r="K12"/>
  <c r="G12"/>
  <c r="BB11"/>
  <c r="BA11"/>
  <c r="AZ11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Y6"/>
  <c r="AU6"/>
  <c r="AQ6"/>
  <c r="AM6"/>
  <c r="AI6"/>
  <c r="AE6"/>
  <c r="AA6"/>
  <c r="W6"/>
  <c r="S6"/>
  <c r="O6"/>
  <c r="K6"/>
  <c r="G6"/>
  <c r="BB5"/>
  <c r="BA5"/>
  <c r="AZ5"/>
  <c r="P7" i="1"/>
  <c r="P13" s="1"/>
  <c r="Q7" l="1"/>
  <c r="Q13" s="1"/>
  <c r="BA130" i="5"/>
  <c r="BC53"/>
  <c r="BB53" s="1"/>
  <c r="BC5"/>
  <c r="BC113"/>
  <c r="BB113" s="1"/>
  <c r="BC59"/>
  <c r="BB59" s="1"/>
  <c r="BC125"/>
  <c r="BB125" s="1"/>
  <c r="BC11"/>
  <c r="BB11" s="1"/>
  <c r="BC107"/>
  <c r="BB107" s="1"/>
  <c r="BC119"/>
  <c r="BB119" s="1"/>
  <c r="BC71"/>
  <c r="BB71" s="1"/>
  <c r="BC65"/>
  <c r="BB65" s="1"/>
  <c r="BC47"/>
  <c r="BB47" s="1"/>
  <c r="BC83"/>
  <c r="BB83" s="1"/>
  <c r="BC95"/>
  <c r="BB95" s="1"/>
  <c r="BC77"/>
  <c r="BB77" s="1"/>
  <c r="BC89"/>
  <c r="BB89" s="1"/>
  <c r="BC35"/>
  <c r="BB35" s="1"/>
  <c r="BC29"/>
  <c r="BC41"/>
  <c r="BB41" s="1"/>
  <c r="L15" i="3"/>
  <c r="BC130" i="5" l="1"/>
  <c r="BC138" s="1"/>
  <c r="BB5"/>
  <c r="BB29"/>
  <c r="M15" i="3"/>
  <c r="BB130" i="5" l="1"/>
</calcChain>
</file>

<file path=xl/sharedStrings.xml><?xml version="1.0" encoding="utf-8"?>
<sst xmlns="http://schemas.openxmlformats.org/spreadsheetml/2006/main" count="5555" uniqueCount="329">
  <si>
    <t>2016年度养老机构一次性建设补贴资金核查审定明细表</t>
  </si>
  <si>
    <t>城区：二道区</t>
  </si>
  <si>
    <t>单位：元</t>
  </si>
  <si>
    <t>序号</t>
  </si>
  <si>
    <t>机构名称</t>
  </si>
  <si>
    <t>法人代表</t>
  </si>
  <si>
    <t>房屋使用形式</t>
  </si>
  <si>
    <t>建设类型</t>
  </si>
  <si>
    <t>正式运营时间</t>
  </si>
  <si>
    <t>原有床位数</t>
  </si>
  <si>
    <t>新增床位数</t>
  </si>
  <si>
    <t>补贴床位数</t>
  </si>
  <si>
    <t>各项手续情况</t>
  </si>
  <si>
    <t>补贴标准</t>
  </si>
  <si>
    <t>补贴资金</t>
  </si>
  <si>
    <t>市补贴资金</t>
  </si>
  <si>
    <t>产权</t>
  </si>
  <si>
    <t>消防</t>
  </si>
  <si>
    <t>卫生</t>
  </si>
  <si>
    <t>餐饮</t>
  </si>
  <si>
    <t>环保</t>
  </si>
  <si>
    <t>长春市二道区祥盛老年照护院</t>
  </si>
  <si>
    <t>陈丹</t>
  </si>
  <si>
    <t>√</t>
  </si>
  <si>
    <t>合计</t>
  </si>
  <si>
    <t>2016年度民办养老机构运营补贴核查审定明细表</t>
  </si>
  <si>
    <t>长春市二道区赛诺老年公寓</t>
  </si>
  <si>
    <t>1月份核实入住人数</t>
  </si>
  <si>
    <t>2月份核实入住人数</t>
  </si>
  <si>
    <t>3月份核实入住人数</t>
  </si>
  <si>
    <t>4月份核实入住人数</t>
  </si>
  <si>
    <t>5月份核实入住人数</t>
  </si>
  <si>
    <t>6月份核实入住人数</t>
  </si>
  <si>
    <t>7月份核实入住人数</t>
  </si>
  <si>
    <t>8月份核实入住人数</t>
  </si>
  <si>
    <t>9月份核实入住人数</t>
  </si>
  <si>
    <t>10月份核实入住人数</t>
  </si>
  <si>
    <t>11月份核实入住人数</t>
  </si>
  <si>
    <t>12月份核实入住人数</t>
  </si>
  <si>
    <t>1-12月核定人次</t>
  </si>
  <si>
    <t>补贴资金总额（元）</t>
  </si>
  <si>
    <t>其中市补贴资金（元）</t>
  </si>
  <si>
    <t>马虹遐</t>
  </si>
  <si>
    <t>自理</t>
  </si>
  <si>
    <t>半自理</t>
  </si>
  <si>
    <t>不能自理</t>
  </si>
  <si>
    <t>总计</t>
  </si>
  <si>
    <t>联系电话</t>
  </si>
  <si>
    <t>18186801777</t>
  </si>
  <si>
    <t>成立时间</t>
  </si>
  <si>
    <t>2012</t>
  </si>
  <si>
    <t>1月份核实补贴金额</t>
  </si>
  <si>
    <t>2月份核实补贴金额</t>
  </si>
  <si>
    <t>3月份核实补贴金额</t>
  </si>
  <si>
    <t>4月份核实补贴金额</t>
  </si>
  <si>
    <t>5月份核实补贴金额</t>
  </si>
  <si>
    <t>6月份核实补贴金额</t>
  </si>
  <si>
    <t>7月份核实补贴金额</t>
  </si>
  <si>
    <t>8月份核实补贴金额</t>
  </si>
  <si>
    <t>9月份核实补贴金额</t>
  </si>
  <si>
    <t>10月份核实补贴金额</t>
  </si>
  <si>
    <t>11月份核实补贴金额</t>
  </si>
  <si>
    <t>12月份核实补贴金额</t>
  </si>
  <si>
    <t>建筑面积</t>
  </si>
  <si>
    <t>设立许可核定床位数</t>
  </si>
  <si>
    <t>274</t>
  </si>
  <si>
    <t>长春市二道区济康老年养护中心</t>
  </si>
  <si>
    <t>公晓颖</t>
  </si>
  <si>
    <t>13324300168</t>
  </si>
  <si>
    <t>270</t>
  </si>
  <si>
    <t>长春市二道区安嘉老年公寓</t>
  </si>
  <si>
    <t>包文芳</t>
  </si>
  <si>
    <t>13578747779</t>
  </si>
  <si>
    <t>长春市二道区十委社区老年公寓</t>
  </si>
  <si>
    <t>李冲</t>
  </si>
  <si>
    <t>150</t>
  </si>
  <si>
    <t>长春市丰园老年公寓</t>
  </si>
  <si>
    <t>才秀云</t>
  </si>
  <si>
    <t>72</t>
  </si>
  <si>
    <t>长春市松海敬老院</t>
  </si>
  <si>
    <t>苏继红</t>
  </si>
  <si>
    <t>71</t>
  </si>
  <si>
    <t>长春市二道区为民养老院</t>
  </si>
  <si>
    <t>王长明</t>
  </si>
  <si>
    <t>13596090388</t>
  </si>
  <si>
    <t>25</t>
  </si>
  <si>
    <t>长春市二道区泰祥老年公寓</t>
  </si>
  <si>
    <t>韩科研</t>
  </si>
  <si>
    <t>18943612707</t>
  </si>
  <si>
    <t>2015.7.10</t>
  </si>
  <si>
    <t>135</t>
  </si>
  <si>
    <t>长春市二道区雅森老年护理院</t>
  </si>
  <si>
    <t>盛景柱</t>
  </si>
  <si>
    <t>84735671</t>
  </si>
  <si>
    <t>82</t>
  </si>
  <si>
    <t>长春市二道区永兴老年护理院</t>
  </si>
  <si>
    <t>马永兴</t>
  </si>
  <si>
    <t>13354309608</t>
  </si>
  <si>
    <t>24</t>
  </si>
  <si>
    <t>长春市二道区东站老年公寓</t>
  </si>
  <si>
    <t>张超</t>
  </si>
  <si>
    <t>13504302398</t>
  </si>
  <si>
    <t>60</t>
  </si>
  <si>
    <t>长春市二道区钻石城老年公寓</t>
  </si>
  <si>
    <t>田淑霞</t>
  </si>
  <si>
    <t>86163489</t>
  </si>
  <si>
    <t>2003.3.29</t>
  </si>
  <si>
    <t>36</t>
  </si>
  <si>
    <t>长春市二道区舒心老人之家</t>
  </si>
  <si>
    <t>徐英楠</t>
  </si>
  <si>
    <t>17390028407</t>
  </si>
  <si>
    <t>26</t>
  </si>
  <si>
    <t>长春市二道区同心养老院</t>
  </si>
  <si>
    <t>张艳歌</t>
  </si>
  <si>
    <t>84648316</t>
  </si>
  <si>
    <t>34</t>
  </si>
  <si>
    <t>长春市二道区福寿护理院</t>
  </si>
  <si>
    <t>矫淑荣</t>
  </si>
  <si>
    <t>18088635193</t>
  </si>
  <si>
    <t>2002.4.20</t>
  </si>
  <si>
    <t>50</t>
  </si>
  <si>
    <t>长春市二道区热电社区老年公寓</t>
  </si>
  <si>
    <t>左凤珍</t>
  </si>
  <si>
    <t>15526671968</t>
  </si>
  <si>
    <t>1999.5.18</t>
  </si>
  <si>
    <t>28</t>
  </si>
  <si>
    <t>长春市二道区沿河社区老年公寓</t>
  </si>
  <si>
    <t>毛俊杰</t>
  </si>
  <si>
    <t>13844829088</t>
  </si>
  <si>
    <t>68</t>
  </si>
  <si>
    <t>2016.2</t>
  </si>
  <si>
    <t>755.2</t>
  </si>
  <si>
    <t>55</t>
  </si>
  <si>
    <t>2016年度养老机构贫困老人入住机构补贴核查审定表</t>
  </si>
  <si>
    <t>床位总数</t>
  </si>
  <si>
    <t>入住人员总数</t>
  </si>
  <si>
    <t>困难老人总数</t>
  </si>
  <si>
    <t>12个月共核实入住总人次（每月入住人数加和）</t>
  </si>
  <si>
    <t>失能</t>
  </si>
  <si>
    <t>地区</t>
  </si>
  <si>
    <t>一次性建设补贴</t>
  </si>
  <si>
    <t>民办养老机构运营补贴</t>
  </si>
  <si>
    <t>困难老人入住机构补贴</t>
  </si>
  <si>
    <t>总计（万元)</t>
  </si>
  <si>
    <t>机构（所)</t>
  </si>
  <si>
    <t>补贴床位数（张）</t>
  </si>
  <si>
    <t>市补贴资金（万元）</t>
  </si>
  <si>
    <t>机构（所）</t>
  </si>
  <si>
    <t>困难老人总数（人）</t>
  </si>
  <si>
    <t>朝阳区</t>
  </si>
  <si>
    <t>南关区</t>
  </si>
  <si>
    <t>宽城区</t>
  </si>
  <si>
    <t>二道区</t>
  </si>
  <si>
    <t>绿园区</t>
  </si>
  <si>
    <t>双阳区</t>
  </si>
  <si>
    <t>九台区</t>
  </si>
  <si>
    <t>经开区</t>
  </si>
  <si>
    <t>汽车区</t>
  </si>
  <si>
    <t>2016年度民办养老机构运营补贴统计表</t>
  </si>
  <si>
    <t>民政局（公章）</t>
  </si>
  <si>
    <t>财政局（公章）</t>
  </si>
  <si>
    <t>长春市双阳区清江祥和老年服务中心</t>
  </si>
  <si>
    <t>补贴资金总额（万元）</t>
  </si>
  <si>
    <t>其中市补贴资金（万元）</t>
  </si>
  <si>
    <t>1</t>
  </si>
  <si>
    <t>项国明</t>
  </si>
  <si>
    <t>13578961678</t>
  </si>
  <si>
    <t>2014-11-16</t>
  </si>
  <si>
    <t>754.6</t>
  </si>
  <si>
    <t>长春市双阳区德福老龄公寓</t>
  </si>
  <si>
    <t>3</t>
  </si>
  <si>
    <t>王洪伟</t>
  </si>
  <si>
    <t>13804391698</t>
  </si>
  <si>
    <t>7</t>
  </si>
  <si>
    <t>13</t>
  </si>
  <si>
    <t>8</t>
  </si>
  <si>
    <t>2010.07.12</t>
  </si>
  <si>
    <t>1100</t>
  </si>
  <si>
    <t>30</t>
  </si>
  <si>
    <t>康乐园老人之家</t>
  </si>
  <si>
    <t>4</t>
  </si>
  <si>
    <t>田瑞玲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</si>
  <si>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3756608966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</si>
  <si>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009.12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</si>
  <si>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3</t>
    </r>
  </si>
  <si>
    <t>耄耋老年公寓</t>
  </si>
  <si>
    <t>李卓峰</t>
  </si>
  <si>
    <t>18843126368</t>
  </si>
  <si>
    <t>0</t>
  </si>
  <si>
    <t>2</t>
  </si>
  <si>
    <t>6</t>
  </si>
  <si>
    <t>5</t>
  </si>
  <si>
    <t>2010.03</t>
  </si>
  <si>
    <t>169.18</t>
  </si>
  <si>
    <t>15</t>
  </si>
  <si>
    <t>双阳区可欣老年公寓</t>
  </si>
  <si>
    <t>平玉梅</t>
  </si>
  <si>
    <t>13630536557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</si>
  <si>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006.05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</si>
  <si>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00</t>
    </r>
  </si>
  <si>
    <r>
      <rPr>
        <sz val="9"/>
        <color rgb="FF000000"/>
        <rFont val="宋体"/>
        <family val="3"/>
        <charset val="134"/>
      </rPr>
      <t>3</t>
    </r>
    <r>
      <rPr>
        <sz val="9"/>
        <color rgb="FF000000"/>
        <rFont val="宋体"/>
        <family val="3"/>
        <charset val="134"/>
      </rPr>
      <t>0</t>
    </r>
  </si>
  <si>
    <t>东山老年公寓</t>
  </si>
  <si>
    <t>梅常秀</t>
  </si>
  <si>
    <t>13943119962</t>
  </si>
  <si>
    <t>2014.11.07</t>
  </si>
  <si>
    <t>900</t>
  </si>
  <si>
    <t>80</t>
  </si>
  <si>
    <t>长春市双阳区老来福老年公寓</t>
  </si>
  <si>
    <t>赵拓</t>
  </si>
  <si>
    <t>13756679696</t>
  </si>
  <si>
    <t>2013-05-13</t>
  </si>
  <si>
    <t>1500</t>
  </si>
  <si>
    <t>78</t>
  </si>
  <si>
    <t>心乐老年公寓寓</t>
  </si>
  <si>
    <t>王凤兰</t>
  </si>
  <si>
    <t>15526850988</t>
  </si>
  <si>
    <t>2015.12.22</t>
  </si>
  <si>
    <t>1680</t>
  </si>
  <si>
    <t>221</t>
  </si>
  <si>
    <t>双阳区东方老年公寓</t>
  </si>
  <si>
    <t>李海艳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</si>
  <si>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009年3月2日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</si>
  <si>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80</t>
    </r>
  </si>
  <si>
    <t>长春市双阳区鑫夕阳温泉康复养老院</t>
  </si>
  <si>
    <t>贲淑华</t>
  </si>
  <si>
    <t>84165577</t>
  </si>
  <si>
    <t>2018年8月25日</t>
  </si>
  <si>
    <t>1030</t>
  </si>
  <si>
    <t>双阳区夕阳之光老年公寓</t>
  </si>
  <si>
    <t>杨成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</si>
  <si>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8243134313</t>
    </r>
  </si>
  <si>
    <t>2014.12.18</t>
  </si>
  <si>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00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</si>
  <si>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0</t>
    </r>
  </si>
  <si>
    <t>长春市双阳区平湖街道双桥村老年公寓</t>
  </si>
  <si>
    <t>张艳华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</si>
  <si>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323430222</t>
    </r>
  </si>
  <si>
    <t>2014.12.2</t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</si>
  <si>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5</t>
    </r>
  </si>
  <si>
    <t>双阳区鸿源老年公寓</t>
  </si>
  <si>
    <t>双阳</t>
  </si>
  <si>
    <t>牟政财</t>
  </si>
  <si>
    <t>15948263256</t>
  </si>
  <si>
    <t>2009.09.01</t>
  </si>
  <si>
    <t>200</t>
  </si>
  <si>
    <t>集顺老年公寓</t>
  </si>
  <si>
    <t>周海林</t>
  </si>
  <si>
    <t>18743185868</t>
  </si>
  <si>
    <t>2004.4</t>
  </si>
  <si>
    <t>500</t>
  </si>
  <si>
    <t>35</t>
  </si>
  <si>
    <t>家园老年公寓</t>
  </si>
  <si>
    <t>李亚茹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</si>
  <si>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3624410688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</si>
  <si>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014.12</t>
    </r>
  </si>
  <si>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70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</si>
  <si>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5</t>
    </r>
  </si>
  <si>
    <t>健安居老年公寓</t>
  </si>
  <si>
    <t>23</t>
  </si>
  <si>
    <t>宋晓杰</t>
  </si>
  <si>
    <t>13578806603</t>
  </si>
  <si>
    <t>2015-12-17</t>
  </si>
  <si>
    <t>双阳区敬福老年公寓</t>
  </si>
  <si>
    <t>王汉臣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</si>
  <si>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3274301158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</si>
  <si>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</t>
    </r>
  </si>
  <si>
    <t>M</t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</si>
  <si>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19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</si>
  <si>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5</t>
    </r>
  </si>
  <si>
    <t>明珠生态园万家福老年公寓</t>
  </si>
  <si>
    <t>孟昭红</t>
  </si>
  <si>
    <t>15981077666</t>
  </si>
  <si>
    <t>2015.6</t>
  </si>
  <si>
    <t>3500</t>
  </si>
  <si>
    <t>260</t>
  </si>
  <si>
    <t>夕阳红老年公寓</t>
  </si>
  <si>
    <t>高海艳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</si>
  <si>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5504407000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</si>
  <si>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015年12月10日</t>
    </r>
  </si>
  <si>
    <t>长春市双阳区康宁老年公寓</t>
  </si>
  <si>
    <t>吴学明</t>
  </si>
  <si>
    <t>13578600730</t>
  </si>
  <si>
    <t>45</t>
  </si>
  <si>
    <t>13756608966</t>
  </si>
  <si>
    <t>18243134313</t>
  </si>
  <si>
    <t>13624410688</t>
  </si>
  <si>
    <t>91</t>
  </si>
  <si>
    <t>13274301158</t>
  </si>
  <si>
    <t>15504407000</t>
  </si>
  <si>
    <t>51</t>
  </si>
  <si>
    <t>城区：双阳区</t>
    <phoneticPr fontId="9" type="noConversion"/>
  </si>
  <si>
    <t>2</t>
    <phoneticPr fontId="9" type="noConversion"/>
  </si>
  <si>
    <t>长春市双阳区人和老年公寓</t>
  </si>
  <si>
    <t>刘传华</t>
  </si>
  <si>
    <t>18643136676</t>
  </si>
  <si>
    <t>2015年12月18日</t>
  </si>
  <si>
    <t>合计</t>
    <phoneticPr fontId="9" type="noConversion"/>
  </si>
  <si>
    <t>3</t>
    <phoneticPr fontId="9" type="noConversion"/>
  </si>
  <si>
    <t>4</t>
    <phoneticPr fontId="9" type="noConversion"/>
  </si>
  <si>
    <t>5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</si>
  <si>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</si>
  <si>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</si>
  <si>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</si>
  <si>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</si>
  <si>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r>
      <t>1</t>
    </r>
    <r>
      <rPr>
        <sz val="9"/>
        <color indexed="8"/>
        <rFont val="宋体"/>
        <family val="3"/>
        <charset val="134"/>
      </rPr>
      <t>0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</si>
  <si>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1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</si>
  <si>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2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</si>
  <si>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3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</si>
  <si>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4</t>
    </r>
    <phoneticPr fontId="9" type="noConversion"/>
  </si>
  <si>
    <r>
      <t>1</t>
    </r>
    <r>
      <rPr>
        <sz val="9"/>
        <color theme="1"/>
        <rFont val="宋体"/>
        <family val="3"/>
        <charset val="134"/>
        <scheme val="minor"/>
      </rPr>
      <t>5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</si>
  <si>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6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</si>
  <si>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7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</si>
  <si>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8</t>
    </r>
    <phoneticPr fontId="9" type="noConversion"/>
  </si>
  <si>
    <r>
      <t>1</t>
    </r>
    <r>
      <rPr>
        <sz val="9"/>
        <color indexed="8"/>
        <rFont val="宋体"/>
        <family val="3"/>
        <charset val="134"/>
      </rPr>
      <t>9</t>
    </r>
    <phoneticPr fontId="9" type="noConversion"/>
  </si>
  <si>
    <r>
      <t>2</t>
    </r>
    <r>
      <rPr>
        <sz val="9"/>
        <color rgb="FF000000"/>
        <rFont val="宋体"/>
        <family val="3"/>
        <charset val="134"/>
      </rPr>
      <t>0</t>
    </r>
    <phoneticPr fontId="9" type="noConversion"/>
  </si>
  <si>
    <r>
      <t>2</t>
    </r>
    <r>
      <rPr>
        <sz val="9"/>
        <color indexed="8"/>
        <rFont val="宋体"/>
        <family val="3"/>
        <charset val="134"/>
      </rPr>
      <t>1</t>
    </r>
    <phoneticPr fontId="9" type="noConversion"/>
  </si>
  <si>
    <t>2016年度长春市双阳区养老服务业补贴资金核查汇总表</t>
    <phoneticPr fontId="9" type="noConversion"/>
  </si>
  <si>
    <t>双阳区鑫夕阳温泉康复养老院</t>
  </si>
  <si>
    <t>自建</t>
  </si>
  <si>
    <t>新建</t>
  </si>
  <si>
    <t>2016.8.25</t>
  </si>
  <si>
    <t>双阳区广禾养老文化苑</t>
  </si>
  <si>
    <t>张永宪</t>
  </si>
  <si>
    <t>改建</t>
  </si>
  <si>
    <t>2016.12.27</t>
  </si>
  <si>
    <t>双阳区德祥老年公寓</t>
  </si>
  <si>
    <t>曹文生</t>
  </si>
  <si>
    <t>2016.12.20</t>
  </si>
  <si>
    <t>双阳区</t>
    <phoneticPr fontId="9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</si>
</sst>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_ "/>
    <numFmt numFmtId="177" formatCode="0.0000_ "/>
    <numFmt numFmtId="178" formatCode="0.00_ "/>
    <numFmt numFmtId="179" formatCode="#,##0.00_);[Red]\(#,##0.00\)"/>
    <numFmt numFmtId="180" formatCode="0_);[Red]\(0\)"/>
    <numFmt numFmtId="181" formatCode="0.0000_);[Red]\(0.0000\)"/>
    <numFmt numFmtId="182" formatCode="#,##0_);[Red]\(#,##0\)"/>
    <numFmt numFmtId="183" formatCode="0.00_);[Red]\(0.00\)"/>
    <numFmt numFmtId="184" formatCode="#,##0.0000_);[Red]\(#,##0.0000\)"/>
  </numFmts>
  <fonts count="5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8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4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 tint="4.9989318521683403E-2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6">
    <xf numFmtId="0" fontId="0" fillId="0" borderId="0">
      <alignment vertical="center"/>
    </xf>
    <xf numFmtId="0" fontId="23" fillId="0" borderId="0">
      <protection locked="0"/>
    </xf>
    <xf numFmtId="43" fontId="24" fillId="0" borderId="0" applyFont="0" applyFill="0" applyBorder="0" applyAlignment="0" applyProtection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0" borderId="0"/>
    <xf numFmtId="0" fontId="22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0" borderId="0"/>
    <xf numFmtId="0" fontId="38" fillId="0" borderId="0">
      <alignment vertical="center"/>
    </xf>
    <xf numFmtId="0" fontId="4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8" fillId="0" borderId="0">
      <alignment vertical="center"/>
    </xf>
    <xf numFmtId="0" fontId="4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178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6" fillId="0" borderId="1" xfId="7" applyFont="1" applyFill="1" applyBorder="1">
      <alignment vertical="center"/>
    </xf>
    <xf numFmtId="0" fontId="17" fillId="0" borderId="1" xfId="7" applyFont="1" applyFill="1" applyBorder="1" applyAlignment="1">
      <alignment horizontal="center" vertical="center" wrapText="1"/>
    </xf>
    <xf numFmtId="179" fontId="14" fillId="0" borderId="1" xfId="2" applyNumberFormat="1" applyFont="1" applyFill="1" applyBorder="1" applyAlignment="1">
      <alignment horizontal="right" vertical="center" wrapText="1"/>
    </xf>
    <xf numFmtId="179" fontId="13" fillId="0" borderId="1" xfId="2" applyNumberFormat="1" applyFont="1" applyFill="1" applyBorder="1" applyAlignment="1">
      <alignment horizontal="right" vertical="center" wrapText="1"/>
    </xf>
    <xf numFmtId="179" fontId="17" fillId="0" borderId="1" xfId="7" applyNumberFormat="1" applyFont="1" applyFill="1" applyBorder="1" applyAlignment="1">
      <alignment horizontal="right" vertical="center" wrapText="1"/>
    </xf>
    <xf numFmtId="179" fontId="0" fillId="0" borderId="0" xfId="0" applyNumberFormat="1">
      <alignment vertical="center"/>
    </xf>
    <xf numFmtId="176" fontId="15" fillId="0" borderId="0" xfId="6" applyNumberFormat="1" applyFont="1" applyFill="1" applyAlignment="1">
      <alignment horizontal="left" vertical="center"/>
    </xf>
    <xf numFmtId="176" fontId="18" fillId="0" borderId="0" xfId="6" applyNumberFormat="1" applyFont="1" applyFill="1" applyAlignment="1">
      <alignment horizontal="center" vertical="center" wrapText="1"/>
    </xf>
    <xf numFmtId="179" fontId="18" fillId="0" borderId="0" xfId="6" applyNumberFormat="1" applyFont="1" applyFill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4" xfId="5" applyFont="1" applyFill="1" applyBorder="1" applyAlignment="1">
      <alignment horizontal="center" vertical="center" wrapText="1"/>
    </xf>
    <xf numFmtId="0" fontId="20" fillId="0" borderId="4" xfId="5" applyFont="1" applyFill="1" applyBorder="1" applyAlignment="1">
      <alignment horizontal="left" vertical="center" wrapText="1"/>
    </xf>
    <xf numFmtId="57" fontId="20" fillId="0" borderId="1" xfId="5" applyNumberFormat="1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/>
    </xf>
    <xf numFmtId="0" fontId="21" fillId="0" borderId="1" xfId="5" applyFont="1" applyFill="1" applyBorder="1">
      <alignment vertical="center"/>
    </xf>
    <xf numFmtId="0" fontId="21" fillId="0" borderId="1" xfId="5" applyFont="1" applyFill="1" applyBorder="1" applyAlignment="1">
      <alignment horizontal="center" vertical="center"/>
    </xf>
    <xf numFmtId="0" fontId="20" fillId="0" borderId="1" xfId="3" applyFont="1" applyFill="1" applyBorder="1" applyAlignment="1" applyProtection="1">
      <alignment horizontal="center" vertical="center" wrapText="1"/>
    </xf>
    <xf numFmtId="43" fontId="20" fillId="0" borderId="1" xfId="8" applyFont="1" applyFill="1" applyBorder="1" applyAlignment="1">
      <alignment horizontal="center" vertical="center" wrapText="1"/>
    </xf>
    <xf numFmtId="179" fontId="20" fillId="0" borderId="1" xfId="8" applyNumberFormat="1" applyFont="1" applyFill="1" applyBorder="1" applyAlignment="1">
      <alignment horizontal="center" vertical="center" wrapText="1"/>
    </xf>
    <xf numFmtId="43" fontId="21" fillId="0" borderId="1" xfId="5" applyNumberFormat="1" applyFont="1" applyFill="1" applyBorder="1">
      <alignment vertical="center"/>
    </xf>
    <xf numFmtId="179" fontId="21" fillId="0" borderId="1" xfId="5" applyNumberFormat="1" applyFont="1" applyFill="1" applyBorder="1" applyAlignment="1">
      <alignment horizontal="right" vertical="center"/>
    </xf>
    <xf numFmtId="0" fontId="12" fillId="0" borderId="1" xfId="7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183" fontId="31" fillId="0" borderId="1" xfId="17" applyNumberFormat="1" applyFont="1" applyBorder="1" applyAlignment="1">
      <alignment horizontal="center" vertical="center" textRotation="180" wrapText="1"/>
    </xf>
    <xf numFmtId="181" fontId="31" fillId="0" borderId="1" xfId="17" applyNumberFormat="1" applyFont="1" applyBorder="1" applyAlignment="1">
      <alignment horizontal="center" vertical="center" textRotation="180" wrapText="1"/>
    </xf>
    <xf numFmtId="0" fontId="24" fillId="0" borderId="0" xfId="7">
      <alignment vertical="center"/>
    </xf>
    <xf numFmtId="49" fontId="26" fillId="0" borderId="0" xfId="7" applyNumberFormat="1" applyFont="1" applyBorder="1" applyAlignment="1">
      <alignment horizontal="center" vertical="center" wrapText="1"/>
    </xf>
    <xf numFmtId="49" fontId="27" fillId="0" borderId="0" xfId="7" applyNumberFormat="1" applyFont="1" applyBorder="1" applyAlignment="1">
      <alignment horizontal="center" vertical="center" wrapText="1"/>
    </xf>
    <xf numFmtId="49" fontId="27" fillId="0" borderId="0" xfId="7" applyNumberFormat="1" applyFont="1" applyBorder="1" applyAlignment="1">
      <alignment vertical="center" wrapText="1"/>
    </xf>
    <xf numFmtId="49" fontId="23" fillId="0" borderId="0" xfId="7" applyNumberFormat="1" applyFont="1" applyBorder="1" applyAlignment="1">
      <alignment horizontal="center" vertical="center" wrapText="1"/>
    </xf>
    <xf numFmtId="0" fontId="25" fillId="0" borderId="0" xfId="7" applyFont="1" applyAlignment="1">
      <alignment vertical="center"/>
    </xf>
    <xf numFmtId="49" fontId="13" fillId="0" borderId="1" xfId="7" applyNumberFormat="1" applyFont="1" applyBorder="1" applyAlignment="1">
      <alignment horizontal="center" vertical="center" wrapText="1"/>
    </xf>
    <xf numFmtId="49" fontId="13" fillId="0" borderId="2" xfId="7" applyNumberFormat="1" applyFont="1" applyBorder="1" applyAlignment="1">
      <alignment horizontal="center" vertical="center" wrapText="1"/>
    </xf>
    <xf numFmtId="49" fontId="13" fillId="0" borderId="4" xfId="7" applyNumberFormat="1" applyFont="1" applyBorder="1" applyAlignment="1">
      <alignment horizontal="center" vertical="center" wrapText="1"/>
    </xf>
    <xf numFmtId="49" fontId="14" fillId="0" borderId="8" xfId="7" applyNumberFormat="1" applyFont="1" applyBorder="1" applyAlignment="1">
      <alignment horizontal="center" vertical="center" textRotation="180" wrapText="1"/>
    </xf>
    <xf numFmtId="180" fontId="33" fillId="0" borderId="4" xfId="7" applyNumberFormat="1" applyFont="1" applyBorder="1" applyAlignment="1">
      <alignment horizontal="center" vertical="center" textRotation="180" wrapText="1"/>
    </xf>
    <xf numFmtId="49" fontId="14" fillId="0" borderId="1" xfId="7" applyNumberFormat="1" applyFont="1" applyBorder="1" applyAlignment="1">
      <alignment horizontal="center" vertical="center" wrapText="1"/>
    </xf>
    <xf numFmtId="183" fontId="13" fillId="0" borderId="1" xfId="7" applyNumberFormat="1" applyFont="1" applyBorder="1" applyAlignment="1">
      <alignment horizontal="center" vertical="center" textRotation="180" wrapText="1"/>
    </xf>
    <xf numFmtId="49" fontId="13" fillId="0" borderId="1" xfId="15" applyNumberFormat="1" applyFont="1" applyBorder="1" applyAlignment="1">
      <alignment horizontal="center" vertical="center" wrapText="1"/>
    </xf>
    <xf numFmtId="49" fontId="13" fillId="0" borderId="2" xfId="15" applyNumberFormat="1" applyFont="1" applyBorder="1" applyAlignment="1">
      <alignment horizontal="center" vertical="center" wrapText="1"/>
    </xf>
    <xf numFmtId="49" fontId="13" fillId="0" borderId="4" xfId="15" applyNumberFormat="1" applyFont="1" applyBorder="1" applyAlignment="1">
      <alignment horizontal="center" vertical="center" wrapText="1"/>
    </xf>
    <xf numFmtId="49" fontId="14" fillId="0" borderId="8" xfId="15" applyNumberFormat="1" applyFont="1" applyBorder="1" applyAlignment="1">
      <alignment horizontal="center" vertical="center" textRotation="180" wrapText="1"/>
    </xf>
    <xf numFmtId="180" fontId="33" fillId="0" borderId="4" xfId="15" applyNumberFormat="1" applyFont="1" applyBorder="1" applyAlignment="1">
      <alignment horizontal="center" vertical="center" textRotation="180" wrapText="1"/>
    </xf>
    <xf numFmtId="49" fontId="14" fillId="0" borderId="1" xfId="15" applyNumberFormat="1" applyFont="1" applyBorder="1" applyAlignment="1">
      <alignment horizontal="center" vertical="center" wrapText="1"/>
    </xf>
    <xf numFmtId="183" fontId="13" fillId="0" borderId="1" xfId="15" applyNumberFormat="1" applyFont="1" applyBorder="1" applyAlignment="1">
      <alignment horizontal="center" vertical="center" textRotation="180" wrapText="1"/>
    </xf>
    <xf numFmtId="49" fontId="8" fillId="0" borderId="1" xfId="18" applyNumberFormat="1" applyFont="1" applyBorder="1" applyAlignment="1">
      <alignment horizontal="center" vertical="center" wrapText="1"/>
    </xf>
    <xf numFmtId="49" fontId="13" fillId="0" borderId="1" xfId="18" applyNumberFormat="1" applyFont="1" applyBorder="1" applyAlignment="1">
      <alignment horizontal="center" vertical="center" wrapText="1"/>
    </xf>
    <xf numFmtId="49" fontId="8" fillId="0" borderId="2" xfId="18" applyNumberFormat="1" applyFont="1" applyBorder="1" applyAlignment="1">
      <alignment horizontal="center" vertical="center" wrapText="1"/>
    </xf>
    <xf numFmtId="49" fontId="8" fillId="0" borderId="4" xfId="18" applyNumberFormat="1" applyFont="1" applyBorder="1" applyAlignment="1">
      <alignment horizontal="center" vertical="center" wrapText="1"/>
    </xf>
    <xf numFmtId="49" fontId="14" fillId="0" borderId="8" xfId="18" applyNumberFormat="1" applyFont="1" applyBorder="1" applyAlignment="1">
      <alignment horizontal="center" vertical="center" textRotation="180" wrapText="1"/>
    </xf>
    <xf numFmtId="180" fontId="33" fillId="0" borderId="4" xfId="18" applyNumberFormat="1" applyFont="1" applyBorder="1" applyAlignment="1">
      <alignment horizontal="center" vertical="center" textRotation="180" wrapText="1"/>
    </xf>
    <xf numFmtId="49" fontId="14" fillId="0" borderId="1" xfId="18" applyNumberFormat="1" applyFont="1" applyBorder="1" applyAlignment="1">
      <alignment horizontal="center" vertical="center" wrapText="1"/>
    </xf>
    <xf numFmtId="183" fontId="8" fillId="0" borderId="1" xfId="18" applyNumberFormat="1" applyFont="1" applyBorder="1" applyAlignment="1">
      <alignment horizontal="center" vertical="center" textRotation="180" wrapText="1"/>
    </xf>
    <xf numFmtId="49" fontId="14" fillId="0" borderId="4" xfId="15" applyNumberFormat="1" applyFont="1" applyBorder="1" applyAlignment="1">
      <alignment horizontal="center" vertical="center" textRotation="180" wrapText="1"/>
    </xf>
    <xf numFmtId="49" fontId="30" fillId="0" borderId="1" xfId="15" applyNumberFormat="1" applyFont="1" applyBorder="1" applyAlignment="1">
      <alignment horizontal="center" vertical="center" wrapText="1"/>
    </xf>
    <xf numFmtId="49" fontId="30" fillId="0" borderId="2" xfId="15" applyNumberFormat="1" applyFont="1" applyBorder="1" applyAlignment="1">
      <alignment horizontal="center" vertical="center" wrapText="1"/>
    </xf>
    <xf numFmtId="49" fontId="30" fillId="0" borderId="4" xfId="15" applyNumberFormat="1" applyFont="1" applyBorder="1" applyAlignment="1">
      <alignment horizontal="center" vertical="center" wrapText="1"/>
    </xf>
    <xf numFmtId="183" fontId="30" fillId="0" borderId="1" xfId="15" applyNumberFormat="1" applyFont="1" applyBorder="1" applyAlignment="1">
      <alignment horizontal="center" vertical="center" textRotation="180" wrapText="1"/>
    </xf>
    <xf numFmtId="180" fontId="32" fillId="0" borderId="4" xfId="15" applyNumberFormat="1" applyFont="1" applyBorder="1" applyAlignment="1">
      <alignment horizontal="center" vertical="center" textRotation="180" wrapText="1"/>
    </xf>
    <xf numFmtId="49" fontId="30" fillId="0" borderId="4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textRotation="180" wrapText="1"/>
    </xf>
    <xf numFmtId="180" fontId="32" fillId="0" borderId="4" xfId="0" applyNumberFormat="1" applyFont="1" applyBorder="1" applyAlignment="1">
      <alignment horizontal="center" vertical="center" textRotation="180" wrapText="1"/>
    </xf>
    <xf numFmtId="49" fontId="14" fillId="0" borderId="1" xfId="0" applyNumberFormat="1" applyFont="1" applyBorder="1" applyAlignment="1">
      <alignment horizontal="center" vertical="center" wrapText="1"/>
    </xf>
    <xf numFmtId="183" fontId="30" fillId="0" borderId="1" xfId="0" applyNumberFormat="1" applyFont="1" applyBorder="1" applyAlignment="1">
      <alignment horizontal="center" vertical="center" textRotation="180" wrapText="1"/>
    </xf>
    <xf numFmtId="183" fontId="14" fillId="0" borderId="1" xfId="0" applyNumberFormat="1" applyFont="1" applyBorder="1" applyAlignment="1">
      <alignment horizontal="center" vertical="center" textRotation="180" wrapText="1"/>
    </xf>
    <xf numFmtId="49" fontId="30" fillId="0" borderId="2" xfId="0" applyNumberFormat="1" applyFont="1" applyBorder="1" applyAlignment="1">
      <alignment horizontal="center" vertical="center" wrapText="1"/>
    </xf>
    <xf numFmtId="180" fontId="0" fillId="0" borderId="4" xfId="0" applyNumberFormat="1" applyFont="1" applyBorder="1" applyAlignment="1">
      <alignment horizontal="center" vertical="center" textRotation="180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80" fontId="33" fillId="0" borderId="4" xfId="0" applyNumberFormat="1" applyFont="1" applyBorder="1" applyAlignment="1">
      <alignment horizontal="center" vertical="center" textRotation="180" wrapText="1"/>
    </xf>
    <xf numFmtId="183" fontId="8" fillId="0" borderId="1" xfId="0" applyNumberFormat="1" applyFont="1" applyBorder="1" applyAlignment="1">
      <alignment horizontal="center" vertical="center" textRotation="180" wrapText="1"/>
    </xf>
    <xf numFmtId="0" fontId="30" fillId="0" borderId="1" xfId="0" applyNumberFormat="1" applyFont="1" applyBorder="1" applyAlignment="1">
      <alignment horizontal="center" vertical="center" textRotation="180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83" fontId="13" fillId="0" borderId="1" xfId="0" applyNumberFormat="1" applyFont="1" applyBorder="1" applyAlignment="1">
      <alignment horizontal="center" vertical="center" textRotation="180" wrapText="1"/>
    </xf>
    <xf numFmtId="0" fontId="13" fillId="0" borderId="1" xfId="0" applyNumberFormat="1" applyFont="1" applyBorder="1" applyAlignment="1">
      <alignment horizontal="center" vertical="center" textRotation="180" wrapText="1"/>
    </xf>
    <xf numFmtId="49" fontId="14" fillId="0" borderId="4" xfId="0" applyNumberFormat="1" applyFont="1" applyBorder="1" applyAlignment="1">
      <alignment horizontal="center" vertical="center" textRotation="180" wrapText="1"/>
    </xf>
    <xf numFmtId="180" fontId="30" fillId="0" borderId="4" xfId="0" applyNumberFormat="1" applyFont="1" applyBorder="1" applyAlignment="1">
      <alignment horizontal="center" vertical="center" textRotation="180" wrapText="1"/>
    </xf>
    <xf numFmtId="181" fontId="31" fillId="3" borderId="1" xfId="17" applyNumberFormat="1" applyFont="1" applyFill="1" applyBorder="1" applyAlignment="1">
      <alignment horizontal="center" vertical="center" textRotation="180" wrapText="1"/>
    </xf>
    <xf numFmtId="181" fontId="0" fillId="0" borderId="0" xfId="0" applyNumberFormat="1">
      <alignment vertical="center"/>
    </xf>
    <xf numFmtId="183" fontId="31" fillId="3" borderId="1" xfId="17" applyNumberFormat="1" applyFont="1" applyFill="1" applyBorder="1" applyAlignment="1">
      <alignment horizontal="center" vertical="center" textRotation="180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4" xfId="5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179" fontId="13" fillId="4" borderId="1" xfId="2" applyNumberFormat="1" applyFont="1" applyFill="1" applyBorder="1" applyAlignment="1">
      <alignment horizontal="right" vertical="center" wrapText="1"/>
    </xf>
    <xf numFmtId="0" fontId="0" fillId="4" borderId="0" xfId="0" applyFill="1">
      <alignment vertical="center"/>
    </xf>
    <xf numFmtId="0" fontId="39" fillId="0" borderId="5" xfId="7" applyFont="1" applyFill="1" applyBorder="1" applyAlignment="1">
      <alignment horizontal="center" vertical="center" wrapText="1"/>
    </xf>
    <xf numFmtId="0" fontId="40" fillId="0" borderId="1" xfId="7" applyFont="1" applyFill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2" fillId="0" borderId="1" xfId="7" applyFont="1" applyFill="1" applyBorder="1" applyAlignment="1">
      <alignment horizontal="left" vertical="center" wrapText="1"/>
    </xf>
    <xf numFmtId="49" fontId="17" fillId="0" borderId="1" xfId="7" applyNumberFormat="1" applyFont="1" applyFill="1" applyBorder="1" applyAlignment="1">
      <alignment horizontal="center" vertical="center" wrapText="1"/>
    </xf>
    <xf numFmtId="176" fontId="43" fillId="0" borderId="0" xfId="6" applyNumberFormat="1" applyFont="1" applyFill="1" applyAlignment="1">
      <alignment horizontal="left" vertical="center"/>
    </xf>
    <xf numFmtId="176" fontId="44" fillId="0" borderId="0" xfId="6" applyNumberFormat="1" applyFont="1" applyFill="1" applyAlignment="1">
      <alignment horizontal="center" vertical="center" wrapText="1"/>
    </xf>
    <xf numFmtId="176" fontId="45" fillId="0" borderId="0" xfId="6" applyNumberFormat="1" applyFont="1" applyFill="1" applyBorder="1" applyAlignment="1">
      <alignment horizontal="center" vertical="center" wrapText="1"/>
    </xf>
    <xf numFmtId="176" fontId="45" fillId="0" borderId="0" xfId="6" applyNumberFormat="1" applyFont="1" applyFill="1" applyBorder="1" applyAlignment="1">
      <alignment vertical="center" wrapText="1"/>
    </xf>
    <xf numFmtId="179" fontId="44" fillId="0" borderId="0" xfId="6" applyNumberFormat="1" applyFont="1" applyFill="1" applyBorder="1" applyAlignment="1">
      <alignment horizontal="center" vertical="center" wrapText="1"/>
    </xf>
    <xf numFmtId="0" fontId="41" fillId="0" borderId="0" xfId="0" applyFont="1">
      <alignment vertical="center"/>
    </xf>
    <xf numFmtId="176" fontId="42" fillId="0" borderId="1" xfId="6" applyNumberFormat="1" applyFont="1" applyFill="1" applyBorder="1" applyAlignment="1">
      <alignment horizontal="center" vertical="center" wrapText="1"/>
    </xf>
    <xf numFmtId="179" fontId="42" fillId="0" borderId="1" xfId="6" applyNumberFormat="1" applyFont="1" applyFill="1" applyBorder="1" applyAlignment="1">
      <alignment horizontal="center" vertical="center" wrapText="1"/>
    </xf>
    <xf numFmtId="176" fontId="42" fillId="0" borderId="1" xfId="6" applyNumberFormat="1" applyFont="1" applyFill="1" applyBorder="1" applyAlignment="1">
      <alignment horizontal="center" vertical="center"/>
    </xf>
    <xf numFmtId="176" fontId="42" fillId="0" borderId="4" xfId="6" applyNumberFormat="1" applyFont="1" applyFill="1" applyBorder="1" applyAlignment="1">
      <alignment horizontal="center" vertical="center" wrapText="1"/>
    </xf>
    <xf numFmtId="176" fontId="40" fillId="0" borderId="1" xfId="6" applyNumberFormat="1" applyFont="1" applyFill="1" applyBorder="1" applyAlignment="1">
      <alignment horizontal="center" vertical="center" wrapText="1"/>
    </xf>
    <xf numFmtId="0" fontId="41" fillId="0" borderId="1" xfId="0" applyFont="1" applyBorder="1">
      <alignment vertical="center"/>
    </xf>
    <xf numFmtId="0" fontId="41" fillId="0" borderId="1" xfId="0" applyNumberFormat="1" applyFont="1" applyBorder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83" fontId="31" fillId="0" borderId="1" xfId="43" applyNumberFormat="1" applyFont="1" applyBorder="1" applyAlignment="1">
      <alignment horizontal="center" vertical="center" textRotation="180" wrapText="1"/>
    </xf>
    <xf numFmtId="49" fontId="42" fillId="0" borderId="1" xfId="32" applyNumberFormat="1" applyFont="1" applyBorder="1" applyAlignment="1">
      <alignment horizontal="center" vertical="center" wrapText="1"/>
    </xf>
    <xf numFmtId="49" fontId="42" fillId="0" borderId="2" xfId="32" applyNumberFormat="1" applyFont="1" applyBorder="1" applyAlignment="1">
      <alignment horizontal="center" vertical="center" wrapText="1"/>
    </xf>
    <xf numFmtId="49" fontId="42" fillId="0" borderId="4" xfId="32" applyNumberFormat="1" applyFont="1" applyBorder="1" applyAlignment="1">
      <alignment horizontal="center" vertical="center" wrapText="1"/>
    </xf>
    <xf numFmtId="49" fontId="40" fillId="0" borderId="8" xfId="32" applyNumberFormat="1" applyFont="1" applyBorder="1" applyAlignment="1">
      <alignment horizontal="center" vertical="center" textRotation="180" wrapText="1"/>
    </xf>
    <xf numFmtId="180" fontId="33" fillId="0" borderId="4" xfId="32" applyNumberFormat="1" applyFont="1" applyBorder="1" applyAlignment="1">
      <alignment horizontal="center" vertical="center" textRotation="180" wrapText="1"/>
    </xf>
    <xf numFmtId="49" fontId="40" fillId="0" borderId="1" xfId="32" applyNumberFormat="1" applyFont="1" applyBorder="1" applyAlignment="1">
      <alignment horizontal="center" vertical="center" wrapText="1"/>
    </xf>
    <xf numFmtId="183" fontId="42" fillId="0" borderId="1" xfId="32" applyNumberFormat="1" applyFont="1" applyBorder="1" applyAlignment="1">
      <alignment horizontal="center" vertical="center" textRotation="180" wrapText="1"/>
    </xf>
    <xf numFmtId="0" fontId="36" fillId="0" borderId="1" xfId="30" applyBorder="1" applyAlignment="1">
      <alignment horizontal="left" vertical="center" wrapText="1"/>
    </xf>
    <xf numFmtId="0" fontId="36" fillId="0" borderId="1" xfId="30" applyBorder="1" applyAlignment="1">
      <alignment horizontal="center" vertical="center" wrapText="1"/>
    </xf>
    <xf numFmtId="0" fontId="50" fillId="0" borderId="1" xfId="3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6" xfId="5" applyFont="1" applyFill="1" applyBorder="1" applyAlignment="1">
      <alignment horizontal="center" vertical="center" wrapText="1"/>
    </xf>
    <xf numFmtId="0" fontId="20" fillId="0" borderId="3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4" xfId="5" applyFont="1" applyFill="1" applyBorder="1" applyAlignment="1">
      <alignment horizontal="center" vertical="center" wrapText="1"/>
    </xf>
    <xf numFmtId="0" fontId="20" fillId="0" borderId="5" xfId="5" applyFont="1" applyFill="1" applyBorder="1" applyAlignment="1">
      <alignment horizontal="center" vertical="center" wrapText="1"/>
    </xf>
    <xf numFmtId="184" fontId="32" fillId="0" borderId="1" xfId="6" applyNumberFormat="1" applyFont="1" applyBorder="1" applyAlignment="1">
      <alignment horizontal="center" vertical="center" textRotation="180" wrapText="1"/>
    </xf>
    <xf numFmtId="184" fontId="47" fillId="0" borderId="1" xfId="6" applyNumberFormat="1" applyFont="1" applyBorder="1" applyAlignment="1">
      <alignment horizontal="center" vertical="center" textRotation="180" wrapText="1"/>
    </xf>
    <xf numFmtId="49" fontId="42" fillId="0" borderId="1" xfId="32" applyNumberFormat="1" applyFont="1" applyBorder="1" applyAlignment="1">
      <alignment horizontal="center" vertical="center" wrapText="1"/>
    </xf>
    <xf numFmtId="49" fontId="40" fillId="0" borderId="1" xfId="32" applyNumberFormat="1" applyFont="1" applyBorder="1" applyAlignment="1">
      <alignment horizontal="center" vertical="center" wrapText="1"/>
    </xf>
    <xf numFmtId="182" fontId="32" fillId="0" borderId="4" xfId="0" applyNumberFormat="1" applyFont="1" applyBorder="1" applyAlignment="1">
      <alignment horizontal="center" vertical="center" textRotation="180" wrapText="1"/>
    </xf>
    <xf numFmtId="182" fontId="32" fillId="0" borderId="5" xfId="0" applyNumberFormat="1" applyFont="1" applyBorder="1" applyAlignment="1">
      <alignment horizontal="center" vertical="center" textRotation="180" wrapText="1"/>
    </xf>
    <xf numFmtId="182" fontId="32" fillId="0" borderId="7" xfId="0" applyNumberFormat="1" applyFont="1" applyBorder="1" applyAlignment="1">
      <alignment horizontal="center" vertical="center" textRotation="180" wrapText="1"/>
    </xf>
    <xf numFmtId="179" fontId="32" fillId="0" borderId="1" xfId="6" applyNumberFormat="1" applyFont="1" applyBorder="1" applyAlignment="1">
      <alignment horizontal="center" vertical="center" textRotation="180" wrapText="1"/>
    </xf>
    <xf numFmtId="49" fontId="13" fillId="0" borderId="1" xfId="18" applyNumberFormat="1" applyFont="1" applyBorder="1" applyAlignment="1">
      <alignment horizontal="center" vertical="center" wrapText="1"/>
    </xf>
    <xf numFmtId="179" fontId="32" fillId="0" borderId="1" xfId="32" applyNumberFormat="1" applyFont="1" applyBorder="1" applyAlignment="1">
      <alignment horizontal="center" vertical="center" textRotation="180" wrapText="1"/>
    </xf>
    <xf numFmtId="182" fontId="32" fillId="0" borderId="4" xfId="41" applyNumberFormat="1" applyFont="1" applyBorder="1" applyAlignment="1">
      <alignment horizontal="center" vertical="center" textRotation="180" wrapText="1"/>
    </xf>
    <xf numFmtId="182" fontId="32" fillId="0" borderId="5" xfId="41" applyNumberFormat="1" applyFont="1" applyBorder="1" applyAlignment="1">
      <alignment horizontal="center" vertical="center" textRotation="180" wrapText="1"/>
    </xf>
    <xf numFmtId="182" fontId="32" fillId="0" borderId="7" xfId="41" applyNumberFormat="1" applyFont="1" applyBorder="1" applyAlignment="1">
      <alignment horizontal="center" vertical="center" textRotation="180" wrapText="1"/>
    </xf>
    <xf numFmtId="49" fontId="13" fillId="0" borderId="1" xfId="15" applyNumberFormat="1" applyFont="1" applyBorder="1" applyAlignment="1">
      <alignment horizontal="center" vertical="center" wrapText="1"/>
    </xf>
    <xf numFmtId="49" fontId="13" fillId="0" borderId="2" xfId="15" applyNumberFormat="1" applyFont="1" applyBorder="1" applyAlignment="1">
      <alignment horizontal="center" vertical="center" wrapText="1"/>
    </xf>
    <xf numFmtId="49" fontId="13" fillId="0" borderId="6" xfId="15" applyNumberFormat="1" applyFont="1" applyBorder="1" applyAlignment="1">
      <alignment horizontal="center" vertical="center" wrapText="1"/>
    </xf>
    <xf numFmtId="49" fontId="13" fillId="0" borderId="3" xfId="15" applyNumberFormat="1" applyFont="1" applyBorder="1" applyAlignment="1">
      <alignment horizontal="center" vertical="center" wrapText="1"/>
    </xf>
    <xf numFmtId="49" fontId="32" fillId="0" borderId="1" xfId="6" applyNumberFormat="1" applyFont="1" applyBorder="1" applyAlignment="1">
      <alignment horizontal="center" vertical="center" textRotation="180" wrapText="1"/>
    </xf>
    <xf numFmtId="49" fontId="30" fillId="0" borderId="1" xfId="0" applyNumberFormat="1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6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2" fillId="0" borderId="1" xfId="15" applyNumberFormat="1" applyFont="1" applyBorder="1" applyAlignment="1">
      <alignment horizontal="center" vertical="center" wrapText="1"/>
    </xf>
    <xf numFmtId="49" fontId="42" fillId="0" borderId="4" xfId="15" applyNumberFormat="1" applyFont="1" applyBorder="1" applyAlignment="1">
      <alignment horizontal="center" vertical="center" wrapText="1"/>
    </xf>
    <xf numFmtId="49" fontId="13" fillId="0" borderId="5" xfId="15" applyNumberFormat="1" applyFont="1" applyBorder="1" applyAlignment="1">
      <alignment horizontal="center" vertical="center" wrapText="1"/>
    </xf>
    <xf numFmtId="49" fontId="13" fillId="0" borderId="7" xfId="15" applyNumberFormat="1" applyFont="1" applyBorder="1" applyAlignment="1">
      <alignment horizontal="center" vertical="center" wrapText="1"/>
    </xf>
    <xf numFmtId="49" fontId="13" fillId="0" borderId="4" xfId="15" applyNumberFormat="1" applyFont="1" applyBorder="1" applyAlignment="1">
      <alignment horizontal="center" vertical="center" wrapText="1"/>
    </xf>
    <xf numFmtId="49" fontId="41" fillId="0" borderId="1" xfId="18" applyNumberFormat="1" applyFont="1" applyBorder="1" applyAlignment="1">
      <alignment horizontal="center" vertical="center" wrapText="1"/>
    </xf>
    <xf numFmtId="49" fontId="8" fillId="0" borderId="1" xfId="18" applyNumberFormat="1" applyFont="1" applyBorder="1" applyAlignment="1">
      <alignment horizontal="center" vertical="center" wrapText="1"/>
    </xf>
    <xf numFmtId="49" fontId="9" fillId="0" borderId="1" xfId="18" applyNumberFormat="1" applyFont="1" applyBorder="1" applyAlignment="1">
      <alignment horizontal="center" vertical="center" wrapText="1"/>
    </xf>
    <xf numFmtId="49" fontId="14" fillId="0" borderId="1" xfId="15" applyNumberFormat="1" applyFont="1" applyBorder="1" applyAlignment="1">
      <alignment horizontal="center" vertical="center" wrapText="1"/>
    </xf>
    <xf numFmtId="49" fontId="42" fillId="0" borderId="1" xfId="7" applyNumberFormat="1" applyFont="1" applyBorder="1" applyAlignment="1">
      <alignment horizontal="center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30" fillId="0" borderId="4" xfId="15" applyNumberFormat="1" applyFont="1" applyBorder="1" applyAlignment="1">
      <alignment horizontal="center" vertical="center" wrapText="1"/>
    </xf>
    <xf numFmtId="49" fontId="30" fillId="0" borderId="7" xfId="15" applyNumberFormat="1" applyFont="1" applyBorder="1" applyAlignment="1">
      <alignment horizontal="center" vertical="center" wrapText="1"/>
    </xf>
    <xf numFmtId="49" fontId="14" fillId="0" borderId="1" xfId="7" applyNumberFormat="1" applyFont="1" applyBorder="1" applyAlignment="1">
      <alignment horizontal="center" vertical="center" wrapText="1"/>
    </xf>
    <xf numFmtId="49" fontId="47" fillId="0" borderId="1" xfId="15" applyNumberFormat="1" applyFont="1" applyBorder="1" applyAlignment="1">
      <alignment horizontal="center" vertical="center" wrapText="1"/>
    </xf>
    <xf numFmtId="49" fontId="30" fillId="0" borderId="1" xfId="15" applyNumberFormat="1" applyFont="1" applyBorder="1" applyAlignment="1">
      <alignment horizontal="center" vertical="center" wrapText="1"/>
    </xf>
    <xf numFmtId="49" fontId="29" fillId="2" borderId="0" xfId="7" applyNumberFormat="1" applyFont="1" applyFill="1" applyBorder="1" applyAlignment="1">
      <alignment horizontal="center" vertical="center" wrapText="1"/>
    </xf>
    <xf numFmtId="49" fontId="27" fillId="0" borderId="0" xfId="7" applyNumberFormat="1" applyFont="1" applyBorder="1" applyAlignment="1">
      <alignment horizontal="center" vertical="center" wrapText="1"/>
    </xf>
    <xf numFmtId="179" fontId="42" fillId="0" borderId="1" xfId="6" applyNumberFormat="1" applyFont="1" applyFill="1" applyBorder="1" applyAlignment="1">
      <alignment horizontal="center" vertical="center" wrapText="1"/>
    </xf>
    <xf numFmtId="179" fontId="42" fillId="0" borderId="5" xfId="6" applyNumberFormat="1" applyFont="1" applyFill="1" applyBorder="1" applyAlignment="1">
      <alignment horizontal="center" vertical="center" wrapText="1"/>
    </xf>
    <xf numFmtId="179" fontId="42" fillId="0" borderId="7" xfId="6" applyNumberFormat="1" applyFont="1" applyFill="1" applyBorder="1" applyAlignment="1">
      <alignment horizontal="center" vertical="center" wrapText="1"/>
    </xf>
    <xf numFmtId="176" fontId="42" fillId="0" borderId="1" xfId="6" applyNumberFormat="1" applyFont="1" applyFill="1" applyBorder="1" applyAlignment="1">
      <alignment horizontal="center" vertical="center" wrapText="1"/>
    </xf>
    <xf numFmtId="176" fontId="42" fillId="0" borderId="4" xfId="6" applyNumberFormat="1" applyFont="1" applyFill="1" applyBorder="1" applyAlignment="1">
      <alignment horizontal="center" vertical="center" wrapText="1"/>
    </xf>
    <xf numFmtId="176" fontId="42" fillId="0" borderId="5" xfId="6" applyNumberFormat="1" applyFont="1" applyFill="1" applyBorder="1" applyAlignment="1">
      <alignment horizontal="center" vertical="center" wrapText="1"/>
    </xf>
    <xf numFmtId="176" fontId="42" fillId="0" borderId="7" xfId="6" applyNumberFormat="1" applyFont="1" applyFill="1" applyBorder="1" applyAlignment="1">
      <alignment horizontal="center" vertical="center" wrapText="1"/>
    </xf>
    <xf numFmtId="176" fontId="42" fillId="0" borderId="2" xfId="6" applyNumberFormat="1" applyFont="1" applyFill="1" applyBorder="1" applyAlignment="1">
      <alignment horizontal="center" vertical="center" wrapText="1"/>
    </xf>
    <xf numFmtId="176" fontId="42" fillId="0" borderId="6" xfId="6" applyNumberFormat="1" applyFont="1" applyFill="1" applyBorder="1" applyAlignment="1">
      <alignment horizontal="center" vertical="center" wrapText="1"/>
    </xf>
    <xf numFmtId="176" fontId="42" fillId="0" borderId="3" xfId="6" applyNumberFormat="1" applyFont="1" applyFill="1" applyBorder="1" applyAlignment="1">
      <alignment horizontal="center" vertical="center" wrapText="1"/>
    </xf>
    <xf numFmtId="176" fontId="40" fillId="0" borderId="2" xfId="6" applyNumberFormat="1" applyFont="1" applyFill="1" applyBorder="1" applyAlignment="1">
      <alignment horizontal="center" vertical="center" wrapText="1"/>
    </xf>
    <xf numFmtId="176" fontId="40" fillId="0" borderId="6" xfId="6" applyNumberFormat="1" applyFont="1" applyFill="1" applyBorder="1" applyAlignment="1">
      <alignment horizontal="center" vertical="center" wrapText="1"/>
    </xf>
    <xf numFmtId="176" fontId="40" fillId="0" borderId="3" xfId="6" applyNumberFormat="1" applyFont="1" applyFill="1" applyBorder="1" applyAlignment="1">
      <alignment horizontal="center" vertical="center" wrapText="1"/>
    </xf>
    <xf numFmtId="176" fontId="19" fillId="0" borderId="0" xfId="6" applyNumberFormat="1" applyFont="1" applyFill="1" applyBorder="1" applyAlignment="1">
      <alignment horizontal="center" vertical="center" wrapText="1"/>
    </xf>
    <xf numFmtId="176" fontId="45" fillId="0" borderId="0" xfId="6" applyNumberFormat="1" applyFont="1" applyFill="1" applyBorder="1" applyAlignment="1">
      <alignment horizontal="center" vertical="center" wrapText="1"/>
    </xf>
    <xf numFmtId="0" fontId="16" fillId="0" borderId="2" xfId="7" applyFont="1" applyFill="1" applyBorder="1" applyAlignment="1">
      <alignment horizontal="center" vertical="center"/>
    </xf>
    <xf numFmtId="0" fontId="16" fillId="0" borderId="3" xfId="7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2" fillId="0" borderId="4" xfId="7" applyFont="1" applyFill="1" applyBorder="1" applyAlignment="1">
      <alignment horizontal="center" vertical="center" wrapText="1"/>
    </xf>
    <xf numFmtId="0" fontId="12" fillId="0" borderId="7" xfId="7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常规 10" xfId="3"/>
    <cellStyle name="常规 10 2" xfId="4"/>
    <cellStyle name="常规 10 3" xfId="1"/>
    <cellStyle name="常规 10 4" xfId="16"/>
    <cellStyle name="常规 10 5" xfId="42"/>
    <cellStyle name="常规 11" xfId="18"/>
    <cellStyle name="常规 11 2" xfId="19"/>
    <cellStyle name="常规 11 2 2" xfId="45"/>
    <cellStyle name="常规 11 2 3" xfId="55"/>
    <cellStyle name="常规 11 3" xfId="44"/>
    <cellStyle name="常规 12" xfId="29"/>
    <cellStyle name="常规 13" xfId="20"/>
    <cellStyle name="常规 13 2" xfId="46"/>
    <cellStyle name="常规 16" xfId="12"/>
    <cellStyle name="常规 16 2" xfId="38"/>
    <cellStyle name="常规 2" xfId="5"/>
    <cellStyle name="常规 2 2" xfId="15"/>
    <cellStyle name="常规 2 2 2" xfId="41"/>
    <cellStyle name="常规 2 2 2 2" xfId="9"/>
    <cellStyle name="常规 2 2 2 2 2" xfId="35"/>
    <cellStyle name="常规 2 3" xfId="17"/>
    <cellStyle name="常规 2 3 2" xfId="43"/>
    <cellStyle name="常规 2 3 2 2" xfId="22"/>
    <cellStyle name="常规 2 3 2 2 2" xfId="47"/>
    <cellStyle name="常规 2 4" xfId="33"/>
    <cellStyle name="常规 2 5" xfId="21"/>
    <cellStyle name="常规 2 5 2" xfId="54"/>
    <cellStyle name="常规 3" xfId="6"/>
    <cellStyle name="常规 3 2" xfId="13"/>
    <cellStyle name="常规 3 2 2" xfId="39"/>
    <cellStyle name="常规 3 3" xfId="14"/>
    <cellStyle name="常规 3 3 2" xfId="40"/>
    <cellStyle name="常规 3 4" xfId="32"/>
    <cellStyle name="常规 4" xfId="7"/>
    <cellStyle name="常规 4 2" xfId="23"/>
    <cellStyle name="常规 4 2 2" xfId="48"/>
    <cellStyle name="常规 4 3" xfId="34"/>
    <cellStyle name="常规 4 4" xfId="31"/>
    <cellStyle name="常规 5" xfId="24"/>
    <cellStyle name="常规 5 2" xfId="11"/>
    <cellStyle name="常规 5 2 2" xfId="37"/>
    <cellStyle name="常规 5 3" xfId="30"/>
    <cellStyle name="常规 5 4" xfId="49"/>
    <cellStyle name="常规 6" xfId="10"/>
    <cellStyle name="常规 6 2" xfId="36"/>
    <cellStyle name="常规 7" xfId="25"/>
    <cellStyle name="常规 7 2" xfId="50"/>
    <cellStyle name="常规 8" xfId="26"/>
    <cellStyle name="常规 8 2" xfId="51"/>
    <cellStyle name="常规 9" xfId="27"/>
    <cellStyle name="常规 9 2" xfId="28"/>
    <cellStyle name="常规 9 2 2" xfId="53"/>
    <cellStyle name="常规 9 3" xfId="52"/>
    <cellStyle name="千位分隔 2" xfId="8"/>
    <cellStyle name="千位分隔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3"/>
  <sheetViews>
    <sheetView workbookViewId="0">
      <selection activeCell="B10" sqref="B10"/>
    </sheetView>
  </sheetViews>
  <sheetFormatPr defaultRowHeight="13.5"/>
  <cols>
    <col min="1" max="1" width="4.75" customWidth="1"/>
    <col min="2" max="2" width="26.875" customWidth="1"/>
    <col min="3" max="3" width="8" customWidth="1"/>
    <col min="4" max="5" width="6.625" customWidth="1"/>
    <col min="6" max="6" width="11.375" customWidth="1"/>
    <col min="7" max="9" width="8.625" customWidth="1"/>
    <col min="10" max="14" width="4.75" customWidth="1"/>
    <col min="15" max="15" width="13.125" customWidth="1"/>
    <col min="16" max="16" width="15.625" customWidth="1"/>
    <col min="17" max="17" width="16.5" customWidth="1"/>
  </cols>
  <sheetData>
    <row r="2" spans="1:17" ht="39.950000000000003" customHeight="1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4" spans="1:17" ht="23.25" customHeight="1">
      <c r="A4" t="s">
        <v>1</v>
      </c>
      <c r="B4" t="s">
        <v>328</v>
      </c>
      <c r="Q4" t="s">
        <v>2</v>
      </c>
    </row>
    <row r="5" spans="1:17">
      <c r="A5" s="159" t="s">
        <v>3</v>
      </c>
      <c r="B5" s="159" t="s">
        <v>4</v>
      </c>
      <c r="C5" s="159" t="s">
        <v>5</v>
      </c>
      <c r="D5" s="159" t="s">
        <v>6</v>
      </c>
      <c r="E5" s="159" t="s">
        <v>7</v>
      </c>
      <c r="F5" s="159" t="s">
        <v>8</v>
      </c>
      <c r="G5" s="159" t="s">
        <v>9</v>
      </c>
      <c r="H5" s="159" t="s">
        <v>10</v>
      </c>
      <c r="I5" s="159" t="s">
        <v>11</v>
      </c>
      <c r="J5" s="156" t="s">
        <v>12</v>
      </c>
      <c r="K5" s="157"/>
      <c r="L5" s="157"/>
      <c r="M5" s="157"/>
      <c r="N5" s="158"/>
      <c r="O5" s="160" t="s">
        <v>13</v>
      </c>
      <c r="P5" s="159" t="s">
        <v>14</v>
      </c>
      <c r="Q5" s="159" t="s">
        <v>15</v>
      </c>
    </row>
    <row r="6" spans="1:17">
      <c r="A6" s="159"/>
      <c r="B6" s="160"/>
      <c r="C6" s="160"/>
      <c r="D6" s="160"/>
      <c r="E6" s="160"/>
      <c r="F6" s="160"/>
      <c r="G6" s="160"/>
      <c r="H6" s="160"/>
      <c r="I6" s="160"/>
      <c r="J6" s="42" t="s">
        <v>16</v>
      </c>
      <c r="K6" s="42" t="s">
        <v>17</v>
      </c>
      <c r="L6" s="42" t="s">
        <v>18</v>
      </c>
      <c r="M6" s="42" t="s">
        <v>19</v>
      </c>
      <c r="N6" s="42" t="s">
        <v>20</v>
      </c>
      <c r="O6" s="161"/>
      <c r="P6" s="160"/>
      <c r="Q6" s="160"/>
    </row>
    <row r="7" spans="1:17">
      <c r="A7" s="41">
        <v>1</v>
      </c>
      <c r="B7" s="151" t="s">
        <v>317</v>
      </c>
      <c r="C7" s="153" t="s">
        <v>224</v>
      </c>
      <c r="D7" s="153" t="s">
        <v>318</v>
      </c>
      <c r="E7" s="153" t="s">
        <v>319</v>
      </c>
      <c r="F7" s="152" t="s">
        <v>320</v>
      </c>
      <c r="G7" s="152"/>
      <c r="H7" s="152">
        <v>400</v>
      </c>
      <c r="I7" s="152">
        <v>400</v>
      </c>
      <c r="J7" s="48" t="s">
        <v>23</v>
      </c>
      <c r="K7" s="48" t="s">
        <v>23</v>
      </c>
      <c r="L7" s="48" t="s">
        <v>23</v>
      </c>
      <c r="M7" s="48" t="s">
        <v>23</v>
      </c>
      <c r="N7" s="48" t="s">
        <v>23</v>
      </c>
      <c r="O7" s="49">
        <v>9000</v>
      </c>
      <c r="P7" s="50">
        <f>I7*O7</f>
        <v>3600000</v>
      </c>
      <c r="Q7" s="50">
        <f>P7/2</f>
        <v>1800000</v>
      </c>
    </row>
    <row r="8" spans="1:17">
      <c r="A8" s="116">
        <v>2</v>
      </c>
      <c r="B8" s="151" t="s">
        <v>321</v>
      </c>
      <c r="C8" s="153" t="s">
        <v>322</v>
      </c>
      <c r="D8" s="153" t="s">
        <v>318</v>
      </c>
      <c r="E8" s="153" t="s">
        <v>323</v>
      </c>
      <c r="F8" s="152" t="s">
        <v>324</v>
      </c>
      <c r="G8" s="152"/>
      <c r="H8" s="152">
        <v>135</v>
      </c>
      <c r="I8" s="152">
        <v>135</v>
      </c>
      <c r="J8" s="48" t="s">
        <v>23</v>
      </c>
      <c r="K8" s="48" t="s">
        <v>23</v>
      </c>
      <c r="L8" s="48" t="s">
        <v>23</v>
      </c>
      <c r="M8" s="48" t="s">
        <v>23</v>
      </c>
      <c r="N8" s="48" t="s">
        <v>23</v>
      </c>
      <c r="O8" s="49">
        <v>7000</v>
      </c>
      <c r="P8" s="50">
        <f t="shared" ref="P8:P9" si="0">I8*O8</f>
        <v>945000</v>
      </c>
      <c r="Q8" s="50">
        <f t="shared" ref="Q8:Q9" si="1">P8/2</f>
        <v>472500</v>
      </c>
    </row>
    <row r="9" spans="1:17">
      <c r="A9" s="116">
        <v>3</v>
      </c>
      <c r="B9" s="151" t="s">
        <v>325</v>
      </c>
      <c r="C9" s="153" t="s">
        <v>326</v>
      </c>
      <c r="D9" s="153" t="s">
        <v>318</v>
      </c>
      <c r="E9" s="153" t="s">
        <v>323</v>
      </c>
      <c r="F9" s="152" t="s">
        <v>327</v>
      </c>
      <c r="G9" s="152"/>
      <c r="H9" s="152">
        <v>40</v>
      </c>
      <c r="I9" s="152">
        <v>40</v>
      </c>
      <c r="J9" s="48" t="s">
        <v>23</v>
      </c>
      <c r="K9" s="48" t="s">
        <v>23</v>
      </c>
      <c r="L9" s="48" t="s">
        <v>23</v>
      </c>
      <c r="M9" s="48" t="s">
        <v>23</v>
      </c>
      <c r="N9" s="48" t="s">
        <v>23</v>
      </c>
      <c r="O9" s="49">
        <v>7000</v>
      </c>
      <c r="P9" s="50">
        <f t="shared" si="0"/>
        <v>280000</v>
      </c>
      <c r="Q9" s="50">
        <f t="shared" si="1"/>
        <v>140000</v>
      </c>
    </row>
    <row r="10" spans="1:17">
      <c r="A10" s="116"/>
      <c r="B10" s="43"/>
      <c r="C10" s="118"/>
      <c r="D10" s="117"/>
      <c r="E10" s="117"/>
      <c r="F10" s="44"/>
      <c r="G10" s="117"/>
      <c r="H10" s="117"/>
      <c r="I10" s="117"/>
      <c r="J10" s="48"/>
      <c r="K10" s="48"/>
      <c r="L10" s="48"/>
      <c r="M10" s="48"/>
      <c r="N10" s="48"/>
      <c r="O10" s="49"/>
      <c r="P10" s="50"/>
      <c r="Q10" s="50"/>
    </row>
    <row r="11" spans="1:17">
      <c r="A11" s="116"/>
      <c r="B11" s="43"/>
      <c r="C11" s="118"/>
      <c r="D11" s="117"/>
      <c r="E11" s="117"/>
      <c r="F11" s="44"/>
      <c r="G11" s="117"/>
      <c r="H11" s="117"/>
      <c r="I11" s="117"/>
      <c r="J11" s="48"/>
      <c r="K11" s="48"/>
      <c r="L11" s="48"/>
      <c r="M11" s="48"/>
      <c r="N11" s="48"/>
      <c r="O11" s="49"/>
      <c r="P11" s="50"/>
      <c r="Q11" s="50"/>
    </row>
    <row r="12" spans="1:17">
      <c r="A12" s="116"/>
      <c r="B12" s="43"/>
      <c r="C12" s="118"/>
      <c r="D12" s="117"/>
      <c r="E12" s="117"/>
      <c r="F12" s="44"/>
      <c r="G12" s="117"/>
      <c r="H12" s="117"/>
      <c r="I12" s="117"/>
      <c r="J12" s="48"/>
      <c r="K12" s="48"/>
      <c r="L12" s="48"/>
      <c r="M12" s="48"/>
      <c r="N12" s="48"/>
      <c r="O12" s="49"/>
      <c r="P12" s="50"/>
      <c r="Q12" s="50"/>
    </row>
    <row r="13" spans="1:17">
      <c r="A13" s="45" t="s">
        <v>24</v>
      </c>
      <c r="B13" s="46"/>
      <c r="C13" s="46"/>
      <c r="D13" s="46"/>
      <c r="E13" s="46"/>
      <c r="F13" s="46"/>
      <c r="G13" s="47">
        <f>SUM(G7:G7)</f>
        <v>0</v>
      </c>
      <c r="H13" s="47">
        <f>SUM(H7:H9)</f>
        <v>575</v>
      </c>
      <c r="I13" s="47">
        <f>SUM(I7:I9)</f>
        <v>575</v>
      </c>
      <c r="J13" s="46"/>
      <c r="K13" s="46"/>
      <c r="L13" s="46"/>
      <c r="M13" s="46"/>
      <c r="N13" s="46"/>
      <c r="O13" s="51"/>
      <c r="P13" s="52">
        <f>SUM(P7:P9)</f>
        <v>4825000</v>
      </c>
      <c r="Q13" s="52">
        <f>SUM(Q7:Q9)</f>
        <v>2412500</v>
      </c>
    </row>
  </sheetData>
  <mergeCells count="14">
    <mergeCell ref="A2:Q2"/>
    <mergeCell ref="J5:N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O5:O6"/>
    <mergeCell ref="P5:P6"/>
    <mergeCell ref="Q5:Q6"/>
  </mergeCells>
  <phoneticPr fontId="9" type="noConversion"/>
  <printOptions horizontalCentered="1"/>
  <pageMargins left="0.39370078740157499" right="0.39370078740157499" top="0.78740157480314998" bottom="0.39370078740157499" header="0.59055118110236204" footer="0.196850393700787"/>
  <pageSetup paperSize="9" scale="89" fitToHeight="0" orientation="landscape" horizontalDpi="200" verticalDpi="300" r:id="rId1"/>
  <headerFooter>
    <oddHeader>&amp;L附表3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E142"/>
  <sheetViews>
    <sheetView workbookViewId="0">
      <selection activeCell="A2" sqref="A2:BC2"/>
    </sheetView>
  </sheetViews>
  <sheetFormatPr defaultRowHeight="13.5"/>
  <cols>
    <col min="1" max="2" width="2.375" customWidth="1"/>
    <col min="3" max="3" width="3.75" customWidth="1"/>
    <col min="4" max="4" width="4" customWidth="1"/>
    <col min="5" max="52" width="2.375" customWidth="1"/>
    <col min="53" max="53" width="2.125" customWidth="1"/>
    <col min="54" max="54" width="2.5" customWidth="1"/>
    <col min="55" max="55" width="2.625" customWidth="1"/>
  </cols>
  <sheetData>
    <row r="1" spans="1:57" ht="18.75" customHeight="1">
      <c r="A1" s="63"/>
      <c r="B1" s="63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</row>
    <row r="2" spans="1:57" ht="25.5" customHeight="1">
      <c r="A2" s="207" t="s">
        <v>158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</row>
    <row r="3" spans="1:57" ht="22.5" customHeight="1">
      <c r="A3" s="58"/>
      <c r="B3" s="58"/>
      <c r="C3" s="58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208" t="s">
        <v>159</v>
      </c>
      <c r="AE3" s="208"/>
      <c r="AF3" s="208"/>
      <c r="AG3" s="208"/>
      <c r="AH3" s="208"/>
      <c r="AI3" s="208"/>
      <c r="AJ3" s="208"/>
      <c r="AK3" s="208"/>
      <c r="AL3" s="208"/>
      <c r="AM3" s="61"/>
      <c r="AN3" s="60"/>
      <c r="AO3" s="60"/>
      <c r="AP3" s="60"/>
      <c r="AQ3" s="60"/>
      <c r="AR3" s="208" t="s">
        <v>160</v>
      </c>
      <c r="AS3" s="208"/>
      <c r="AT3" s="208"/>
      <c r="AU3" s="208"/>
      <c r="AV3" s="208"/>
      <c r="AW3" s="208"/>
      <c r="AX3" s="208"/>
      <c r="AY3" s="208"/>
      <c r="AZ3" s="59"/>
      <c r="BA3" s="59"/>
      <c r="BB3" s="62"/>
      <c r="BC3" s="62"/>
    </row>
    <row r="4" spans="1:57" ht="46.15" customHeight="1">
      <c r="A4" s="64" t="s">
        <v>3</v>
      </c>
      <c r="B4" s="64" t="s">
        <v>139</v>
      </c>
      <c r="C4" s="64" t="s">
        <v>4</v>
      </c>
      <c r="D4" s="64" t="s">
        <v>161</v>
      </c>
      <c r="E4" s="201" t="s">
        <v>27</v>
      </c>
      <c r="F4" s="201"/>
      <c r="G4" s="201"/>
      <c r="H4" s="201"/>
      <c r="I4" s="201" t="s">
        <v>28</v>
      </c>
      <c r="J4" s="201"/>
      <c r="K4" s="201"/>
      <c r="L4" s="201"/>
      <c r="M4" s="201" t="s">
        <v>29</v>
      </c>
      <c r="N4" s="201"/>
      <c r="O4" s="201"/>
      <c r="P4" s="201"/>
      <c r="Q4" s="201" t="s">
        <v>30</v>
      </c>
      <c r="R4" s="201"/>
      <c r="S4" s="201"/>
      <c r="T4" s="201"/>
      <c r="U4" s="201" t="s">
        <v>31</v>
      </c>
      <c r="V4" s="201"/>
      <c r="W4" s="201"/>
      <c r="X4" s="201"/>
      <c r="Y4" s="201" t="s">
        <v>32</v>
      </c>
      <c r="Z4" s="201"/>
      <c r="AA4" s="201"/>
      <c r="AB4" s="201"/>
      <c r="AC4" s="201" t="s">
        <v>33</v>
      </c>
      <c r="AD4" s="201"/>
      <c r="AE4" s="201"/>
      <c r="AF4" s="201"/>
      <c r="AG4" s="204" t="s">
        <v>34</v>
      </c>
      <c r="AH4" s="204"/>
      <c r="AI4" s="204"/>
      <c r="AJ4" s="204"/>
      <c r="AK4" s="201" t="s">
        <v>35</v>
      </c>
      <c r="AL4" s="201"/>
      <c r="AM4" s="201"/>
      <c r="AN4" s="201"/>
      <c r="AO4" s="201" t="s">
        <v>36</v>
      </c>
      <c r="AP4" s="201"/>
      <c r="AQ4" s="201"/>
      <c r="AR4" s="201"/>
      <c r="AS4" s="201" t="s">
        <v>37</v>
      </c>
      <c r="AT4" s="201"/>
      <c r="AU4" s="201"/>
      <c r="AV4" s="201"/>
      <c r="AW4" s="201" t="s">
        <v>38</v>
      </c>
      <c r="AX4" s="201"/>
      <c r="AY4" s="201"/>
      <c r="AZ4" s="201"/>
      <c r="BA4" s="64" t="s">
        <v>39</v>
      </c>
      <c r="BB4" s="64" t="s">
        <v>162</v>
      </c>
      <c r="BC4" s="64" t="s">
        <v>163</v>
      </c>
    </row>
    <row r="5" spans="1:57" ht="46.15" customHeight="1">
      <c r="A5" s="201" t="s">
        <v>164</v>
      </c>
      <c r="B5" s="201" t="s">
        <v>154</v>
      </c>
      <c r="C5" s="64" t="s">
        <v>5</v>
      </c>
      <c r="D5" s="65" t="s">
        <v>165</v>
      </c>
      <c r="E5" s="64" t="s">
        <v>43</v>
      </c>
      <c r="F5" s="64" t="s">
        <v>44</v>
      </c>
      <c r="G5" s="64" t="s">
        <v>45</v>
      </c>
      <c r="H5" s="64" t="s">
        <v>46</v>
      </c>
      <c r="I5" s="64" t="s">
        <v>43</v>
      </c>
      <c r="J5" s="64" t="s">
        <v>44</v>
      </c>
      <c r="K5" s="64" t="s">
        <v>45</v>
      </c>
      <c r="L5" s="64" t="s">
        <v>46</v>
      </c>
      <c r="M5" s="64" t="s">
        <v>43</v>
      </c>
      <c r="N5" s="64" t="s">
        <v>44</v>
      </c>
      <c r="O5" s="64" t="s">
        <v>45</v>
      </c>
      <c r="P5" s="64" t="s">
        <v>46</v>
      </c>
      <c r="Q5" s="64" t="s">
        <v>43</v>
      </c>
      <c r="R5" s="64" t="s">
        <v>44</v>
      </c>
      <c r="S5" s="64" t="s">
        <v>45</v>
      </c>
      <c r="T5" s="64" t="s">
        <v>46</v>
      </c>
      <c r="U5" s="64" t="s">
        <v>43</v>
      </c>
      <c r="V5" s="64" t="s">
        <v>44</v>
      </c>
      <c r="W5" s="64" t="s">
        <v>45</v>
      </c>
      <c r="X5" s="64" t="s">
        <v>46</v>
      </c>
      <c r="Y5" s="64" t="s">
        <v>43</v>
      </c>
      <c r="Z5" s="64" t="s">
        <v>44</v>
      </c>
      <c r="AA5" s="64" t="s">
        <v>45</v>
      </c>
      <c r="AB5" s="64" t="s">
        <v>46</v>
      </c>
      <c r="AC5" s="64" t="s">
        <v>43</v>
      </c>
      <c r="AD5" s="64" t="s">
        <v>44</v>
      </c>
      <c r="AE5" s="64" t="s">
        <v>45</v>
      </c>
      <c r="AF5" s="64" t="s">
        <v>46</v>
      </c>
      <c r="AG5" s="64" t="s">
        <v>43</v>
      </c>
      <c r="AH5" s="64" t="s">
        <v>44</v>
      </c>
      <c r="AI5" s="64" t="s">
        <v>45</v>
      </c>
      <c r="AJ5" s="64" t="s">
        <v>46</v>
      </c>
      <c r="AK5" s="64" t="s">
        <v>43</v>
      </c>
      <c r="AL5" s="64" t="s">
        <v>44</v>
      </c>
      <c r="AM5" s="64" t="s">
        <v>45</v>
      </c>
      <c r="AN5" s="64" t="s">
        <v>46</v>
      </c>
      <c r="AO5" s="64" t="s">
        <v>43</v>
      </c>
      <c r="AP5" s="64" t="s">
        <v>44</v>
      </c>
      <c r="AQ5" s="64" t="s">
        <v>45</v>
      </c>
      <c r="AR5" s="64" t="s">
        <v>46</v>
      </c>
      <c r="AS5" s="64" t="s">
        <v>43</v>
      </c>
      <c r="AT5" s="64" t="s">
        <v>44</v>
      </c>
      <c r="AU5" s="64" t="s">
        <v>45</v>
      </c>
      <c r="AV5" s="64" t="s">
        <v>46</v>
      </c>
      <c r="AW5" s="64" t="s">
        <v>43</v>
      </c>
      <c r="AX5" s="64" t="s">
        <v>44</v>
      </c>
      <c r="AY5" s="64" t="s">
        <v>45</v>
      </c>
      <c r="AZ5" s="64" t="s">
        <v>46</v>
      </c>
      <c r="BA5" s="166">
        <f>H6+L6+P6+T6+X6+AB6+AF6+AJ6+AN6+AR6+AV6+AZ6</f>
        <v>368</v>
      </c>
      <c r="BB5" s="162">
        <f>BC5*2</f>
        <v>4.4000000000000004</v>
      </c>
      <c r="BC5" s="162">
        <f>H9+L9+P9+T9+X9+AB9+AF9+AJ9+AN9+AR9+AV9+AZ9</f>
        <v>2.2000000000000002</v>
      </c>
    </row>
    <row r="6" spans="1:57" ht="46.15" customHeight="1">
      <c r="A6" s="201"/>
      <c r="B6" s="201"/>
      <c r="C6" s="66" t="s">
        <v>47</v>
      </c>
      <c r="D6" s="67" t="s">
        <v>166</v>
      </c>
      <c r="E6" s="68">
        <v>22</v>
      </c>
      <c r="F6" s="68">
        <v>10</v>
      </c>
      <c r="G6" s="68">
        <v>1</v>
      </c>
      <c r="H6" s="68">
        <f>SUM(E6:G6)</f>
        <v>33</v>
      </c>
      <c r="I6" s="68">
        <v>22</v>
      </c>
      <c r="J6" s="68">
        <v>10</v>
      </c>
      <c r="K6" s="68">
        <v>1</v>
      </c>
      <c r="L6" s="68">
        <f>SUM(I6:K6)</f>
        <v>33</v>
      </c>
      <c r="M6" s="68">
        <v>22</v>
      </c>
      <c r="N6" s="68">
        <v>10</v>
      </c>
      <c r="O6" s="68">
        <v>1</v>
      </c>
      <c r="P6" s="68">
        <f>SUM(M6:O6)</f>
        <v>33</v>
      </c>
      <c r="Q6" s="68">
        <v>22</v>
      </c>
      <c r="R6" s="68">
        <v>10</v>
      </c>
      <c r="S6" s="68">
        <v>1</v>
      </c>
      <c r="T6" s="68">
        <f>SUM(Q6:S6)</f>
        <v>33</v>
      </c>
      <c r="U6" s="68">
        <v>22</v>
      </c>
      <c r="V6" s="68">
        <v>10</v>
      </c>
      <c r="W6" s="68">
        <v>1</v>
      </c>
      <c r="X6" s="68">
        <f>SUM(U6:W6)</f>
        <v>33</v>
      </c>
      <c r="Y6" s="68">
        <v>18</v>
      </c>
      <c r="Z6" s="68">
        <v>10</v>
      </c>
      <c r="AA6" s="68">
        <v>1</v>
      </c>
      <c r="AB6" s="68">
        <f>SUM(Y6:AA6)</f>
        <v>29</v>
      </c>
      <c r="AC6" s="68">
        <v>18</v>
      </c>
      <c r="AD6" s="68">
        <v>10</v>
      </c>
      <c r="AE6" s="68">
        <v>1</v>
      </c>
      <c r="AF6" s="68">
        <f>SUM(AC6:AE6)</f>
        <v>29</v>
      </c>
      <c r="AG6" s="68">
        <v>18</v>
      </c>
      <c r="AH6" s="68">
        <v>10</v>
      </c>
      <c r="AI6" s="68">
        <v>1</v>
      </c>
      <c r="AJ6" s="68">
        <f>SUM(AG6:AI6)</f>
        <v>29</v>
      </c>
      <c r="AK6" s="68">
        <v>18</v>
      </c>
      <c r="AL6" s="68">
        <v>10</v>
      </c>
      <c r="AM6" s="68">
        <v>1</v>
      </c>
      <c r="AN6" s="68">
        <f>SUM(AK6:AM6)</f>
        <v>29</v>
      </c>
      <c r="AO6" s="68">
        <v>18</v>
      </c>
      <c r="AP6" s="68">
        <v>10</v>
      </c>
      <c r="AQ6" s="68">
        <v>1</v>
      </c>
      <c r="AR6" s="68">
        <f>SUM(AO6:AQ6)</f>
        <v>29</v>
      </c>
      <c r="AS6" s="68">
        <v>18</v>
      </c>
      <c r="AT6" s="68">
        <v>10</v>
      </c>
      <c r="AU6" s="68">
        <v>1</v>
      </c>
      <c r="AV6" s="68">
        <f>SUM(AS6:AU6)</f>
        <v>29</v>
      </c>
      <c r="AW6" s="68">
        <v>18</v>
      </c>
      <c r="AX6" s="68">
        <v>10</v>
      </c>
      <c r="AY6" s="68">
        <v>1</v>
      </c>
      <c r="AZ6" s="68">
        <f>SUM(AW6:AY6)</f>
        <v>29</v>
      </c>
      <c r="BA6" s="167"/>
      <c r="BB6" s="162"/>
      <c r="BC6" s="162"/>
    </row>
    <row r="7" spans="1:57" ht="46.15" customHeight="1">
      <c r="A7" s="201"/>
      <c r="B7" s="201"/>
      <c r="C7" s="64" t="s">
        <v>49</v>
      </c>
      <c r="D7" s="69" t="s">
        <v>167</v>
      </c>
      <c r="E7" s="201" t="s">
        <v>51</v>
      </c>
      <c r="F7" s="201"/>
      <c r="G7" s="201"/>
      <c r="H7" s="201"/>
      <c r="I7" s="201" t="s">
        <v>52</v>
      </c>
      <c r="J7" s="201"/>
      <c r="K7" s="201"/>
      <c r="L7" s="201"/>
      <c r="M7" s="201" t="s">
        <v>53</v>
      </c>
      <c r="N7" s="201"/>
      <c r="O7" s="201"/>
      <c r="P7" s="201"/>
      <c r="Q7" s="201" t="s">
        <v>54</v>
      </c>
      <c r="R7" s="201"/>
      <c r="S7" s="201"/>
      <c r="T7" s="201"/>
      <c r="U7" s="201" t="s">
        <v>55</v>
      </c>
      <c r="V7" s="201"/>
      <c r="W7" s="201"/>
      <c r="X7" s="201"/>
      <c r="Y7" s="201" t="s">
        <v>56</v>
      </c>
      <c r="Z7" s="201"/>
      <c r="AA7" s="201"/>
      <c r="AB7" s="201"/>
      <c r="AC7" s="201" t="s">
        <v>57</v>
      </c>
      <c r="AD7" s="201"/>
      <c r="AE7" s="201"/>
      <c r="AF7" s="201"/>
      <c r="AG7" s="201" t="s">
        <v>58</v>
      </c>
      <c r="AH7" s="201"/>
      <c r="AI7" s="201"/>
      <c r="AJ7" s="201"/>
      <c r="AK7" s="201" t="s">
        <v>59</v>
      </c>
      <c r="AL7" s="201"/>
      <c r="AM7" s="201"/>
      <c r="AN7" s="201"/>
      <c r="AO7" s="201" t="s">
        <v>60</v>
      </c>
      <c r="AP7" s="201"/>
      <c r="AQ7" s="201"/>
      <c r="AR7" s="201"/>
      <c r="AS7" s="201" t="s">
        <v>61</v>
      </c>
      <c r="AT7" s="201"/>
      <c r="AU7" s="201"/>
      <c r="AV7" s="201"/>
      <c r="AW7" s="201" t="s">
        <v>62</v>
      </c>
      <c r="AX7" s="201"/>
      <c r="AY7" s="201"/>
      <c r="AZ7" s="201"/>
      <c r="BA7" s="167"/>
      <c r="BB7" s="162"/>
      <c r="BC7" s="162"/>
    </row>
    <row r="8" spans="1:57" ht="46.15" customHeight="1">
      <c r="A8" s="201"/>
      <c r="B8" s="201"/>
      <c r="C8" s="64" t="s">
        <v>63</v>
      </c>
      <c r="D8" s="70" t="s">
        <v>168</v>
      </c>
      <c r="E8" s="64" t="s">
        <v>43</v>
      </c>
      <c r="F8" s="64" t="s">
        <v>44</v>
      </c>
      <c r="G8" s="64" t="s">
        <v>45</v>
      </c>
      <c r="H8" s="64" t="s">
        <v>46</v>
      </c>
      <c r="I8" s="64" t="s">
        <v>43</v>
      </c>
      <c r="J8" s="64" t="s">
        <v>44</v>
      </c>
      <c r="K8" s="64" t="s">
        <v>45</v>
      </c>
      <c r="L8" s="64" t="s">
        <v>46</v>
      </c>
      <c r="M8" s="64" t="s">
        <v>43</v>
      </c>
      <c r="N8" s="64" t="s">
        <v>44</v>
      </c>
      <c r="O8" s="64" t="s">
        <v>45</v>
      </c>
      <c r="P8" s="64" t="s">
        <v>46</v>
      </c>
      <c r="Q8" s="64" t="s">
        <v>43</v>
      </c>
      <c r="R8" s="64" t="s">
        <v>44</v>
      </c>
      <c r="S8" s="64" t="s">
        <v>45</v>
      </c>
      <c r="T8" s="64" t="s">
        <v>46</v>
      </c>
      <c r="U8" s="64" t="s">
        <v>43</v>
      </c>
      <c r="V8" s="64" t="s">
        <v>44</v>
      </c>
      <c r="W8" s="64" t="s">
        <v>45</v>
      </c>
      <c r="X8" s="64" t="s">
        <v>46</v>
      </c>
      <c r="Y8" s="64" t="s">
        <v>43</v>
      </c>
      <c r="Z8" s="64" t="s">
        <v>44</v>
      </c>
      <c r="AA8" s="64" t="s">
        <v>45</v>
      </c>
      <c r="AB8" s="64" t="s">
        <v>46</v>
      </c>
      <c r="AC8" s="64" t="s">
        <v>43</v>
      </c>
      <c r="AD8" s="64" t="s">
        <v>44</v>
      </c>
      <c r="AE8" s="64" t="s">
        <v>45</v>
      </c>
      <c r="AF8" s="64" t="s">
        <v>46</v>
      </c>
      <c r="AG8" s="64" t="s">
        <v>43</v>
      </c>
      <c r="AH8" s="64" t="s">
        <v>44</v>
      </c>
      <c r="AI8" s="64" t="s">
        <v>45</v>
      </c>
      <c r="AJ8" s="64" t="s">
        <v>46</v>
      </c>
      <c r="AK8" s="64" t="s">
        <v>43</v>
      </c>
      <c r="AL8" s="64" t="s">
        <v>44</v>
      </c>
      <c r="AM8" s="64" t="s">
        <v>45</v>
      </c>
      <c r="AN8" s="64" t="s">
        <v>46</v>
      </c>
      <c r="AO8" s="64" t="s">
        <v>43</v>
      </c>
      <c r="AP8" s="64" t="s">
        <v>44</v>
      </c>
      <c r="AQ8" s="64" t="s">
        <v>45</v>
      </c>
      <c r="AR8" s="64" t="s">
        <v>46</v>
      </c>
      <c r="AS8" s="64" t="s">
        <v>43</v>
      </c>
      <c r="AT8" s="64" t="s">
        <v>44</v>
      </c>
      <c r="AU8" s="64" t="s">
        <v>45</v>
      </c>
      <c r="AV8" s="64" t="s">
        <v>46</v>
      </c>
      <c r="AW8" s="64" t="s">
        <v>43</v>
      </c>
      <c r="AX8" s="64" t="s">
        <v>44</v>
      </c>
      <c r="AY8" s="64" t="s">
        <v>45</v>
      </c>
      <c r="AZ8" s="64" t="s">
        <v>46</v>
      </c>
      <c r="BA8" s="167"/>
      <c r="BB8" s="162"/>
      <c r="BC8" s="162"/>
    </row>
    <row r="9" spans="1:57" ht="46.15" customHeight="1">
      <c r="A9" s="201"/>
      <c r="B9" s="201"/>
      <c r="C9" s="64" t="s">
        <v>64</v>
      </c>
      <c r="D9" s="70" t="s">
        <v>120</v>
      </c>
      <c r="E9" s="57">
        <f>0.01*E6/2</f>
        <v>0.11</v>
      </c>
      <c r="F9" s="57">
        <f>0.015*F6/2</f>
        <v>7.4999999999999997E-2</v>
      </c>
      <c r="G9" s="57">
        <f>0.02*G6/2</f>
        <v>0.01</v>
      </c>
      <c r="H9" s="113">
        <f>E9+F9+G9</f>
        <v>0.19500000000000001</v>
      </c>
      <c r="I9" s="57">
        <f>0.01*I6/2</f>
        <v>0.11</v>
      </c>
      <c r="J9" s="57">
        <f>0.015*J6/2</f>
        <v>7.4999999999999997E-2</v>
      </c>
      <c r="K9" s="57">
        <f>0.02*K6/2</f>
        <v>0.01</v>
      </c>
      <c r="L9" s="113">
        <f>I9+J9+K9</f>
        <v>0.19500000000000001</v>
      </c>
      <c r="M9" s="57">
        <f>0.01*M6/2</f>
        <v>0.11</v>
      </c>
      <c r="N9" s="57">
        <f>0.015*N6/2</f>
        <v>7.4999999999999997E-2</v>
      </c>
      <c r="O9" s="57">
        <f>0.02*O6/2</f>
        <v>0.01</v>
      </c>
      <c r="P9" s="113">
        <f>M9+N9+O9</f>
        <v>0.19500000000000001</v>
      </c>
      <c r="Q9" s="57">
        <f>0.01*Q6/2</f>
        <v>0.11</v>
      </c>
      <c r="R9" s="57">
        <f>0.015*R6/2</f>
        <v>7.4999999999999997E-2</v>
      </c>
      <c r="S9" s="57">
        <f>0.02*S6/2</f>
        <v>0.01</v>
      </c>
      <c r="T9" s="113">
        <f>Q9+R9+S9</f>
        <v>0.19500000000000001</v>
      </c>
      <c r="U9" s="57">
        <f>0.01*U6/2</f>
        <v>0.11</v>
      </c>
      <c r="V9" s="57">
        <f>0.015*V6/2</f>
        <v>7.4999999999999997E-2</v>
      </c>
      <c r="W9" s="57">
        <f>0.02*W6/2</f>
        <v>0.01</v>
      </c>
      <c r="X9" s="113">
        <f>U9+V9+W9</f>
        <v>0.19500000000000001</v>
      </c>
      <c r="Y9" s="57">
        <f>0.01*Y6/2</f>
        <v>0.09</v>
      </c>
      <c r="Z9" s="57">
        <f>0.015*Z6/2</f>
        <v>7.4999999999999997E-2</v>
      </c>
      <c r="AA9" s="57">
        <f>0.02*AA6/2</f>
        <v>0.01</v>
      </c>
      <c r="AB9" s="113">
        <f>Y9+Z9+AA9</f>
        <v>0.17499999999999999</v>
      </c>
      <c r="AC9" s="57">
        <f>0.01*AC6/2</f>
        <v>0.09</v>
      </c>
      <c r="AD9" s="57">
        <f>0.015*AD6/2</f>
        <v>7.4999999999999997E-2</v>
      </c>
      <c r="AE9" s="57">
        <f>0.02*AE6/2</f>
        <v>0.01</v>
      </c>
      <c r="AF9" s="113">
        <f>AC9+AD9+AE9</f>
        <v>0.17499999999999999</v>
      </c>
      <c r="AG9" s="57">
        <f>0.01*AG6/2</f>
        <v>0.09</v>
      </c>
      <c r="AH9" s="57">
        <f>0.015*AH6/2</f>
        <v>7.4999999999999997E-2</v>
      </c>
      <c r="AI9" s="57">
        <f>0.02*AI6/2</f>
        <v>0.01</v>
      </c>
      <c r="AJ9" s="113">
        <f>AG9+AH9+AI9</f>
        <v>0.17499999999999999</v>
      </c>
      <c r="AK9" s="57">
        <f>0.01*AK6/2</f>
        <v>0.09</v>
      </c>
      <c r="AL9" s="57">
        <f>0.015*AL6/2</f>
        <v>7.4999999999999997E-2</v>
      </c>
      <c r="AM9" s="57">
        <f>0.02*AM6/2</f>
        <v>0.01</v>
      </c>
      <c r="AN9" s="113">
        <f>AK9+AL9+AM9</f>
        <v>0.17499999999999999</v>
      </c>
      <c r="AO9" s="57">
        <f>0.01*AO6/2</f>
        <v>0.09</v>
      </c>
      <c r="AP9" s="57">
        <f>0.015*AP6/2</f>
        <v>7.4999999999999997E-2</v>
      </c>
      <c r="AQ9" s="57">
        <f>0.02*AQ6/2</f>
        <v>0.01</v>
      </c>
      <c r="AR9" s="113">
        <f>AO9+AP9+AQ9</f>
        <v>0.17499999999999999</v>
      </c>
      <c r="AS9" s="57">
        <f>0.01*AS6/2</f>
        <v>0.09</v>
      </c>
      <c r="AT9" s="57">
        <f>0.015*AT6/2</f>
        <v>7.4999999999999997E-2</v>
      </c>
      <c r="AU9" s="57">
        <f>0.02*AU6/2</f>
        <v>0.01</v>
      </c>
      <c r="AV9" s="113">
        <f>AS9+AT9+AU9</f>
        <v>0.17499999999999999</v>
      </c>
      <c r="AW9" s="57">
        <f>0.01*AW6/2</f>
        <v>0.09</v>
      </c>
      <c r="AX9" s="57">
        <f>0.015*AX6/2</f>
        <v>7.4999999999999997E-2</v>
      </c>
      <c r="AY9" s="57">
        <f>0.02*AY6/2</f>
        <v>0.01</v>
      </c>
      <c r="AZ9" s="113">
        <f>AW9+AX9+AY9</f>
        <v>0.17499999999999999</v>
      </c>
      <c r="BA9" s="168"/>
      <c r="BB9" s="162"/>
      <c r="BC9" s="162"/>
      <c r="BD9" s="114"/>
      <c r="BE9" s="114"/>
    </row>
    <row r="10" spans="1:57" ht="46.15" customHeight="1">
      <c r="A10" s="64" t="s">
        <v>3</v>
      </c>
      <c r="B10" s="64" t="s">
        <v>139</v>
      </c>
      <c r="C10" s="64" t="s">
        <v>4</v>
      </c>
      <c r="D10" s="64" t="s">
        <v>169</v>
      </c>
      <c r="E10" s="201" t="s">
        <v>27</v>
      </c>
      <c r="F10" s="201"/>
      <c r="G10" s="201"/>
      <c r="H10" s="201"/>
      <c r="I10" s="201" t="s">
        <v>28</v>
      </c>
      <c r="J10" s="201"/>
      <c r="K10" s="201"/>
      <c r="L10" s="201"/>
      <c r="M10" s="201" t="s">
        <v>29</v>
      </c>
      <c r="N10" s="201"/>
      <c r="O10" s="201"/>
      <c r="P10" s="201"/>
      <c r="Q10" s="201" t="s">
        <v>30</v>
      </c>
      <c r="R10" s="201"/>
      <c r="S10" s="201"/>
      <c r="T10" s="201"/>
      <c r="U10" s="201" t="s">
        <v>31</v>
      </c>
      <c r="V10" s="201"/>
      <c r="W10" s="201"/>
      <c r="X10" s="201"/>
      <c r="Y10" s="201" t="s">
        <v>32</v>
      </c>
      <c r="Z10" s="201"/>
      <c r="AA10" s="201"/>
      <c r="AB10" s="201"/>
      <c r="AC10" s="201" t="s">
        <v>33</v>
      </c>
      <c r="AD10" s="201"/>
      <c r="AE10" s="201"/>
      <c r="AF10" s="201"/>
      <c r="AG10" s="204" t="s">
        <v>34</v>
      </c>
      <c r="AH10" s="204"/>
      <c r="AI10" s="204"/>
      <c r="AJ10" s="204"/>
      <c r="AK10" s="201" t="s">
        <v>35</v>
      </c>
      <c r="AL10" s="201"/>
      <c r="AM10" s="201"/>
      <c r="AN10" s="201"/>
      <c r="AO10" s="201" t="s">
        <v>36</v>
      </c>
      <c r="AP10" s="201"/>
      <c r="AQ10" s="201"/>
      <c r="AR10" s="201"/>
      <c r="AS10" s="201" t="s">
        <v>37</v>
      </c>
      <c r="AT10" s="201"/>
      <c r="AU10" s="201"/>
      <c r="AV10" s="201"/>
      <c r="AW10" s="201" t="s">
        <v>38</v>
      </c>
      <c r="AX10" s="201"/>
      <c r="AY10" s="201"/>
      <c r="AZ10" s="201"/>
      <c r="BA10" s="64" t="s">
        <v>39</v>
      </c>
      <c r="BB10" s="64" t="s">
        <v>162</v>
      </c>
      <c r="BC10" s="64" t="s">
        <v>163</v>
      </c>
    </row>
    <row r="11" spans="1:57" ht="46.15" customHeight="1">
      <c r="A11" s="200" t="s">
        <v>291</v>
      </c>
      <c r="B11" s="201" t="s">
        <v>154</v>
      </c>
      <c r="C11" s="64" t="s">
        <v>5</v>
      </c>
      <c r="D11" s="65" t="s">
        <v>171</v>
      </c>
      <c r="E11" s="64" t="s">
        <v>43</v>
      </c>
      <c r="F11" s="64" t="s">
        <v>44</v>
      </c>
      <c r="G11" s="64" t="s">
        <v>45</v>
      </c>
      <c r="H11" s="64" t="s">
        <v>46</v>
      </c>
      <c r="I11" s="64" t="s">
        <v>43</v>
      </c>
      <c r="J11" s="64" t="s">
        <v>44</v>
      </c>
      <c r="K11" s="64" t="s">
        <v>45</v>
      </c>
      <c r="L11" s="64" t="s">
        <v>46</v>
      </c>
      <c r="M11" s="64" t="s">
        <v>43</v>
      </c>
      <c r="N11" s="64" t="s">
        <v>44</v>
      </c>
      <c r="O11" s="64" t="s">
        <v>45</v>
      </c>
      <c r="P11" s="64" t="s">
        <v>46</v>
      </c>
      <c r="Q11" s="64" t="s">
        <v>43</v>
      </c>
      <c r="R11" s="64" t="s">
        <v>44</v>
      </c>
      <c r="S11" s="64" t="s">
        <v>45</v>
      </c>
      <c r="T11" s="64" t="s">
        <v>46</v>
      </c>
      <c r="U11" s="64" t="s">
        <v>43</v>
      </c>
      <c r="V11" s="64" t="s">
        <v>44</v>
      </c>
      <c r="W11" s="64" t="s">
        <v>45</v>
      </c>
      <c r="X11" s="64" t="s">
        <v>46</v>
      </c>
      <c r="Y11" s="64" t="s">
        <v>43</v>
      </c>
      <c r="Z11" s="64" t="s">
        <v>44</v>
      </c>
      <c r="AA11" s="64" t="s">
        <v>45</v>
      </c>
      <c r="AB11" s="64" t="s">
        <v>46</v>
      </c>
      <c r="AC11" s="64" t="s">
        <v>43</v>
      </c>
      <c r="AD11" s="64" t="s">
        <v>44</v>
      </c>
      <c r="AE11" s="64" t="s">
        <v>45</v>
      </c>
      <c r="AF11" s="64" t="s">
        <v>46</v>
      </c>
      <c r="AG11" s="64" t="s">
        <v>43</v>
      </c>
      <c r="AH11" s="64" t="s">
        <v>44</v>
      </c>
      <c r="AI11" s="64" t="s">
        <v>45</v>
      </c>
      <c r="AJ11" s="64" t="s">
        <v>46</v>
      </c>
      <c r="AK11" s="64" t="s">
        <v>43</v>
      </c>
      <c r="AL11" s="64" t="s">
        <v>44</v>
      </c>
      <c r="AM11" s="64" t="s">
        <v>45</v>
      </c>
      <c r="AN11" s="64" t="s">
        <v>46</v>
      </c>
      <c r="AO11" s="64" t="s">
        <v>43</v>
      </c>
      <c r="AP11" s="64" t="s">
        <v>44</v>
      </c>
      <c r="AQ11" s="64" t="s">
        <v>45</v>
      </c>
      <c r="AR11" s="64" t="s">
        <v>46</v>
      </c>
      <c r="AS11" s="64" t="s">
        <v>43</v>
      </c>
      <c r="AT11" s="64" t="s">
        <v>44</v>
      </c>
      <c r="AU11" s="64" t="s">
        <v>45</v>
      </c>
      <c r="AV11" s="64" t="s">
        <v>46</v>
      </c>
      <c r="AW11" s="64" t="s">
        <v>43</v>
      </c>
      <c r="AX11" s="64" t="s">
        <v>44</v>
      </c>
      <c r="AY11" s="64" t="s">
        <v>45</v>
      </c>
      <c r="AZ11" s="64" t="s">
        <v>46</v>
      </c>
      <c r="BA11" s="166">
        <f>H12+L12+P12+T12+X12+AB12+AF12+AJ12+AN12+AR12+AV12+AZ12</f>
        <v>336</v>
      </c>
      <c r="BB11" s="162">
        <f>BC11*2</f>
        <v>5.0999999999999988</v>
      </c>
      <c r="BC11" s="162">
        <f>H15+L15+P15+T15+X15+AB15+AF15+AJ15+AN15+AR15+AV15+AZ15</f>
        <v>2.5499999999999994</v>
      </c>
    </row>
    <row r="12" spans="1:57" ht="46.15" customHeight="1">
      <c r="A12" s="201"/>
      <c r="B12" s="201"/>
      <c r="C12" s="66" t="s">
        <v>47</v>
      </c>
      <c r="D12" s="67" t="s">
        <v>172</v>
      </c>
      <c r="E12" s="202" t="s">
        <v>173</v>
      </c>
      <c r="F12" s="202" t="s">
        <v>174</v>
      </c>
      <c r="G12" s="202" t="s">
        <v>175</v>
      </c>
      <c r="H12" s="202" t="s">
        <v>125</v>
      </c>
      <c r="I12" s="202" t="s">
        <v>173</v>
      </c>
      <c r="J12" s="202" t="s">
        <v>174</v>
      </c>
      <c r="K12" s="202" t="s">
        <v>175</v>
      </c>
      <c r="L12" s="202" t="s">
        <v>125</v>
      </c>
      <c r="M12" s="202" t="s">
        <v>173</v>
      </c>
      <c r="N12" s="202" t="s">
        <v>174</v>
      </c>
      <c r="O12" s="202" t="s">
        <v>175</v>
      </c>
      <c r="P12" s="202" t="s">
        <v>125</v>
      </c>
      <c r="Q12" s="202" t="s">
        <v>173</v>
      </c>
      <c r="R12" s="202" t="s">
        <v>174</v>
      </c>
      <c r="S12" s="202" t="s">
        <v>175</v>
      </c>
      <c r="T12" s="202" t="s">
        <v>125</v>
      </c>
      <c r="U12" s="202" t="s">
        <v>173</v>
      </c>
      <c r="V12" s="202" t="s">
        <v>174</v>
      </c>
      <c r="W12" s="202" t="s">
        <v>175</v>
      </c>
      <c r="X12" s="202" t="s">
        <v>125</v>
      </c>
      <c r="Y12" s="202" t="s">
        <v>173</v>
      </c>
      <c r="Z12" s="202" t="s">
        <v>174</v>
      </c>
      <c r="AA12" s="202" t="s">
        <v>175</v>
      </c>
      <c r="AB12" s="202" t="s">
        <v>125</v>
      </c>
      <c r="AC12" s="202" t="s">
        <v>173</v>
      </c>
      <c r="AD12" s="202" t="s">
        <v>174</v>
      </c>
      <c r="AE12" s="202" t="s">
        <v>175</v>
      </c>
      <c r="AF12" s="202" t="s">
        <v>125</v>
      </c>
      <c r="AG12" s="202" t="s">
        <v>173</v>
      </c>
      <c r="AH12" s="202" t="s">
        <v>174</v>
      </c>
      <c r="AI12" s="202" t="s">
        <v>175</v>
      </c>
      <c r="AJ12" s="202" t="s">
        <v>125</v>
      </c>
      <c r="AK12" s="202" t="s">
        <v>173</v>
      </c>
      <c r="AL12" s="202" t="s">
        <v>174</v>
      </c>
      <c r="AM12" s="202" t="s">
        <v>175</v>
      </c>
      <c r="AN12" s="202" t="s">
        <v>125</v>
      </c>
      <c r="AO12" s="202" t="s">
        <v>173</v>
      </c>
      <c r="AP12" s="202" t="s">
        <v>174</v>
      </c>
      <c r="AQ12" s="202" t="s">
        <v>175</v>
      </c>
      <c r="AR12" s="202" t="s">
        <v>125</v>
      </c>
      <c r="AS12" s="202" t="s">
        <v>173</v>
      </c>
      <c r="AT12" s="202" t="s">
        <v>174</v>
      </c>
      <c r="AU12" s="202" t="s">
        <v>175</v>
      </c>
      <c r="AV12" s="202" t="s">
        <v>125</v>
      </c>
      <c r="AW12" s="202" t="s">
        <v>173</v>
      </c>
      <c r="AX12" s="202" t="s">
        <v>174</v>
      </c>
      <c r="AY12" s="202" t="s">
        <v>175</v>
      </c>
      <c r="AZ12" s="202" t="s">
        <v>125</v>
      </c>
      <c r="BA12" s="167"/>
      <c r="BB12" s="162"/>
      <c r="BC12" s="162"/>
    </row>
    <row r="13" spans="1:57" ht="46.15" customHeight="1">
      <c r="A13" s="201"/>
      <c r="B13" s="201"/>
      <c r="C13" s="64" t="s">
        <v>49</v>
      </c>
      <c r="D13" s="69" t="s">
        <v>176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167"/>
      <c r="BB13" s="162"/>
      <c r="BC13" s="162"/>
    </row>
    <row r="14" spans="1:57" ht="46.15" customHeight="1">
      <c r="A14" s="201"/>
      <c r="B14" s="201"/>
      <c r="C14" s="64" t="s">
        <v>63</v>
      </c>
      <c r="D14" s="70" t="s">
        <v>177</v>
      </c>
      <c r="E14" s="64" t="s">
        <v>43</v>
      </c>
      <c r="F14" s="64" t="s">
        <v>44</v>
      </c>
      <c r="G14" s="64" t="s">
        <v>45</v>
      </c>
      <c r="H14" s="64" t="s">
        <v>46</v>
      </c>
      <c r="I14" s="64" t="s">
        <v>43</v>
      </c>
      <c r="J14" s="64" t="s">
        <v>44</v>
      </c>
      <c r="K14" s="64" t="s">
        <v>45</v>
      </c>
      <c r="L14" s="64" t="s">
        <v>46</v>
      </c>
      <c r="M14" s="64" t="s">
        <v>43</v>
      </c>
      <c r="N14" s="64" t="s">
        <v>44</v>
      </c>
      <c r="O14" s="64" t="s">
        <v>45</v>
      </c>
      <c r="P14" s="64" t="s">
        <v>46</v>
      </c>
      <c r="Q14" s="64" t="s">
        <v>43</v>
      </c>
      <c r="R14" s="64" t="s">
        <v>44</v>
      </c>
      <c r="S14" s="64" t="s">
        <v>45</v>
      </c>
      <c r="T14" s="64" t="s">
        <v>46</v>
      </c>
      <c r="U14" s="64" t="s">
        <v>43</v>
      </c>
      <c r="V14" s="64" t="s">
        <v>44</v>
      </c>
      <c r="W14" s="64" t="s">
        <v>45</v>
      </c>
      <c r="X14" s="64" t="s">
        <v>46</v>
      </c>
      <c r="Y14" s="64" t="s">
        <v>43</v>
      </c>
      <c r="Z14" s="64" t="s">
        <v>44</v>
      </c>
      <c r="AA14" s="64" t="s">
        <v>45</v>
      </c>
      <c r="AB14" s="64" t="s">
        <v>46</v>
      </c>
      <c r="AC14" s="64" t="s">
        <v>43</v>
      </c>
      <c r="AD14" s="64" t="s">
        <v>44</v>
      </c>
      <c r="AE14" s="64" t="s">
        <v>45</v>
      </c>
      <c r="AF14" s="64" t="s">
        <v>46</v>
      </c>
      <c r="AG14" s="64" t="s">
        <v>43</v>
      </c>
      <c r="AH14" s="64" t="s">
        <v>44</v>
      </c>
      <c r="AI14" s="64" t="s">
        <v>45</v>
      </c>
      <c r="AJ14" s="64" t="s">
        <v>46</v>
      </c>
      <c r="AK14" s="64" t="s">
        <v>43</v>
      </c>
      <c r="AL14" s="64" t="s">
        <v>44</v>
      </c>
      <c r="AM14" s="64" t="s">
        <v>45</v>
      </c>
      <c r="AN14" s="64" t="s">
        <v>46</v>
      </c>
      <c r="AO14" s="64" t="s">
        <v>43</v>
      </c>
      <c r="AP14" s="64" t="s">
        <v>44</v>
      </c>
      <c r="AQ14" s="64" t="s">
        <v>45</v>
      </c>
      <c r="AR14" s="64" t="s">
        <v>46</v>
      </c>
      <c r="AS14" s="64" t="s">
        <v>43</v>
      </c>
      <c r="AT14" s="64" t="s">
        <v>44</v>
      </c>
      <c r="AU14" s="64" t="s">
        <v>45</v>
      </c>
      <c r="AV14" s="64" t="s">
        <v>46</v>
      </c>
      <c r="AW14" s="64" t="s">
        <v>43</v>
      </c>
      <c r="AX14" s="64" t="s">
        <v>44</v>
      </c>
      <c r="AY14" s="64" t="s">
        <v>45</v>
      </c>
      <c r="AZ14" s="64" t="s">
        <v>46</v>
      </c>
      <c r="BA14" s="167"/>
      <c r="BB14" s="162"/>
      <c r="BC14" s="162"/>
    </row>
    <row r="15" spans="1:57" ht="46.15" customHeight="1">
      <c r="A15" s="201"/>
      <c r="B15" s="201"/>
      <c r="C15" s="64" t="s">
        <v>64</v>
      </c>
      <c r="D15" s="70" t="s">
        <v>178</v>
      </c>
      <c r="E15" s="57">
        <f>0.01*E12/2</f>
        <v>3.5000000000000003E-2</v>
      </c>
      <c r="F15" s="57">
        <f>0.015*F12/2</f>
        <v>9.7500000000000003E-2</v>
      </c>
      <c r="G15" s="57">
        <f>0.02*G12/2</f>
        <v>0.08</v>
      </c>
      <c r="H15" s="113">
        <f>E15+F15+G15</f>
        <v>0.21250000000000002</v>
      </c>
      <c r="I15" s="57">
        <f>0.01*I12/2</f>
        <v>3.5000000000000003E-2</v>
      </c>
      <c r="J15" s="57">
        <f>0.015*J12/2</f>
        <v>9.7500000000000003E-2</v>
      </c>
      <c r="K15" s="57">
        <f>0.02*K12/2</f>
        <v>0.08</v>
      </c>
      <c r="L15" s="113">
        <f>I15+J15+K15</f>
        <v>0.21250000000000002</v>
      </c>
      <c r="M15" s="57">
        <f>0.01*M12/2</f>
        <v>3.5000000000000003E-2</v>
      </c>
      <c r="N15" s="57">
        <f>0.015*N12/2</f>
        <v>9.7500000000000003E-2</v>
      </c>
      <c r="O15" s="57">
        <f>0.02*O12/2</f>
        <v>0.08</v>
      </c>
      <c r="P15" s="113">
        <f>M15+N15+O15</f>
        <v>0.21250000000000002</v>
      </c>
      <c r="Q15" s="57">
        <f>0.01*Q12/2</f>
        <v>3.5000000000000003E-2</v>
      </c>
      <c r="R15" s="57">
        <f>0.015*R12/2</f>
        <v>9.7500000000000003E-2</v>
      </c>
      <c r="S15" s="57">
        <f>0.02*S12/2</f>
        <v>0.08</v>
      </c>
      <c r="T15" s="113">
        <f>Q15+R15+S15</f>
        <v>0.21250000000000002</v>
      </c>
      <c r="U15" s="57">
        <f>0.01*U12/2</f>
        <v>3.5000000000000003E-2</v>
      </c>
      <c r="V15" s="57">
        <f>0.015*V12/2</f>
        <v>9.7500000000000003E-2</v>
      </c>
      <c r="W15" s="57">
        <f>0.02*W12/2</f>
        <v>0.08</v>
      </c>
      <c r="X15" s="113">
        <f>U15+V15+W15</f>
        <v>0.21250000000000002</v>
      </c>
      <c r="Y15" s="57">
        <f>0.01*Y12/2</f>
        <v>3.5000000000000003E-2</v>
      </c>
      <c r="Z15" s="57">
        <f>0.015*Z12/2</f>
        <v>9.7500000000000003E-2</v>
      </c>
      <c r="AA15" s="57">
        <f>0.02*AA12/2</f>
        <v>0.08</v>
      </c>
      <c r="AB15" s="113">
        <f>Y15+Z15+AA15</f>
        <v>0.21250000000000002</v>
      </c>
      <c r="AC15" s="57">
        <f>0.01*AC12/2</f>
        <v>3.5000000000000003E-2</v>
      </c>
      <c r="AD15" s="57">
        <f>0.015*AD12/2</f>
        <v>9.7500000000000003E-2</v>
      </c>
      <c r="AE15" s="57">
        <f>0.02*AE12/2</f>
        <v>0.08</v>
      </c>
      <c r="AF15" s="113">
        <f>AC15+AD15+AE15</f>
        <v>0.21250000000000002</v>
      </c>
      <c r="AG15" s="57">
        <f>0.01*AG12/2</f>
        <v>3.5000000000000003E-2</v>
      </c>
      <c r="AH15" s="57">
        <f>0.015*AH12/2</f>
        <v>9.7500000000000003E-2</v>
      </c>
      <c r="AI15" s="57">
        <f>0.02*AI12/2</f>
        <v>0.08</v>
      </c>
      <c r="AJ15" s="113">
        <f>AG15+AH15+AI15</f>
        <v>0.21250000000000002</v>
      </c>
      <c r="AK15" s="57">
        <f>0.01*AK12/2</f>
        <v>3.5000000000000003E-2</v>
      </c>
      <c r="AL15" s="57">
        <f>0.015*AL12/2</f>
        <v>9.7500000000000003E-2</v>
      </c>
      <c r="AM15" s="57">
        <f>0.02*AM12/2</f>
        <v>0.08</v>
      </c>
      <c r="AN15" s="113">
        <f>AK15+AL15+AM15</f>
        <v>0.21250000000000002</v>
      </c>
      <c r="AO15" s="57">
        <f>0.01*AO12/2</f>
        <v>3.5000000000000003E-2</v>
      </c>
      <c r="AP15" s="57">
        <f>0.015*AP12/2</f>
        <v>9.7500000000000003E-2</v>
      </c>
      <c r="AQ15" s="57">
        <f>0.02*AQ12/2</f>
        <v>0.08</v>
      </c>
      <c r="AR15" s="113">
        <f>AO15+AP15+AQ15</f>
        <v>0.21250000000000002</v>
      </c>
      <c r="AS15" s="57">
        <f>0.01*AS12/2</f>
        <v>3.5000000000000003E-2</v>
      </c>
      <c r="AT15" s="57">
        <f>0.015*AT12/2</f>
        <v>9.7500000000000003E-2</v>
      </c>
      <c r="AU15" s="57">
        <f>0.02*AU12/2</f>
        <v>0.08</v>
      </c>
      <c r="AV15" s="113">
        <f>AS15+AT15+AU15</f>
        <v>0.21250000000000002</v>
      </c>
      <c r="AW15" s="57">
        <f>0.01*AW12/2</f>
        <v>3.5000000000000003E-2</v>
      </c>
      <c r="AX15" s="57">
        <f>0.015*AX12/2</f>
        <v>9.7500000000000003E-2</v>
      </c>
      <c r="AY15" s="57">
        <f>0.02*AY12/2</f>
        <v>0.08</v>
      </c>
      <c r="AZ15" s="113">
        <f>AW15+AX15+AY15</f>
        <v>0.21250000000000002</v>
      </c>
      <c r="BA15" s="168"/>
      <c r="BB15" s="162"/>
      <c r="BC15" s="162"/>
    </row>
    <row r="16" spans="1:57" ht="46.15" customHeight="1">
      <c r="A16" s="87" t="s">
        <v>3</v>
      </c>
      <c r="B16" s="87" t="s">
        <v>139</v>
      </c>
      <c r="C16" s="87" t="s">
        <v>4</v>
      </c>
      <c r="D16" s="87" t="s">
        <v>179</v>
      </c>
      <c r="E16" s="206" t="s">
        <v>27</v>
      </c>
      <c r="F16" s="206"/>
      <c r="G16" s="206"/>
      <c r="H16" s="206"/>
      <c r="I16" s="206" t="s">
        <v>28</v>
      </c>
      <c r="J16" s="206"/>
      <c r="K16" s="206"/>
      <c r="L16" s="206"/>
      <c r="M16" s="206" t="s">
        <v>29</v>
      </c>
      <c r="N16" s="206"/>
      <c r="O16" s="206"/>
      <c r="P16" s="206"/>
      <c r="Q16" s="206" t="s">
        <v>30</v>
      </c>
      <c r="R16" s="206"/>
      <c r="S16" s="206"/>
      <c r="T16" s="206"/>
      <c r="U16" s="206" t="s">
        <v>31</v>
      </c>
      <c r="V16" s="206"/>
      <c r="W16" s="206"/>
      <c r="X16" s="206"/>
      <c r="Y16" s="206" t="s">
        <v>32</v>
      </c>
      <c r="Z16" s="206"/>
      <c r="AA16" s="206"/>
      <c r="AB16" s="206"/>
      <c r="AC16" s="206" t="s">
        <v>33</v>
      </c>
      <c r="AD16" s="206"/>
      <c r="AE16" s="206"/>
      <c r="AF16" s="206"/>
      <c r="AG16" s="199" t="s">
        <v>34</v>
      </c>
      <c r="AH16" s="199"/>
      <c r="AI16" s="199"/>
      <c r="AJ16" s="199"/>
      <c r="AK16" s="206" t="s">
        <v>35</v>
      </c>
      <c r="AL16" s="206"/>
      <c r="AM16" s="206"/>
      <c r="AN16" s="206"/>
      <c r="AO16" s="206" t="s">
        <v>36</v>
      </c>
      <c r="AP16" s="206"/>
      <c r="AQ16" s="206"/>
      <c r="AR16" s="206"/>
      <c r="AS16" s="206" t="s">
        <v>37</v>
      </c>
      <c r="AT16" s="206"/>
      <c r="AU16" s="206"/>
      <c r="AV16" s="206"/>
      <c r="AW16" s="206" t="s">
        <v>38</v>
      </c>
      <c r="AX16" s="206"/>
      <c r="AY16" s="206"/>
      <c r="AZ16" s="206"/>
      <c r="BA16" s="87" t="s">
        <v>39</v>
      </c>
      <c r="BB16" s="87" t="s">
        <v>162</v>
      </c>
      <c r="BC16" s="87" t="s">
        <v>163</v>
      </c>
    </row>
    <row r="17" spans="1:55" ht="46.15" customHeight="1">
      <c r="A17" s="205" t="s">
        <v>297</v>
      </c>
      <c r="B17" s="206" t="s">
        <v>154</v>
      </c>
      <c r="C17" s="87" t="s">
        <v>5</v>
      </c>
      <c r="D17" s="88" t="s">
        <v>181</v>
      </c>
      <c r="E17" s="87" t="s">
        <v>43</v>
      </c>
      <c r="F17" s="87" t="s">
        <v>44</v>
      </c>
      <c r="G17" s="87" t="s">
        <v>45</v>
      </c>
      <c r="H17" s="87" t="s">
        <v>46</v>
      </c>
      <c r="I17" s="87" t="s">
        <v>43</v>
      </c>
      <c r="J17" s="87" t="s">
        <v>44</v>
      </c>
      <c r="K17" s="87" t="s">
        <v>45</v>
      </c>
      <c r="L17" s="87" t="s">
        <v>46</v>
      </c>
      <c r="M17" s="87" t="s">
        <v>43</v>
      </c>
      <c r="N17" s="87" t="s">
        <v>44</v>
      </c>
      <c r="O17" s="87" t="s">
        <v>45</v>
      </c>
      <c r="P17" s="87" t="s">
        <v>46</v>
      </c>
      <c r="Q17" s="87" t="s">
        <v>43</v>
      </c>
      <c r="R17" s="87" t="s">
        <v>44</v>
      </c>
      <c r="S17" s="87" t="s">
        <v>45</v>
      </c>
      <c r="T17" s="87" t="s">
        <v>46</v>
      </c>
      <c r="U17" s="87" t="s">
        <v>43</v>
      </c>
      <c r="V17" s="87" t="s">
        <v>44</v>
      </c>
      <c r="W17" s="87" t="s">
        <v>45</v>
      </c>
      <c r="X17" s="87" t="s">
        <v>46</v>
      </c>
      <c r="Y17" s="87" t="s">
        <v>43</v>
      </c>
      <c r="Z17" s="87" t="s">
        <v>44</v>
      </c>
      <c r="AA17" s="87" t="s">
        <v>45</v>
      </c>
      <c r="AB17" s="87" t="s">
        <v>46</v>
      </c>
      <c r="AC17" s="87" t="s">
        <v>43</v>
      </c>
      <c r="AD17" s="87" t="s">
        <v>44</v>
      </c>
      <c r="AE17" s="87" t="s">
        <v>45</v>
      </c>
      <c r="AF17" s="87" t="s">
        <v>46</v>
      </c>
      <c r="AG17" s="87" t="s">
        <v>43</v>
      </c>
      <c r="AH17" s="87" t="s">
        <v>44</v>
      </c>
      <c r="AI17" s="87" t="s">
        <v>45</v>
      </c>
      <c r="AJ17" s="87" t="s">
        <v>46</v>
      </c>
      <c r="AK17" s="87" t="s">
        <v>43</v>
      </c>
      <c r="AL17" s="87" t="s">
        <v>44</v>
      </c>
      <c r="AM17" s="87" t="s">
        <v>45</v>
      </c>
      <c r="AN17" s="87" t="s">
        <v>46</v>
      </c>
      <c r="AO17" s="87" t="s">
        <v>43</v>
      </c>
      <c r="AP17" s="87" t="s">
        <v>44</v>
      </c>
      <c r="AQ17" s="87" t="s">
        <v>45</v>
      </c>
      <c r="AR17" s="87" t="s">
        <v>46</v>
      </c>
      <c r="AS17" s="87" t="s">
        <v>43</v>
      </c>
      <c r="AT17" s="87" t="s">
        <v>44</v>
      </c>
      <c r="AU17" s="87" t="s">
        <v>45</v>
      </c>
      <c r="AV17" s="87" t="s">
        <v>46</v>
      </c>
      <c r="AW17" s="87" t="s">
        <v>43</v>
      </c>
      <c r="AX17" s="87" t="s">
        <v>44</v>
      </c>
      <c r="AY17" s="87" t="s">
        <v>45</v>
      </c>
      <c r="AZ17" s="87" t="s">
        <v>46</v>
      </c>
      <c r="BA17" s="166">
        <f>H18+L18+P18+T18+X18+AB18+AF18+AJ18+AN18+AR18+AV18+AZ18</f>
        <v>222</v>
      </c>
      <c r="BB17" s="162">
        <f>BC17*2</f>
        <v>2.52</v>
      </c>
      <c r="BC17" s="162">
        <f>H21+L21+P21+T21+X21+AB21+AF21+AJ21+AN21+AR21+AV21+AZ21</f>
        <v>1.26</v>
      </c>
    </row>
    <row r="18" spans="1:55" ht="46.15" customHeight="1">
      <c r="A18" s="206"/>
      <c r="B18" s="206"/>
      <c r="C18" s="89" t="s">
        <v>47</v>
      </c>
      <c r="D18" s="74" t="s">
        <v>182</v>
      </c>
      <c r="E18" s="91">
        <v>11</v>
      </c>
      <c r="F18" s="91">
        <v>5</v>
      </c>
      <c r="G18" s="91">
        <v>0</v>
      </c>
      <c r="H18" s="91">
        <f>SUM(E18:G18)</f>
        <v>16</v>
      </c>
      <c r="I18" s="91">
        <v>12</v>
      </c>
      <c r="J18" s="91">
        <v>5</v>
      </c>
      <c r="K18" s="91">
        <v>0</v>
      </c>
      <c r="L18" s="91">
        <f>SUM(I18:K18)</f>
        <v>17</v>
      </c>
      <c r="M18" s="91">
        <v>13</v>
      </c>
      <c r="N18" s="91">
        <v>5</v>
      </c>
      <c r="O18" s="91">
        <v>0</v>
      </c>
      <c r="P18" s="91">
        <f>SUM(M18:O18)</f>
        <v>18</v>
      </c>
      <c r="Q18" s="91">
        <v>14</v>
      </c>
      <c r="R18" s="91">
        <v>5</v>
      </c>
      <c r="S18" s="91">
        <v>0</v>
      </c>
      <c r="T18" s="91">
        <f>SUM(Q18:S18)</f>
        <v>19</v>
      </c>
      <c r="U18" s="91">
        <v>14</v>
      </c>
      <c r="V18" s="91">
        <v>5</v>
      </c>
      <c r="W18" s="91">
        <v>0</v>
      </c>
      <c r="X18" s="91">
        <f>SUM(U18:W18)</f>
        <v>19</v>
      </c>
      <c r="Y18" s="91">
        <v>14</v>
      </c>
      <c r="Z18" s="91">
        <v>5</v>
      </c>
      <c r="AA18" s="91">
        <v>0</v>
      </c>
      <c r="AB18" s="91">
        <f>SUM(Y18:AA18)</f>
        <v>19</v>
      </c>
      <c r="AC18" s="91">
        <v>14</v>
      </c>
      <c r="AD18" s="91">
        <v>5</v>
      </c>
      <c r="AE18" s="91">
        <v>0</v>
      </c>
      <c r="AF18" s="91">
        <f>SUM(AC18:AE18)</f>
        <v>19</v>
      </c>
      <c r="AG18" s="91">
        <v>14</v>
      </c>
      <c r="AH18" s="91">
        <v>5</v>
      </c>
      <c r="AI18" s="91">
        <v>0</v>
      </c>
      <c r="AJ18" s="91">
        <f>SUM(AG18:AI18)</f>
        <v>19</v>
      </c>
      <c r="AK18" s="91">
        <v>14</v>
      </c>
      <c r="AL18" s="91">
        <v>5</v>
      </c>
      <c r="AM18" s="91">
        <v>0</v>
      </c>
      <c r="AN18" s="91">
        <f>SUM(AK18:AM18)</f>
        <v>19</v>
      </c>
      <c r="AO18" s="91">
        <v>14</v>
      </c>
      <c r="AP18" s="91">
        <v>5</v>
      </c>
      <c r="AQ18" s="91">
        <v>0</v>
      </c>
      <c r="AR18" s="91">
        <f>SUM(AO18:AQ18)</f>
        <v>19</v>
      </c>
      <c r="AS18" s="91">
        <v>14</v>
      </c>
      <c r="AT18" s="91">
        <v>5</v>
      </c>
      <c r="AU18" s="91">
        <v>0</v>
      </c>
      <c r="AV18" s="91">
        <f>SUM(AS18:AU18)</f>
        <v>19</v>
      </c>
      <c r="AW18" s="91">
        <v>14</v>
      </c>
      <c r="AX18" s="91">
        <v>5</v>
      </c>
      <c r="AY18" s="91">
        <v>0</v>
      </c>
      <c r="AZ18" s="91">
        <f>SUM(AW18:AY18)</f>
        <v>19</v>
      </c>
      <c r="BA18" s="167"/>
      <c r="BB18" s="162"/>
      <c r="BC18" s="162"/>
    </row>
    <row r="19" spans="1:55" ht="46.15" customHeight="1">
      <c r="A19" s="206"/>
      <c r="B19" s="206"/>
      <c r="C19" s="87" t="s">
        <v>49</v>
      </c>
      <c r="D19" s="76" t="s">
        <v>183</v>
      </c>
      <c r="E19" s="206" t="s">
        <v>51</v>
      </c>
      <c r="F19" s="206"/>
      <c r="G19" s="206"/>
      <c r="H19" s="206"/>
      <c r="I19" s="206" t="s">
        <v>52</v>
      </c>
      <c r="J19" s="206"/>
      <c r="K19" s="206"/>
      <c r="L19" s="206"/>
      <c r="M19" s="206" t="s">
        <v>53</v>
      </c>
      <c r="N19" s="206"/>
      <c r="O19" s="206"/>
      <c r="P19" s="206"/>
      <c r="Q19" s="206" t="s">
        <v>54</v>
      </c>
      <c r="R19" s="206"/>
      <c r="S19" s="206"/>
      <c r="T19" s="206"/>
      <c r="U19" s="206" t="s">
        <v>55</v>
      </c>
      <c r="V19" s="206"/>
      <c r="W19" s="206"/>
      <c r="X19" s="206"/>
      <c r="Y19" s="206" t="s">
        <v>56</v>
      </c>
      <c r="Z19" s="206"/>
      <c r="AA19" s="206"/>
      <c r="AB19" s="206"/>
      <c r="AC19" s="206" t="s">
        <v>57</v>
      </c>
      <c r="AD19" s="206"/>
      <c r="AE19" s="206"/>
      <c r="AF19" s="206"/>
      <c r="AG19" s="206" t="s">
        <v>58</v>
      </c>
      <c r="AH19" s="206"/>
      <c r="AI19" s="206"/>
      <c r="AJ19" s="206"/>
      <c r="AK19" s="206" t="s">
        <v>59</v>
      </c>
      <c r="AL19" s="206"/>
      <c r="AM19" s="206"/>
      <c r="AN19" s="206"/>
      <c r="AO19" s="206" t="s">
        <v>60</v>
      </c>
      <c r="AP19" s="206"/>
      <c r="AQ19" s="206"/>
      <c r="AR19" s="206"/>
      <c r="AS19" s="206" t="s">
        <v>61</v>
      </c>
      <c r="AT19" s="206"/>
      <c r="AU19" s="206"/>
      <c r="AV19" s="206"/>
      <c r="AW19" s="206" t="s">
        <v>62</v>
      </c>
      <c r="AX19" s="206"/>
      <c r="AY19" s="206"/>
      <c r="AZ19" s="206"/>
      <c r="BA19" s="167"/>
      <c r="BB19" s="162"/>
      <c r="BC19" s="162"/>
    </row>
    <row r="20" spans="1:55" ht="46.15" customHeight="1">
      <c r="A20" s="206"/>
      <c r="B20" s="206"/>
      <c r="C20" s="87" t="s">
        <v>63</v>
      </c>
      <c r="D20" s="90">
        <v>314.16000000000003</v>
      </c>
      <c r="E20" s="87" t="s">
        <v>43</v>
      </c>
      <c r="F20" s="87" t="s">
        <v>44</v>
      </c>
      <c r="G20" s="87" t="s">
        <v>45</v>
      </c>
      <c r="H20" s="87" t="s">
        <v>46</v>
      </c>
      <c r="I20" s="87" t="s">
        <v>43</v>
      </c>
      <c r="J20" s="87" t="s">
        <v>44</v>
      </c>
      <c r="K20" s="87" t="s">
        <v>45</v>
      </c>
      <c r="L20" s="87" t="s">
        <v>46</v>
      </c>
      <c r="M20" s="87" t="s">
        <v>43</v>
      </c>
      <c r="N20" s="87" t="s">
        <v>44</v>
      </c>
      <c r="O20" s="87" t="s">
        <v>45</v>
      </c>
      <c r="P20" s="87" t="s">
        <v>46</v>
      </c>
      <c r="Q20" s="87" t="s">
        <v>43</v>
      </c>
      <c r="R20" s="87" t="s">
        <v>44</v>
      </c>
      <c r="S20" s="87" t="s">
        <v>45</v>
      </c>
      <c r="T20" s="87" t="s">
        <v>46</v>
      </c>
      <c r="U20" s="87" t="s">
        <v>43</v>
      </c>
      <c r="V20" s="87" t="s">
        <v>44</v>
      </c>
      <c r="W20" s="87" t="s">
        <v>45</v>
      </c>
      <c r="X20" s="87" t="s">
        <v>46</v>
      </c>
      <c r="Y20" s="87" t="s">
        <v>43</v>
      </c>
      <c r="Z20" s="87" t="s">
        <v>44</v>
      </c>
      <c r="AA20" s="87" t="s">
        <v>45</v>
      </c>
      <c r="AB20" s="87" t="s">
        <v>46</v>
      </c>
      <c r="AC20" s="87" t="s">
        <v>43</v>
      </c>
      <c r="AD20" s="87" t="s">
        <v>44</v>
      </c>
      <c r="AE20" s="87" t="s">
        <v>45</v>
      </c>
      <c r="AF20" s="87" t="s">
        <v>46</v>
      </c>
      <c r="AG20" s="87" t="s">
        <v>43</v>
      </c>
      <c r="AH20" s="87" t="s">
        <v>44</v>
      </c>
      <c r="AI20" s="87" t="s">
        <v>45</v>
      </c>
      <c r="AJ20" s="87" t="s">
        <v>46</v>
      </c>
      <c r="AK20" s="87" t="s">
        <v>43</v>
      </c>
      <c r="AL20" s="87" t="s">
        <v>44</v>
      </c>
      <c r="AM20" s="87" t="s">
        <v>45</v>
      </c>
      <c r="AN20" s="87" t="s">
        <v>46</v>
      </c>
      <c r="AO20" s="87" t="s">
        <v>43</v>
      </c>
      <c r="AP20" s="87" t="s">
        <v>44</v>
      </c>
      <c r="AQ20" s="87" t="s">
        <v>45</v>
      </c>
      <c r="AR20" s="87" t="s">
        <v>46</v>
      </c>
      <c r="AS20" s="87" t="s">
        <v>43</v>
      </c>
      <c r="AT20" s="87" t="s">
        <v>44</v>
      </c>
      <c r="AU20" s="87" t="s">
        <v>45</v>
      </c>
      <c r="AV20" s="87" t="s">
        <v>46</v>
      </c>
      <c r="AW20" s="87" t="s">
        <v>43</v>
      </c>
      <c r="AX20" s="87" t="s">
        <v>44</v>
      </c>
      <c r="AY20" s="87" t="s">
        <v>45</v>
      </c>
      <c r="AZ20" s="87" t="s">
        <v>46</v>
      </c>
      <c r="BA20" s="167"/>
      <c r="BB20" s="162"/>
      <c r="BC20" s="162"/>
    </row>
    <row r="21" spans="1:55" ht="46.15" customHeight="1">
      <c r="A21" s="206"/>
      <c r="B21" s="206"/>
      <c r="C21" s="87" t="s">
        <v>64</v>
      </c>
      <c r="D21" s="90" t="s">
        <v>184</v>
      </c>
      <c r="E21" s="57">
        <f>0.01*E18/2</f>
        <v>5.5E-2</v>
      </c>
      <c r="F21" s="57">
        <f>0.015*F18/2</f>
        <v>3.7499999999999999E-2</v>
      </c>
      <c r="G21" s="57">
        <f>0.02*G18/2</f>
        <v>0</v>
      </c>
      <c r="H21" s="113">
        <f>E21+F21+G21</f>
        <v>9.2499999999999999E-2</v>
      </c>
      <c r="I21" s="57">
        <f>0.01*I18/2</f>
        <v>0.06</v>
      </c>
      <c r="J21" s="57">
        <f>0.015*J18/2</f>
        <v>3.7499999999999999E-2</v>
      </c>
      <c r="K21" s="57">
        <f>0.02*K18/2</f>
        <v>0</v>
      </c>
      <c r="L21" s="113">
        <f>I21+J21+K21</f>
        <v>9.7500000000000003E-2</v>
      </c>
      <c r="M21" s="57">
        <f>0.01*M18/2</f>
        <v>6.5000000000000002E-2</v>
      </c>
      <c r="N21" s="57">
        <f>0.015*N18/2</f>
        <v>3.7499999999999999E-2</v>
      </c>
      <c r="O21" s="57">
        <f>0.02*O18/2</f>
        <v>0</v>
      </c>
      <c r="P21" s="113">
        <f>M21+N21+O21</f>
        <v>0.10250000000000001</v>
      </c>
      <c r="Q21" s="57">
        <f>0.01*Q18/2</f>
        <v>7.0000000000000007E-2</v>
      </c>
      <c r="R21" s="57">
        <f>0.015*R18/2</f>
        <v>3.7499999999999999E-2</v>
      </c>
      <c r="S21" s="57">
        <f>0.02*S18/2</f>
        <v>0</v>
      </c>
      <c r="T21" s="113">
        <f>Q21+R21+S21</f>
        <v>0.10750000000000001</v>
      </c>
      <c r="U21" s="57">
        <f>0.01*U18/2</f>
        <v>7.0000000000000007E-2</v>
      </c>
      <c r="V21" s="57">
        <f>0.015*V18/2</f>
        <v>3.7499999999999999E-2</v>
      </c>
      <c r="W21" s="57">
        <f>0.02*W18/2</f>
        <v>0</v>
      </c>
      <c r="X21" s="113">
        <f>U21+V21+W21</f>
        <v>0.10750000000000001</v>
      </c>
      <c r="Y21" s="57">
        <f>0.01*Y18/2</f>
        <v>7.0000000000000007E-2</v>
      </c>
      <c r="Z21" s="57">
        <f>0.015*Z18/2</f>
        <v>3.7499999999999999E-2</v>
      </c>
      <c r="AA21" s="57">
        <f>0.02*AA18/2</f>
        <v>0</v>
      </c>
      <c r="AB21" s="113">
        <f>Y21+Z21+AA21</f>
        <v>0.10750000000000001</v>
      </c>
      <c r="AC21" s="57">
        <f>0.01*AC18/2</f>
        <v>7.0000000000000007E-2</v>
      </c>
      <c r="AD21" s="57">
        <f>0.015*AD18/2</f>
        <v>3.7499999999999999E-2</v>
      </c>
      <c r="AE21" s="57">
        <f>0.02*AE18/2</f>
        <v>0</v>
      </c>
      <c r="AF21" s="113">
        <f>AC21+AD21+AE21</f>
        <v>0.10750000000000001</v>
      </c>
      <c r="AG21" s="57">
        <f>0.01*AG18/2</f>
        <v>7.0000000000000007E-2</v>
      </c>
      <c r="AH21" s="57">
        <f>0.015*AH18/2</f>
        <v>3.7499999999999999E-2</v>
      </c>
      <c r="AI21" s="57">
        <f>0.02*AI18/2</f>
        <v>0</v>
      </c>
      <c r="AJ21" s="113">
        <f>AG21+AH21+AI21</f>
        <v>0.10750000000000001</v>
      </c>
      <c r="AK21" s="57">
        <f>0.01*AK18/2</f>
        <v>7.0000000000000007E-2</v>
      </c>
      <c r="AL21" s="57">
        <f>0.015*AL18/2</f>
        <v>3.7499999999999999E-2</v>
      </c>
      <c r="AM21" s="57">
        <f>0.02*AM18/2</f>
        <v>0</v>
      </c>
      <c r="AN21" s="113">
        <f>AK21+AL21+AM21</f>
        <v>0.10750000000000001</v>
      </c>
      <c r="AO21" s="57">
        <f>0.01*AO18/2</f>
        <v>7.0000000000000007E-2</v>
      </c>
      <c r="AP21" s="57">
        <f>0.015*AP18/2</f>
        <v>3.7499999999999999E-2</v>
      </c>
      <c r="AQ21" s="57">
        <f>0.02*AQ18/2</f>
        <v>0</v>
      </c>
      <c r="AR21" s="113">
        <f>AO21+AP21+AQ21</f>
        <v>0.10750000000000001</v>
      </c>
      <c r="AS21" s="57">
        <f>0.01*AS18/2</f>
        <v>7.0000000000000007E-2</v>
      </c>
      <c r="AT21" s="57">
        <f>0.015*AT18/2</f>
        <v>3.7499999999999999E-2</v>
      </c>
      <c r="AU21" s="57">
        <f>0.02*AU18/2</f>
        <v>0</v>
      </c>
      <c r="AV21" s="113">
        <f>AS21+AT21+AU21</f>
        <v>0.10750000000000001</v>
      </c>
      <c r="AW21" s="57">
        <f>0.01*AW18/2</f>
        <v>7.0000000000000007E-2</v>
      </c>
      <c r="AX21" s="57">
        <f>0.015*AX18/2</f>
        <v>3.7499999999999999E-2</v>
      </c>
      <c r="AY21" s="57">
        <f>0.02*AY18/2</f>
        <v>0</v>
      </c>
      <c r="AZ21" s="113">
        <f>AW21+AX21+AY21</f>
        <v>0.10750000000000001</v>
      </c>
      <c r="BA21" s="168"/>
      <c r="BB21" s="162"/>
      <c r="BC21" s="162"/>
    </row>
    <row r="22" spans="1:55" ht="46.15" customHeight="1">
      <c r="A22" s="144" t="s">
        <v>3</v>
      </c>
      <c r="B22" s="144" t="s">
        <v>139</v>
      </c>
      <c r="C22" s="144" t="s">
        <v>4</v>
      </c>
      <c r="D22" s="144" t="s">
        <v>292</v>
      </c>
      <c r="E22" s="164" t="s">
        <v>27</v>
      </c>
      <c r="F22" s="164"/>
      <c r="G22" s="164"/>
      <c r="H22" s="164"/>
      <c r="I22" s="164" t="s">
        <v>28</v>
      </c>
      <c r="J22" s="164"/>
      <c r="K22" s="164"/>
      <c r="L22" s="164"/>
      <c r="M22" s="164" t="s">
        <v>29</v>
      </c>
      <c r="N22" s="164"/>
      <c r="O22" s="164"/>
      <c r="P22" s="164"/>
      <c r="Q22" s="164" t="s">
        <v>30</v>
      </c>
      <c r="R22" s="164"/>
      <c r="S22" s="164"/>
      <c r="T22" s="164"/>
      <c r="U22" s="164" t="s">
        <v>31</v>
      </c>
      <c r="V22" s="164"/>
      <c r="W22" s="164"/>
      <c r="X22" s="164"/>
      <c r="Y22" s="164" t="s">
        <v>32</v>
      </c>
      <c r="Z22" s="164"/>
      <c r="AA22" s="164"/>
      <c r="AB22" s="164"/>
      <c r="AC22" s="164" t="s">
        <v>33</v>
      </c>
      <c r="AD22" s="164"/>
      <c r="AE22" s="164"/>
      <c r="AF22" s="164"/>
      <c r="AG22" s="165" t="s">
        <v>34</v>
      </c>
      <c r="AH22" s="165"/>
      <c r="AI22" s="165"/>
      <c r="AJ22" s="165"/>
      <c r="AK22" s="164" t="s">
        <v>35</v>
      </c>
      <c r="AL22" s="164"/>
      <c r="AM22" s="164"/>
      <c r="AN22" s="164"/>
      <c r="AO22" s="164" t="s">
        <v>36</v>
      </c>
      <c r="AP22" s="164"/>
      <c r="AQ22" s="164"/>
      <c r="AR22" s="164"/>
      <c r="AS22" s="164" t="s">
        <v>37</v>
      </c>
      <c r="AT22" s="164"/>
      <c r="AU22" s="164"/>
      <c r="AV22" s="164"/>
      <c r="AW22" s="164" t="s">
        <v>38</v>
      </c>
      <c r="AX22" s="164"/>
      <c r="AY22" s="164"/>
      <c r="AZ22" s="164"/>
      <c r="BA22" s="144" t="s">
        <v>39</v>
      </c>
      <c r="BB22" s="144" t="s">
        <v>162</v>
      </c>
      <c r="BC22" s="144" t="s">
        <v>163</v>
      </c>
    </row>
    <row r="23" spans="1:55" ht="46.15" customHeight="1">
      <c r="A23" s="164" t="s">
        <v>298</v>
      </c>
      <c r="B23" s="164" t="s">
        <v>154</v>
      </c>
      <c r="C23" s="144" t="s">
        <v>5</v>
      </c>
      <c r="D23" s="145" t="s">
        <v>293</v>
      </c>
      <c r="E23" s="144" t="s">
        <v>43</v>
      </c>
      <c r="F23" s="144" t="s">
        <v>44</v>
      </c>
      <c r="G23" s="144" t="s">
        <v>45</v>
      </c>
      <c r="H23" s="144" t="s">
        <v>46</v>
      </c>
      <c r="I23" s="144" t="s">
        <v>43</v>
      </c>
      <c r="J23" s="144" t="s">
        <v>44</v>
      </c>
      <c r="K23" s="144" t="s">
        <v>45</v>
      </c>
      <c r="L23" s="144" t="s">
        <v>46</v>
      </c>
      <c r="M23" s="144" t="s">
        <v>43</v>
      </c>
      <c r="N23" s="144" t="s">
        <v>44</v>
      </c>
      <c r="O23" s="144" t="s">
        <v>45</v>
      </c>
      <c r="P23" s="144" t="s">
        <v>46</v>
      </c>
      <c r="Q23" s="144" t="s">
        <v>43</v>
      </c>
      <c r="R23" s="144" t="s">
        <v>44</v>
      </c>
      <c r="S23" s="144" t="s">
        <v>45</v>
      </c>
      <c r="T23" s="144" t="s">
        <v>46</v>
      </c>
      <c r="U23" s="144" t="s">
        <v>43</v>
      </c>
      <c r="V23" s="144" t="s">
        <v>44</v>
      </c>
      <c r="W23" s="144" t="s">
        <v>45</v>
      </c>
      <c r="X23" s="144" t="s">
        <v>46</v>
      </c>
      <c r="Y23" s="144" t="s">
        <v>43</v>
      </c>
      <c r="Z23" s="144" t="s">
        <v>44</v>
      </c>
      <c r="AA23" s="144" t="s">
        <v>45</v>
      </c>
      <c r="AB23" s="144" t="s">
        <v>46</v>
      </c>
      <c r="AC23" s="144" t="s">
        <v>43</v>
      </c>
      <c r="AD23" s="144" t="s">
        <v>44</v>
      </c>
      <c r="AE23" s="144" t="s">
        <v>45</v>
      </c>
      <c r="AF23" s="144" t="s">
        <v>46</v>
      </c>
      <c r="AG23" s="144" t="s">
        <v>43</v>
      </c>
      <c r="AH23" s="144" t="s">
        <v>44</v>
      </c>
      <c r="AI23" s="144" t="s">
        <v>45</v>
      </c>
      <c r="AJ23" s="144" t="s">
        <v>46</v>
      </c>
      <c r="AK23" s="144" t="s">
        <v>43</v>
      </c>
      <c r="AL23" s="144" t="s">
        <v>44</v>
      </c>
      <c r="AM23" s="144" t="s">
        <v>45</v>
      </c>
      <c r="AN23" s="144" t="s">
        <v>46</v>
      </c>
      <c r="AO23" s="144" t="s">
        <v>43</v>
      </c>
      <c r="AP23" s="144" t="s">
        <v>44</v>
      </c>
      <c r="AQ23" s="144" t="s">
        <v>45</v>
      </c>
      <c r="AR23" s="144" t="s">
        <v>46</v>
      </c>
      <c r="AS23" s="144" t="s">
        <v>43</v>
      </c>
      <c r="AT23" s="144" t="s">
        <v>44</v>
      </c>
      <c r="AU23" s="144" t="s">
        <v>45</v>
      </c>
      <c r="AV23" s="144" t="s">
        <v>46</v>
      </c>
      <c r="AW23" s="144" t="s">
        <v>43</v>
      </c>
      <c r="AX23" s="144" t="s">
        <v>44</v>
      </c>
      <c r="AY23" s="144" t="s">
        <v>45</v>
      </c>
      <c r="AZ23" s="144" t="s">
        <v>46</v>
      </c>
      <c r="BA23" s="172">
        <v>193</v>
      </c>
      <c r="BB23" s="171">
        <v>2.52</v>
      </c>
      <c r="BC23" s="171">
        <v>1.26</v>
      </c>
    </row>
    <row r="24" spans="1:55" ht="34.9" customHeight="1">
      <c r="A24" s="164"/>
      <c r="B24" s="164"/>
      <c r="C24" s="146" t="s">
        <v>47</v>
      </c>
      <c r="D24" s="147" t="s">
        <v>294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6</v>
      </c>
      <c r="V24" s="148">
        <v>4</v>
      </c>
      <c r="W24" s="148">
        <v>4</v>
      </c>
      <c r="X24" s="148">
        <v>14</v>
      </c>
      <c r="Y24" s="148">
        <v>6</v>
      </c>
      <c r="Z24" s="148">
        <v>4</v>
      </c>
      <c r="AA24" s="148">
        <v>5</v>
      </c>
      <c r="AB24" s="148">
        <v>15</v>
      </c>
      <c r="AC24" s="148">
        <v>7</v>
      </c>
      <c r="AD24" s="148">
        <v>4</v>
      </c>
      <c r="AE24" s="148">
        <v>5</v>
      </c>
      <c r="AF24" s="148">
        <v>16</v>
      </c>
      <c r="AG24" s="148">
        <v>20</v>
      </c>
      <c r="AH24" s="148">
        <v>4</v>
      </c>
      <c r="AI24" s="148">
        <v>5</v>
      </c>
      <c r="AJ24" s="148">
        <v>29</v>
      </c>
      <c r="AK24" s="148">
        <v>21</v>
      </c>
      <c r="AL24" s="148">
        <v>4</v>
      </c>
      <c r="AM24" s="148">
        <v>6</v>
      </c>
      <c r="AN24" s="148">
        <v>31</v>
      </c>
      <c r="AO24" s="148">
        <v>20</v>
      </c>
      <c r="AP24" s="148">
        <v>4</v>
      </c>
      <c r="AQ24" s="148">
        <v>6</v>
      </c>
      <c r="AR24" s="148">
        <v>30</v>
      </c>
      <c r="AS24" s="148">
        <v>19</v>
      </c>
      <c r="AT24" s="148">
        <v>4</v>
      </c>
      <c r="AU24" s="148">
        <v>6</v>
      </c>
      <c r="AV24" s="148">
        <v>29</v>
      </c>
      <c r="AW24" s="148">
        <v>19</v>
      </c>
      <c r="AX24" s="148">
        <v>4</v>
      </c>
      <c r="AY24" s="148">
        <v>6</v>
      </c>
      <c r="AZ24" s="148">
        <v>29</v>
      </c>
      <c r="BA24" s="173"/>
      <c r="BB24" s="171"/>
      <c r="BC24" s="171"/>
    </row>
    <row r="25" spans="1:55" ht="46.15" customHeight="1">
      <c r="A25" s="164"/>
      <c r="B25" s="164"/>
      <c r="C25" s="144" t="s">
        <v>49</v>
      </c>
      <c r="D25" s="149" t="s">
        <v>295</v>
      </c>
      <c r="E25" s="164" t="s">
        <v>51</v>
      </c>
      <c r="F25" s="164"/>
      <c r="G25" s="164"/>
      <c r="H25" s="164"/>
      <c r="I25" s="164" t="s">
        <v>52</v>
      </c>
      <c r="J25" s="164"/>
      <c r="K25" s="164"/>
      <c r="L25" s="164"/>
      <c r="M25" s="164" t="s">
        <v>53</v>
      </c>
      <c r="N25" s="164"/>
      <c r="O25" s="164"/>
      <c r="P25" s="164"/>
      <c r="Q25" s="164" t="s">
        <v>54</v>
      </c>
      <c r="R25" s="164"/>
      <c r="S25" s="164"/>
      <c r="T25" s="164"/>
      <c r="U25" s="164" t="s">
        <v>55</v>
      </c>
      <c r="V25" s="164"/>
      <c r="W25" s="164"/>
      <c r="X25" s="164"/>
      <c r="Y25" s="164" t="s">
        <v>56</v>
      </c>
      <c r="Z25" s="164"/>
      <c r="AA25" s="164"/>
      <c r="AB25" s="164"/>
      <c r="AC25" s="164" t="s">
        <v>57</v>
      </c>
      <c r="AD25" s="164"/>
      <c r="AE25" s="164"/>
      <c r="AF25" s="164"/>
      <c r="AG25" s="164" t="s">
        <v>58</v>
      </c>
      <c r="AH25" s="164"/>
      <c r="AI25" s="164"/>
      <c r="AJ25" s="164"/>
      <c r="AK25" s="164" t="s">
        <v>59</v>
      </c>
      <c r="AL25" s="164"/>
      <c r="AM25" s="164"/>
      <c r="AN25" s="164"/>
      <c r="AO25" s="164" t="s">
        <v>60</v>
      </c>
      <c r="AP25" s="164"/>
      <c r="AQ25" s="164"/>
      <c r="AR25" s="164"/>
      <c r="AS25" s="164" t="s">
        <v>61</v>
      </c>
      <c r="AT25" s="164"/>
      <c r="AU25" s="164"/>
      <c r="AV25" s="164"/>
      <c r="AW25" s="164" t="s">
        <v>62</v>
      </c>
      <c r="AX25" s="164"/>
      <c r="AY25" s="164"/>
      <c r="AZ25" s="164"/>
      <c r="BA25" s="173"/>
      <c r="BB25" s="171"/>
      <c r="BC25" s="171"/>
    </row>
    <row r="26" spans="1:55" ht="46.15" customHeight="1">
      <c r="A26" s="164"/>
      <c r="B26" s="164"/>
      <c r="C26" s="144" t="s">
        <v>63</v>
      </c>
      <c r="D26" s="150">
        <v>800</v>
      </c>
      <c r="E26" s="144" t="s">
        <v>43</v>
      </c>
      <c r="F26" s="144" t="s">
        <v>44</v>
      </c>
      <c r="G26" s="144" t="s">
        <v>45</v>
      </c>
      <c r="H26" s="144" t="s">
        <v>46</v>
      </c>
      <c r="I26" s="144" t="s">
        <v>43</v>
      </c>
      <c r="J26" s="144" t="s">
        <v>44</v>
      </c>
      <c r="K26" s="144" t="s">
        <v>45</v>
      </c>
      <c r="L26" s="144" t="s">
        <v>46</v>
      </c>
      <c r="M26" s="144" t="s">
        <v>43</v>
      </c>
      <c r="N26" s="144" t="s">
        <v>44</v>
      </c>
      <c r="O26" s="144" t="s">
        <v>45</v>
      </c>
      <c r="P26" s="144" t="s">
        <v>46</v>
      </c>
      <c r="Q26" s="144" t="s">
        <v>43</v>
      </c>
      <c r="R26" s="144" t="s">
        <v>44</v>
      </c>
      <c r="S26" s="144" t="s">
        <v>45</v>
      </c>
      <c r="T26" s="144" t="s">
        <v>46</v>
      </c>
      <c r="U26" s="144" t="s">
        <v>43</v>
      </c>
      <c r="V26" s="144" t="s">
        <v>44</v>
      </c>
      <c r="W26" s="144" t="s">
        <v>45</v>
      </c>
      <c r="X26" s="144" t="s">
        <v>46</v>
      </c>
      <c r="Y26" s="144" t="s">
        <v>43</v>
      </c>
      <c r="Z26" s="144" t="s">
        <v>44</v>
      </c>
      <c r="AA26" s="144" t="s">
        <v>45</v>
      </c>
      <c r="AB26" s="144" t="s">
        <v>46</v>
      </c>
      <c r="AC26" s="144" t="s">
        <v>43</v>
      </c>
      <c r="AD26" s="144" t="s">
        <v>44</v>
      </c>
      <c r="AE26" s="144" t="s">
        <v>45</v>
      </c>
      <c r="AF26" s="144" t="s">
        <v>46</v>
      </c>
      <c r="AG26" s="144" t="s">
        <v>43</v>
      </c>
      <c r="AH26" s="144" t="s">
        <v>44</v>
      </c>
      <c r="AI26" s="144" t="s">
        <v>45</v>
      </c>
      <c r="AJ26" s="144" t="s">
        <v>46</v>
      </c>
      <c r="AK26" s="144" t="s">
        <v>43</v>
      </c>
      <c r="AL26" s="144" t="s">
        <v>44</v>
      </c>
      <c r="AM26" s="144" t="s">
        <v>45</v>
      </c>
      <c r="AN26" s="144" t="s">
        <v>46</v>
      </c>
      <c r="AO26" s="144" t="s">
        <v>43</v>
      </c>
      <c r="AP26" s="144" t="s">
        <v>44</v>
      </c>
      <c r="AQ26" s="144" t="s">
        <v>45</v>
      </c>
      <c r="AR26" s="144" t="s">
        <v>46</v>
      </c>
      <c r="AS26" s="144" t="s">
        <v>43</v>
      </c>
      <c r="AT26" s="144" t="s">
        <v>44</v>
      </c>
      <c r="AU26" s="144" t="s">
        <v>45</v>
      </c>
      <c r="AV26" s="144" t="s">
        <v>46</v>
      </c>
      <c r="AW26" s="144" t="s">
        <v>43</v>
      </c>
      <c r="AX26" s="144" t="s">
        <v>44</v>
      </c>
      <c r="AY26" s="144" t="s">
        <v>45</v>
      </c>
      <c r="AZ26" s="144" t="s">
        <v>46</v>
      </c>
      <c r="BA26" s="173"/>
      <c r="BB26" s="171"/>
      <c r="BC26" s="171"/>
    </row>
    <row r="27" spans="1:55" ht="27.6" customHeight="1">
      <c r="A27" s="164"/>
      <c r="B27" s="164"/>
      <c r="C27" s="144" t="s">
        <v>64</v>
      </c>
      <c r="D27" s="150">
        <v>77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0.03</v>
      </c>
      <c r="V27" s="143">
        <v>0.03</v>
      </c>
      <c r="W27" s="143">
        <v>0.04</v>
      </c>
      <c r="X27" s="143">
        <v>0.1</v>
      </c>
      <c r="Y27" s="143">
        <v>0.03</v>
      </c>
      <c r="Z27" s="143">
        <v>0.03</v>
      </c>
      <c r="AA27" s="143">
        <v>0.05</v>
      </c>
      <c r="AB27" s="143">
        <v>0.11</v>
      </c>
      <c r="AC27" s="143">
        <v>3.5000000000000003E-2</v>
      </c>
      <c r="AD27" s="143">
        <v>0.03</v>
      </c>
      <c r="AE27" s="143">
        <v>0.05</v>
      </c>
      <c r="AF27" s="143">
        <v>0.115</v>
      </c>
      <c r="AG27" s="143">
        <v>0.1</v>
      </c>
      <c r="AH27" s="143">
        <v>0.03</v>
      </c>
      <c r="AI27" s="143">
        <v>0.05</v>
      </c>
      <c r="AJ27" s="143">
        <v>0.18</v>
      </c>
      <c r="AK27" s="143">
        <v>0.105</v>
      </c>
      <c r="AL27" s="143">
        <v>0.03</v>
      </c>
      <c r="AM27" s="143">
        <v>0.06</v>
      </c>
      <c r="AN27" s="143">
        <v>0.19500000000000001</v>
      </c>
      <c r="AO27" s="143">
        <v>0.1</v>
      </c>
      <c r="AP27" s="143">
        <v>0.03</v>
      </c>
      <c r="AQ27" s="143">
        <v>0.06</v>
      </c>
      <c r="AR27" s="143">
        <v>0.19</v>
      </c>
      <c r="AS27" s="143">
        <v>9.5000000000000001E-2</v>
      </c>
      <c r="AT27" s="143">
        <v>0.03</v>
      </c>
      <c r="AU27" s="143">
        <v>0.06</v>
      </c>
      <c r="AV27" s="143">
        <v>0.185</v>
      </c>
      <c r="AW27" s="143">
        <v>9.5000000000000001E-2</v>
      </c>
      <c r="AX27" s="143">
        <v>0.03</v>
      </c>
      <c r="AY27" s="143">
        <v>0.06</v>
      </c>
      <c r="AZ27" s="143">
        <v>0.185</v>
      </c>
      <c r="BA27" s="174"/>
      <c r="BB27" s="171"/>
      <c r="BC27" s="171"/>
    </row>
    <row r="28" spans="1:55" ht="46.15" customHeight="1">
      <c r="A28" s="87" t="s">
        <v>3</v>
      </c>
      <c r="B28" s="87" t="s">
        <v>139</v>
      </c>
      <c r="C28" s="87" t="s">
        <v>4</v>
      </c>
      <c r="D28" s="87" t="s">
        <v>185</v>
      </c>
      <c r="E28" s="206" t="s">
        <v>27</v>
      </c>
      <c r="F28" s="206"/>
      <c r="G28" s="206"/>
      <c r="H28" s="206"/>
      <c r="I28" s="206" t="s">
        <v>28</v>
      </c>
      <c r="J28" s="206"/>
      <c r="K28" s="206"/>
      <c r="L28" s="206"/>
      <c r="M28" s="206" t="s">
        <v>29</v>
      </c>
      <c r="N28" s="206"/>
      <c r="O28" s="206"/>
      <c r="P28" s="206"/>
      <c r="Q28" s="206" t="s">
        <v>30</v>
      </c>
      <c r="R28" s="206"/>
      <c r="S28" s="206"/>
      <c r="T28" s="206"/>
      <c r="U28" s="206" t="s">
        <v>31</v>
      </c>
      <c r="V28" s="206"/>
      <c r="W28" s="206"/>
      <c r="X28" s="206"/>
      <c r="Y28" s="206" t="s">
        <v>32</v>
      </c>
      <c r="Z28" s="206"/>
      <c r="AA28" s="206"/>
      <c r="AB28" s="206"/>
      <c r="AC28" s="206" t="s">
        <v>33</v>
      </c>
      <c r="AD28" s="206"/>
      <c r="AE28" s="206"/>
      <c r="AF28" s="206"/>
      <c r="AG28" s="199" t="s">
        <v>34</v>
      </c>
      <c r="AH28" s="199"/>
      <c r="AI28" s="199"/>
      <c r="AJ28" s="199"/>
      <c r="AK28" s="206" t="s">
        <v>35</v>
      </c>
      <c r="AL28" s="206"/>
      <c r="AM28" s="206"/>
      <c r="AN28" s="206"/>
      <c r="AO28" s="206" t="s">
        <v>36</v>
      </c>
      <c r="AP28" s="206"/>
      <c r="AQ28" s="206"/>
      <c r="AR28" s="206"/>
      <c r="AS28" s="206" t="s">
        <v>37</v>
      </c>
      <c r="AT28" s="206"/>
      <c r="AU28" s="206"/>
      <c r="AV28" s="206"/>
      <c r="AW28" s="206" t="s">
        <v>38</v>
      </c>
      <c r="AX28" s="206"/>
      <c r="AY28" s="206"/>
      <c r="AZ28" s="206"/>
      <c r="BA28" s="87" t="s">
        <v>39</v>
      </c>
      <c r="BB28" s="87" t="s">
        <v>162</v>
      </c>
      <c r="BC28" s="87" t="s">
        <v>163</v>
      </c>
    </row>
    <row r="29" spans="1:55" ht="46.15" customHeight="1">
      <c r="A29" s="205" t="s">
        <v>299</v>
      </c>
      <c r="B29" s="206" t="s">
        <v>154</v>
      </c>
      <c r="C29" s="87" t="s">
        <v>5</v>
      </c>
      <c r="D29" s="88" t="s">
        <v>186</v>
      </c>
      <c r="E29" s="87" t="s">
        <v>43</v>
      </c>
      <c r="F29" s="87" t="s">
        <v>44</v>
      </c>
      <c r="G29" s="87" t="s">
        <v>45</v>
      </c>
      <c r="H29" s="87" t="s">
        <v>46</v>
      </c>
      <c r="I29" s="87" t="s">
        <v>43</v>
      </c>
      <c r="J29" s="87" t="s">
        <v>44</v>
      </c>
      <c r="K29" s="87" t="s">
        <v>45</v>
      </c>
      <c r="L29" s="87" t="s">
        <v>46</v>
      </c>
      <c r="M29" s="87" t="s">
        <v>43</v>
      </c>
      <c r="N29" s="87" t="s">
        <v>44</v>
      </c>
      <c r="O29" s="87" t="s">
        <v>45</v>
      </c>
      <c r="P29" s="87" t="s">
        <v>46</v>
      </c>
      <c r="Q29" s="87" t="s">
        <v>43</v>
      </c>
      <c r="R29" s="87" t="s">
        <v>44</v>
      </c>
      <c r="S29" s="87" t="s">
        <v>45</v>
      </c>
      <c r="T29" s="87" t="s">
        <v>46</v>
      </c>
      <c r="U29" s="87" t="s">
        <v>43</v>
      </c>
      <c r="V29" s="87" t="s">
        <v>44</v>
      </c>
      <c r="W29" s="87" t="s">
        <v>45</v>
      </c>
      <c r="X29" s="87" t="s">
        <v>46</v>
      </c>
      <c r="Y29" s="87" t="s">
        <v>43</v>
      </c>
      <c r="Z29" s="87" t="s">
        <v>44</v>
      </c>
      <c r="AA29" s="87" t="s">
        <v>45</v>
      </c>
      <c r="AB29" s="87" t="s">
        <v>46</v>
      </c>
      <c r="AC29" s="87" t="s">
        <v>43</v>
      </c>
      <c r="AD29" s="87" t="s">
        <v>44</v>
      </c>
      <c r="AE29" s="87" t="s">
        <v>45</v>
      </c>
      <c r="AF29" s="87" t="s">
        <v>46</v>
      </c>
      <c r="AG29" s="87" t="s">
        <v>43</v>
      </c>
      <c r="AH29" s="87" t="s">
        <v>44</v>
      </c>
      <c r="AI29" s="87" t="s">
        <v>45</v>
      </c>
      <c r="AJ29" s="87" t="s">
        <v>46</v>
      </c>
      <c r="AK29" s="87" t="s">
        <v>43</v>
      </c>
      <c r="AL29" s="87" t="s">
        <v>44</v>
      </c>
      <c r="AM29" s="87" t="s">
        <v>45</v>
      </c>
      <c r="AN29" s="87" t="s">
        <v>46</v>
      </c>
      <c r="AO29" s="87" t="s">
        <v>43</v>
      </c>
      <c r="AP29" s="87" t="s">
        <v>44</v>
      </c>
      <c r="AQ29" s="87" t="s">
        <v>45</v>
      </c>
      <c r="AR29" s="87" t="s">
        <v>46</v>
      </c>
      <c r="AS29" s="87" t="s">
        <v>43</v>
      </c>
      <c r="AT29" s="87" t="s">
        <v>44</v>
      </c>
      <c r="AU29" s="87" t="s">
        <v>45</v>
      </c>
      <c r="AV29" s="87" t="s">
        <v>46</v>
      </c>
      <c r="AW29" s="87" t="s">
        <v>43</v>
      </c>
      <c r="AX29" s="87" t="s">
        <v>44</v>
      </c>
      <c r="AY29" s="87" t="s">
        <v>45</v>
      </c>
      <c r="AZ29" s="87" t="s">
        <v>46</v>
      </c>
      <c r="BA29" s="166">
        <f>H30+L30+P30+T30+X30+AB30+AF30+AJ30+AN30+AR30+AV30+AZ30</f>
        <v>59</v>
      </c>
      <c r="BB29" s="162">
        <f>BC29*2</f>
        <v>1.0199999999999998</v>
      </c>
      <c r="BC29" s="162">
        <f>H33+L33+P33+T33+X33+AB33+AF33+AJ33+AN33+AR33+AV33+AZ33</f>
        <v>0.5099999999999999</v>
      </c>
    </row>
    <row r="30" spans="1:55" ht="27.6" customHeight="1">
      <c r="A30" s="206"/>
      <c r="B30" s="206"/>
      <c r="C30" s="89" t="s">
        <v>47</v>
      </c>
      <c r="D30" s="74" t="s">
        <v>187</v>
      </c>
      <c r="E30" s="202" t="s">
        <v>188</v>
      </c>
      <c r="F30" s="202" t="s">
        <v>164</v>
      </c>
      <c r="G30" s="202" t="s">
        <v>170</v>
      </c>
      <c r="H30" s="202" t="s">
        <v>180</v>
      </c>
      <c r="I30" s="202" t="s">
        <v>188</v>
      </c>
      <c r="J30" s="202" t="s">
        <v>164</v>
      </c>
      <c r="K30" s="202" t="s">
        <v>170</v>
      </c>
      <c r="L30" s="202" t="s">
        <v>180</v>
      </c>
      <c r="M30" s="202" t="s">
        <v>188</v>
      </c>
      <c r="N30" s="202" t="s">
        <v>164</v>
      </c>
      <c r="O30" s="202" t="s">
        <v>170</v>
      </c>
      <c r="P30" s="202" t="s">
        <v>180</v>
      </c>
      <c r="Q30" s="202" t="s">
        <v>164</v>
      </c>
      <c r="R30" s="202" t="s">
        <v>189</v>
      </c>
      <c r="S30" s="202" t="s">
        <v>170</v>
      </c>
      <c r="T30" s="202" t="s">
        <v>190</v>
      </c>
      <c r="U30" s="202" t="s">
        <v>164</v>
      </c>
      <c r="V30" s="202" t="s">
        <v>189</v>
      </c>
      <c r="W30" s="202" t="s">
        <v>170</v>
      </c>
      <c r="X30" s="202" t="s">
        <v>190</v>
      </c>
      <c r="Y30" s="202" t="s">
        <v>164</v>
      </c>
      <c r="Z30" s="202" t="s">
        <v>164</v>
      </c>
      <c r="AA30" s="202" t="s">
        <v>170</v>
      </c>
      <c r="AB30" s="202" t="s">
        <v>191</v>
      </c>
      <c r="AC30" s="202" t="s">
        <v>164</v>
      </c>
      <c r="AD30" s="202" t="s">
        <v>164</v>
      </c>
      <c r="AE30" s="202" t="s">
        <v>170</v>
      </c>
      <c r="AF30" s="202" t="s">
        <v>191</v>
      </c>
      <c r="AG30" s="202" t="s">
        <v>164</v>
      </c>
      <c r="AH30" s="202" t="s">
        <v>164</v>
      </c>
      <c r="AI30" s="202" t="s">
        <v>170</v>
      </c>
      <c r="AJ30" s="202" t="s">
        <v>191</v>
      </c>
      <c r="AK30" s="202" t="s">
        <v>164</v>
      </c>
      <c r="AL30" s="202" t="s">
        <v>164</v>
      </c>
      <c r="AM30" s="202" t="s">
        <v>170</v>
      </c>
      <c r="AN30" s="202" t="s">
        <v>191</v>
      </c>
      <c r="AO30" s="202" t="s">
        <v>164</v>
      </c>
      <c r="AP30" s="202" t="s">
        <v>164</v>
      </c>
      <c r="AQ30" s="202" t="s">
        <v>170</v>
      </c>
      <c r="AR30" s="202" t="s">
        <v>191</v>
      </c>
      <c r="AS30" s="202" t="s">
        <v>164</v>
      </c>
      <c r="AT30" s="202" t="s">
        <v>164</v>
      </c>
      <c r="AU30" s="202" t="s">
        <v>170</v>
      </c>
      <c r="AV30" s="202" t="s">
        <v>191</v>
      </c>
      <c r="AW30" s="202" t="s">
        <v>164</v>
      </c>
      <c r="AX30" s="202" t="s">
        <v>164</v>
      </c>
      <c r="AY30" s="202" t="s">
        <v>170</v>
      </c>
      <c r="AZ30" s="202" t="s">
        <v>191</v>
      </c>
      <c r="BA30" s="167"/>
      <c r="BB30" s="162"/>
      <c r="BC30" s="162"/>
    </row>
    <row r="31" spans="1:55" ht="20.45" customHeight="1">
      <c r="A31" s="206"/>
      <c r="B31" s="206"/>
      <c r="C31" s="87" t="s">
        <v>49</v>
      </c>
      <c r="D31" s="76" t="s">
        <v>192</v>
      </c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167"/>
      <c r="BB31" s="162"/>
      <c r="BC31" s="162"/>
    </row>
    <row r="32" spans="1:55" ht="46.15" customHeight="1">
      <c r="A32" s="206"/>
      <c r="B32" s="206"/>
      <c r="C32" s="87" t="s">
        <v>63</v>
      </c>
      <c r="D32" s="90" t="s">
        <v>193</v>
      </c>
      <c r="E32" s="87" t="s">
        <v>43</v>
      </c>
      <c r="F32" s="87" t="s">
        <v>44</v>
      </c>
      <c r="G32" s="87" t="s">
        <v>45</v>
      </c>
      <c r="H32" s="87" t="s">
        <v>46</v>
      </c>
      <c r="I32" s="87" t="s">
        <v>43</v>
      </c>
      <c r="J32" s="87" t="s">
        <v>44</v>
      </c>
      <c r="K32" s="87" t="s">
        <v>45</v>
      </c>
      <c r="L32" s="87" t="s">
        <v>46</v>
      </c>
      <c r="M32" s="87" t="s">
        <v>43</v>
      </c>
      <c r="N32" s="87" t="s">
        <v>44</v>
      </c>
      <c r="O32" s="87" t="s">
        <v>45</v>
      </c>
      <c r="P32" s="87" t="s">
        <v>46</v>
      </c>
      <c r="Q32" s="87" t="s">
        <v>43</v>
      </c>
      <c r="R32" s="87" t="s">
        <v>44</v>
      </c>
      <c r="S32" s="87" t="s">
        <v>45</v>
      </c>
      <c r="T32" s="87" t="s">
        <v>46</v>
      </c>
      <c r="U32" s="87" t="s">
        <v>43</v>
      </c>
      <c r="V32" s="87" t="s">
        <v>44</v>
      </c>
      <c r="W32" s="87" t="s">
        <v>45</v>
      </c>
      <c r="X32" s="87" t="s">
        <v>46</v>
      </c>
      <c r="Y32" s="87" t="s">
        <v>43</v>
      </c>
      <c r="Z32" s="87" t="s">
        <v>44</v>
      </c>
      <c r="AA32" s="87" t="s">
        <v>45</v>
      </c>
      <c r="AB32" s="87" t="s">
        <v>46</v>
      </c>
      <c r="AC32" s="87" t="s">
        <v>43</v>
      </c>
      <c r="AD32" s="87" t="s">
        <v>44</v>
      </c>
      <c r="AE32" s="87" t="s">
        <v>45</v>
      </c>
      <c r="AF32" s="87" t="s">
        <v>46</v>
      </c>
      <c r="AG32" s="87" t="s">
        <v>43</v>
      </c>
      <c r="AH32" s="87" t="s">
        <v>44</v>
      </c>
      <c r="AI32" s="87" t="s">
        <v>45</v>
      </c>
      <c r="AJ32" s="87" t="s">
        <v>46</v>
      </c>
      <c r="AK32" s="87" t="s">
        <v>43</v>
      </c>
      <c r="AL32" s="87" t="s">
        <v>44</v>
      </c>
      <c r="AM32" s="87" t="s">
        <v>45</v>
      </c>
      <c r="AN32" s="87" t="s">
        <v>46</v>
      </c>
      <c r="AO32" s="87" t="s">
        <v>43</v>
      </c>
      <c r="AP32" s="87" t="s">
        <v>44</v>
      </c>
      <c r="AQ32" s="87" t="s">
        <v>45</v>
      </c>
      <c r="AR32" s="87" t="s">
        <v>46</v>
      </c>
      <c r="AS32" s="87" t="s">
        <v>43</v>
      </c>
      <c r="AT32" s="87" t="s">
        <v>44</v>
      </c>
      <c r="AU32" s="87" t="s">
        <v>45</v>
      </c>
      <c r="AV32" s="87" t="s">
        <v>46</v>
      </c>
      <c r="AW32" s="87" t="s">
        <v>43</v>
      </c>
      <c r="AX32" s="87" t="s">
        <v>44</v>
      </c>
      <c r="AY32" s="87" t="s">
        <v>45</v>
      </c>
      <c r="AZ32" s="87" t="s">
        <v>46</v>
      </c>
      <c r="BA32" s="167"/>
      <c r="BB32" s="162"/>
      <c r="BC32" s="162"/>
    </row>
    <row r="33" spans="1:55" ht="46.15" customHeight="1">
      <c r="A33" s="206"/>
      <c r="B33" s="206"/>
      <c r="C33" s="87" t="s">
        <v>64</v>
      </c>
      <c r="D33" s="90" t="s">
        <v>194</v>
      </c>
      <c r="E33" s="57">
        <f>0.01*E30/2</f>
        <v>0</v>
      </c>
      <c r="F33" s="57">
        <f>0.015*F30/2</f>
        <v>7.4999999999999997E-3</v>
      </c>
      <c r="G33" s="57">
        <f>0.02*G30/2</f>
        <v>0.03</v>
      </c>
      <c r="H33" s="113">
        <f>E33+F33+G33</f>
        <v>3.7499999999999999E-2</v>
      </c>
      <c r="I33" s="57">
        <f>0.01*I30/2</f>
        <v>0</v>
      </c>
      <c r="J33" s="57">
        <f>0.015*J30/2</f>
        <v>7.4999999999999997E-3</v>
      </c>
      <c r="K33" s="57">
        <f>0.02*K30/2</f>
        <v>0.03</v>
      </c>
      <c r="L33" s="113">
        <f>I33+J33+K33</f>
        <v>3.7499999999999999E-2</v>
      </c>
      <c r="M33" s="57">
        <f>0.01*M30/2</f>
        <v>0</v>
      </c>
      <c r="N33" s="57">
        <f>0.015*N30/2</f>
        <v>7.4999999999999997E-3</v>
      </c>
      <c r="O33" s="57">
        <f>0.02*O30/2</f>
        <v>0.03</v>
      </c>
      <c r="P33" s="113">
        <f>M33+N33+O33</f>
        <v>3.7499999999999999E-2</v>
      </c>
      <c r="Q33" s="57">
        <f>0.01*Q30/2</f>
        <v>5.0000000000000001E-3</v>
      </c>
      <c r="R33" s="57">
        <f>0.015*R30/2</f>
        <v>1.4999999999999999E-2</v>
      </c>
      <c r="S33" s="57">
        <f>0.02*S30/2</f>
        <v>0.03</v>
      </c>
      <c r="T33" s="113">
        <f>Q33+R33+S33</f>
        <v>0.05</v>
      </c>
      <c r="U33" s="57">
        <f>0.01*U30/2</f>
        <v>5.0000000000000001E-3</v>
      </c>
      <c r="V33" s="57">
        <f>0.015*V30/2</f>
        <v>1.4999999999999999E-2</v>
      </c>
      <c r="W33" s="57">
        <f>0.02*W30/2</f>
        <v>0.03</v>
      </c>
      <c r="X33" s="113">
        <f>U33+V33+W33</f>
        <v>0.05</v>
      </c>
      <c r="Y33" s="57">
        <f>0.01*Y30/2</f>
        <v>5.0000000000000001E-3</v>
      </c>
      <c r="Z33" s="57">
        <f>0.015*Z30/2</f>
        <v>7.4999999999999997E-3</v>
      </c>
      <c r="AA33" s="57">
        <f>0.02*AA30/2</f>
        <v>0.03</v>
      </c>
      <c r="AB33" s="113">
        <f>Y33+Z33+AA33</f>
        <v>4.2499999999999996E-2</v>
      </c>
      <c r="AC33" s="57">
        <f>0.01*AC30/2</f>
        <v>5.0000000000000001E-3</v>
      </c>
      <c r="AD33" s="57">
        <f>0.015*AD30/2</f>
        <v>7.4999999999999997E-3</v>
      </c>
      <c r="AE33" s="57">
        <f>0.02*AE30/2</f>
        <v>0.03</v>
      </c>
      <c r="AF33" s="113">
        <f>AC33+AD33+AE33</f>
        <v>4.2499999999999996E-2</v>
      </c>
      <c r="AG33" s="57">
        <f>0.01*AG30/2</f>
        <v>5.0000000000000001E-3</v>
      </c>
      <c r="AH33" s="57">
        <f>0.015*AH30/2</f>
        <v>7.4999999999999997E-3</v>
      </c>
      <c r="AI33" s="57">
        <f>0.02*AI30/2</f>
        <v>0.03</v>
      </c>
      <c r="AJ33" s="113">
        <f>AG33+AH33+AI33</f>
        <v>4.2499999999999996E-2</v>
      </c>
      <c r="AK33" s="57">
        <f>0.01*AK30/2</f>
        <v>5.0000000000000001E-3</v>
      </c>
      <c r="AL33" s="57">
        <f>0.015*AL30/2</f>
        <v>7.4999999999999997E-3</v>
      </c>
      <c r="AM33" s="57">
        <f>0.02*AM30/2</f>
        <v>0.03</v>
      </c>
      <c r="AN33" s="113">
        <f>AK33+AL33+AM33</f>
        <v>4.2499999999999996E-2</v>
      </c>
      <c r="AO33" s="57">
        <f>0.01*AO30/2</f>
        <v>5.0000000000000001E-3</v>
      </c>
      <c r="AP33" s="57">
        <f>0.015*AP30/2</f>
        <v>7.4999999999999997E-3</v>
      </c>
      <c r="AQ33" s="57">
        <f>0.02*AQ30/2</f>
        <v>0.03</v>
      </c>
      <c r="AR33" s="113">
        <f>AO33+AP33+AQ33</f>
        <v>4.2499999999999996E-2</v>
      </c>
      <c r="AS33" s="57">
        <f>0.01*AS30/2</f>
        <v>5.0000000000000001E-3</v>
      </c>
      <c r="AT33" s="57">
        <f>0.015*AT30/2</f>
        <v>7.4999999999999997E-3</v>
      </c>
      <c r="AU33" s="57">
        <f>0.02*AU30/2</f>
        <v>0.03</v>
      </c>
      <c r="AV33" s="113">
        <f>AS33+AT33+AU33</f>
        <v>4.2499999999999996E-2</v>
      </c>
      <c r="AW33" s="57">
        <f>0.01*AW30/2</f>
        <v>5.0000000000000001E-3</v>
      </c>
      <c r="AX33" s="57">
        <f>0.015*AX30/2</f>
        <v>7.4999999999999997E-3</v>
      </c>
      <c r="AY33" s="57">
        <f>0.02*AY30/2</f>
        <v>0.03</v>
      </c>
      <c r="AZ33" s="113">
        <f>AW33+AX33+AY33</f>
        <v>4.2499999999999996E-2</v>
      </c>
      <c r="BA33" s="168"/>
      <c r="BB33" s="162"/>
      <c r="BC33" s="162"/>
    </row>
    <row r="34" spans="1:55" ht="46.15" customHeight="1">
      <c r="A34" s="64" t="s">
        <v>3</v>
      </c>
      <c r="B34" s="64" t="s">
        <v>139</v>
      </c>
      <c r="C34" s="64" t="s">
        <v>4</v>
      </c>
      <c r="D34" s="64" t="s">
        <v>195</v>
      </c>
      <c r="E34" s="201" t="s">
        <v>27</v>
      </c>
      <c r="F34" s="201"/>
      <c r="G34" s="201"/>
      <c r="H34" s="201"/>
      <c r="I34" s="201" t="s">
        <v>28</v>
      </c>
      <c r="J34" s="201"/>
      <c r="K34" s="201"/>
      <c r="L34" s="201"/>
      <c r="M34" s="201" t="s">
        <v>29</v>
      </c>
      <c r="N34" s="201"/>
      <c r="O34" s="201"/>
      <c r="P34" s="201"/>
      <c r="Q34" s="201" t="s">
        <v>30</v>
      </c>
      <c r="R34" s="201"/>
      <c r="S34" s="201"/>
      <c r="T34" s="201"/>
      <c r="U34" s="201" t="s">
        <v>31</v>
      </c>
      <c r="V34" s="201"/>
      <c r="W34" s="201"/>
      <c r="X34" s="201"/>
      <c r="Y34" s="201" t="s">
        <v>32</v>
      </c>
      <c r="Z34" s="201"/>
      <c r="AA34" s="201"/>
      <c r="AB34" s="201"/>
      <c r="AC34" s="201" t="s">
        <v>33</v>
      </c>
      <c r="AD34" s="201"/>
      <c r="AE34" s="201"/>
      <c r="AF34" s="201"/>
      <c r="AG34" s="204" t="s">
        <v>34</v>
      </c>
      <c r="AH34" s="204"/>
      <c r="AI34" s="204"/>
      <c r="AJ34" s="204"/>
      <c r="AK34" s="201" t="s">
        <v>35</v>
      </c>
      <c r="AL34" s="201"/>
      <c r="AM34" s="201"/>
      <c r="AN34" s="201"/>
      <c r="AO34" s="201" t="s">
        <v>36</v>
      </c>
      <c r="AP34" s="201"/>
      <c r="AQ34" s="201"/>
      <c r="AR34" s="201"/>
      <c r="AS34" s="201" t="s">
        <v>37</v>
      </c>
      <c r="AT34" s="201"/>
      <c r="AU34" s="201"/>
      <c r="AV34" s="201"/>
      <c r="AW34" s="201" t="s">
        <v>38</v>
      </c>
      <c r="AX34" s="201"/>
      <c r="AY34" s="201"/>
      <c r="AZ34" s="201"/>
      <c r="BA34" s="64" t="s">
        <v>39</v>
      </c>
      <c r="BB34" s="64" t="s">
        <v>162</v>
      </c>
      <c r="BC34" s="64" t="s">
        <v>163</v>
      </c>
    </row>
    <row r="35" spans="1:55" ht="46.15" customHeight="1">
      <c r="A35" s="200" t="s">
        <v>300</v>
      </c>
      <c r="B35" s="201" t="s">
        <v>154</v>
      </c>
      <c r="C35" s="64" t="s">
        <v>5</v>
      </c>
      <c r="D35" s="65" t="s">
        <v>196</v>
      </c>
      <c r="E35" s="64" t="s">
        <v>43</v>
      </c>
      <c r="F35" s="64" t="s">
        <v>44</v>
      </c>
      <c r="G35" s="64" t="s">
        <v>45</v>
      </c>
      <c r="H35" s="64" t="s">
        <v>46</v>
      </c>
      <c r="I35" s="64" t="s">
        <v>43</v>
      </c>
      <c r="J35" s="64" t="s">
        <v>44</v>
      </c>
      <c r="K35" s="64" t="s">
        <v>45</v>
      </c>
      <c r="L35" s="64" t="s">
        <v>46</v>
      </c>
      <c r="M35" s="64" t="s">
        <v>43</v>
      </c>
      <c r="N35" s="64" t="s">
        <v>44</v>
      </c>
      <c r="O35" s="64" t="s">
        <v>45</v>
      </c>
      <c r="P35" s="64" t="s">
        <v>46</v>
      </c>
      <c r="Q35" s="64" t="s">
        <v>43</v>
      </c>
      <c r="R35" s="64" t="s">
        <v>44</v>
      </c>
      <c r="S35" s="64" t="s">
        <v>45</v>
      </c>
      <c r="T35" s="64" t="s">
        <v>46</v>
      </c>
      <c r="U35" s="64" t="s">
        <v>43</v>
      </c>
      <c r="V35" s="64" t="s">
        <v>44</v>
      </c>
      <c r="W35" s="64" t="s">
        <v>45</v>
      </c>
      <c r="X35" s="64" t="s">
        <v>46</v>
      </c>
      <c r="Y35" s="64" t="s">
        <v>43</v>
      </c>
      <c r="Z35" s="64" t="s">
        <v>44</v>
      </c>
      <c r="AA35" s="64" t="s">
        <v>45</v>
      </c>
      <c r="AB35" s="64" t="s">
        <v>46</v>
      </c>
      <c r="AC35" s="64" t="s">
        <v>43</v>
      </c>
      <c r="AD35" s="64" t="s">
        <v>44</v>
      </c>
      <c r="AE35" s="64" t="s">
        <v>45</v>
      </c>
      <c r="AF35" s="64" t="s">
        <v>46</v>
      </c>
      <c r="AG35" s="64" t="s">
        <v>43</v>
      </c>
      <c r="AH35" s="64" t="s">
        <v>44</v>
      </c>
      <c r="AI35" s="64" t="s">
        <v>45</v>
      </c>
      <c r="AJ35" s="64" t="s">
        <v>46</v>
      </c>
      <c r="AK35" s="64" t="s">
        <v>43</v>
      </c>
      <c r="AL35" s="64" t="s">
        <v>44</v>
      </c>
      <c r="AM35" s="64" t="s">
        <v>45</v>
      </c>
      <c r="AN35" s="64" t="s">
        <v>46</v>
      </c>
      <c r="AO35" s="64" t="s">
        <v>43</v>
      </c>
      <c r="AP35" s="64" t="s">
        <v>44</v>
      </c>
      <c r="AQ35" s="64" t="s">
        <v>45</v>
      </c>
      <c r="AR35" s="64" t="s">
        <v>46</v>
      </c>
      <c r="AS35" s="64" t="s">
        <v>43</v>
      </c>
      <c r="AT35" s="64" t="s">
        <v>44</v>
      </c>
      <c r="AU35" s="64" t="s">
        <v>45</v>
      </c>
      <c r="AV35" s="64" t="s">
        <v>46</v>
      </c>
      <c r="AW35" s="64" t="s">
        <v>43</v>
      </c>
      <c r="AX35" s="64" t="s">
        <v>44</v>
      </c>
      <c r="AY35" s="64" t="s">
        <v>45</v>
      </c>
      <c r="AZ35" s="64" t="s">
        <v>46</v>
      </c>
      <c r="BA35" s="166">
        <f>H36+L36+P36+T36+X36+AB36+AF36+AJ36+AN36+AR36+AV36+AZ36</f>
        <v>336</v>
      </c>
      <c r="BB35" s="162">
        <f>BC35*2</f>
        <v>5.16</v>
      </c>
      <c r="BC35" s="162">
        <f>H39+L39+P39+T39+X39+AB39+AF39+AJ39+AN39+AR39+AV39+AZ39</f>
        <v>2.58</v>
      </c>
    </row>
    <row r="36" spans="1:55" ht="46.15" customHeight="1">
      <c r="A36" s="201"/>
      <c r="B36" s="201"/>
      <c r="C36" s="66" t="s">
        <v>47</v>
      </c>
      <c r="D36" s="67" t="s">
        <v>197</v>
      </c>
      <c r="E36" s="68">
        <v>10</v>
      </c>
      <c r="F36" s="68">
        <v>6</v>
      </c>
      <c r="G36" s="68">
        <v>12</v>
      </c>
      <c r="H36" s="68">
        <f>SUM(E36:G36)</f>
        <v>28</v>
      </c>
      <c r="I36" s="68">
        <v>10</v>
      </c>
      <c r="J36" s="68">
        <v>6</v>
      </c>
      <c r="K36" s="68">
        <v>12</v>
      </c>
      <c r="L36" s="68">
        <f>SUM(I36:K36)</f>
        <v>28</v>
      </c>
      <c r="M36" s="68">
        <v>10</v>
      </c>
      <c r="N36" s="68">
        <v>6</v>
      </c>
      <c r="O36" s="68">
        <v>12</v>
      </c>
      <c r="P36" s="68">
        <f>SUM(M36:O36)</f>
        <v>28</v>
      </c>
      <c r="Q36" s="68">
        <v>10</v>
      </c>
      <c r="R36" s="68">
        <v>6</v>
      </c>
      <c r="S36" s="68">
        <v>12</v>
      </c>
      <c r="T36" s="68">
        <f>SUM(Q36:S36)</f>
        <v>28</v>
      </c>
      <c r="U36" s="68">
        <v>10</v>
      </c>
      <c r="V36" s="68">
        <v>6</v>
      </c>
      <c r="W36" s="68">
        <v>12</v>
      </c>
      <c r="X36" s="68">
        <f>SUM(U36:W36)</f>
        <v>28</v>
      </c>
      <c r="Y36" s="68">
        <v>10</v>
      </c>
      <c r="Z36" s="68">
        <v>6</v>
      </c>
      <c r="AA36" s="68">
        <v>12</v>
      </c>
      <c r="AB36" s="68">
        <f>SUM(Y36:AA36)</f>
        <v>28</v>
      </c>
      <c r="AC36" s="68">
        <v>10</v>
      </c>
      <c r="AD36" s="68">
        <v>6</v>
      </c>
      <c r="AE36" s="68">
        <v>12</v>
      </c>
      <c r="AF36" s="68">
        <f>SUM(AC36:AE36)</f>
        <v>28</v>
      </c>
      <c r="AG36" s="68">
        <v>10</v>
      </c>
      <c r="AH36" s="68">
        <v>6</v>
      </c>
      <c r="AI36" s="68">
        <v>12</v>
      </c>
      <c r="AJ36" s="68">
        <f>SUM(AG36:AI36)</f>
        <v>28</v>
      </c>
      <c r="AK36" s="68">
        <v>10</v>
      </c>
      <c r="AL36" s="68">
        <v>6</v>
      </c>
      <c r="AM36" s="68">
        <v>12</v>
      </c>
      <c r="AN36" s="68">
        <f>SUM(AK36:AM36)</f>
        <v>28</v>
      </c>
      <c r="AO36" s="68">
        <v>10</v>
      </c>
      <c r="AP36" s="68">
        <v>6</v>
      </c>
      <c r="AQ36" s="68">
        <v>12</v>
      </c>
      <c r="AR36" s="68">
        <f>SUM(AO36:AQ36)</f>
        <v>28</v>
      </c>
      <c r="AS36" s="68">
        <v>10</v>
      </c>
      <c r="AT36" s="68">
        <v>6</v>
      </c>
      <c r="AU36" s="68">
        <v>12</v>
      </c>
      <c r="AV36" s="68">
        <f>SUM(AS36:AU36)</f>
        <v>28</v>
      </c>
      <c r="AW36" s="68">
        <v>10</v>
      </c>
      <c r="AX36" s="68">
        <v>6</v>
      </c>
      <c r="AY36" s="68">
        <v>12</v>
      </c>
      <c r="AZ36" s="68">
        <f>SUM(AW36:AY36)</f>
        <v>28</v>
      </c>
      <c r="BA36" s="167"/>
      <c r="BB36" s="162"/>
      <c r="BC36" s="162"/>
    </row>
    <row r="37" spans="1:55" ht="46.15" customHeight="1">
      <c r="A37" s="201"/>
      <c r="B37" s="201"/>
      <c r="C37" s="64" t="s">
        <v>49</v>
      </c>
      <c r="D37" s="69" t="s">
        <v>198</v>
      </c>
      <c r="E37" s="201" t="s">
        <v>51</v>
      </c>
      <c r="F37" s="201"/>
      <c r="G37" s="201"/>
      <c r="H37" s="201"/>
      <c r="I37" s="201" t="s">
        <v>52</v>
      </c>
      <c r="J37" s="201"/>
      <c r="K37" s="201"/>
      <c r="L37" s="201"/>
      <c r="M37" s="201" t="s">
        <v>53</v>
      </c>
      <c r="N37" s="201"/>
      <c r="O37" s="201"/>
      <c r="P37" s="201"/>
      <c r="Q37" s="201" t="s">
        <v>54</v>
      </c>
      <c r="R37" s="201"/>
      <c r="S37" s="201"/>
      <c r="T37" s="201"/>
      <c r="U37" s="201" t="s">
        <v>55</v>
      </c>
      <c r="V37" s="201"/>
      <c r="W37" s="201"/>
      <c r="X37" s="201"/>
      <c r="Y37" s="201" t="s">
        <v>56</v>
      </c>
      <c r="Z37" s="201"/>
      <c r="AA37" s="201"/>
      <c r="AB37" s="201"/>
      <c r="AC37" s="201" t="s">
        <v>57</v>
      </c>
      <c r="AD37" s="201"/>
      <c r="AE37" s="201"/>
      <c r="AF37" s="201"/>
      <c r="AG37" s="201" t="s">
        <v>58</v>
      </c>
      <c r="AH37" s="201"/>
      <c r="AI37" s="201"/>
      <c r="AJ37" s="201"/>
      <c r="AK37" s="201" t="s">
        <v>59</v>
      </c>
      <c r="AL37" s="201"/>
      <c r="AM37" s="201"/>
      <c r="AN37" s="201"/>
      <c r="AO37" s="201" t="s">
        <v>60</v>
      </c>
      <c r="AP37" s="201"/>
      <c r="AQ37" s="201"/>
      <c r="AR37" s="201"/>
      <c r="AS37" s="201" t="s">
        <v>61</v>
      </c>
      <c r="AT37" s="201"/>
      <c r="AU37" s="201"/>
      <c r="AV37" s="201"/>
      <c r="AW37" s="201" t="s">
        <v>62</v>
      </c>
      <c r="AX37" s="201"/>
      <c r="AY37" s="201"/>
      <c r="AZ37" s="201"/>
      <c r="BA37" s="167"/>
      <c r="BB37" s="162"/>
      <c r="BC37" s="162"/>
    </row>
    <row r="38" spans="1:55" ht="46.15" customHeight="1">
      <c r="A38" s="201"/>
      <c r="B38" s="201"/>
      <c r="C38" s="64" t="s">
        <v>63</v>
      </c>
      <c r="D38" s="70" t="s">
        <v>199</v>
      </c>
      <c r="E38" s="64" t="s">
        <v>43</v>
      </c>
      <c r="F38" s="64" t="s">
        <v>44</v>
      </c>
      <c r="G38" s="64" t="s">
        <v>45</v>
      </c>
      <c r="H38" s="64" t="s">
        <v>46</v>
      </c>
      <c r="I38" s="64" t="s">
        <v>43</v>
      </c>
      <c r="J38" s="64" t="s">
        <v>44</v>
      </c>
      <c r="K38" s="64" t="s">
        <v>45</v>
      </c>
      <c r="L38" s="64" t="s">
        <v>46</v>
      </c>
      <c r="M38" s="64" t="s">
        <v>43</v>
      </c>
      <c r="N38" s="64" t="s">
        <v>44</v>
      </c>
      <c r="O38" s="64" t="s">
        <v>45</v>
      </c>
      <c r="P38" s="64" t="s">
        <v>46</v>
      </c>
      <c r="Q38" s="64" t="s">
        <v>43</v>
      </c>
      <c r="R38" s="64" t="s">
        <v>44</v>
      </c>
      <c r="S38" s="64" t="s">
        <v>45</v>
      </c>
      <c r="T38" s="64" t="s">
        <v>46</v>
      </c>
      <c r="U38" s="64" t="s">
        <v>43</v>
      </c>
      <c r="V38" s="64" t="s">
        <v>44</v>
      </c>
      <c r="W38" s="64" t="s">
        <v>45</v>
      </c>
      <c r="X38" s="64" t="s">
        <v>46</v>
      </c>
      <c r="Y38" s="64" t="s">
        <v>43</v>
      </c>
      <c r="Z38" s="64" t="s">
        <v>44</v>
      </c>
      <c r="AA38" s="64" t="s">
        <v>45</v>
      </c>
      <c r="AB38" s="64" t="s">
        <v>46</v>
      </c>
      <c r="AC38" s="64" t="s">
        <v>43</v>
      </c>
      <c r="AD38" s="64" t="s">
        <v>44</v>
      </c>
      <c r="AE38" s="64" t="s">
        <v>45</v>
      </c>
      <c r="AF38" s="64" t="s">
        <v>46</v>
      </c>
      <c r="AG38" s="64" t="s">
        <v>43</v>
      </c>
      <c r="AH38" s="64" t="s">
        <v>44</v>
      </c>
      <c r="AI38" s="64" t="s">
        <v>45</v>
      </c>
      <c r="AJ38" s="64" t="s">
        <v>46</v>
      </c>
      <c r="AK38" s="64" t="s">
        <v>43</v>
      </c>
      <c r="AL38" s="64" t="s">
        <v>44</v>
      </c>
      <c r="AM38" s="64" t="s">
        <v>45</v>
      </c>
      <c r="AN38" s="64" t="s">
        <v>46</v>
      </c>
      <c r="AO38" s="64" t="s">
        <v>43</v>
      </c>
      <c r="AP38" s="64" t="s">
        <v>44</v>
      </c>
      <c r="AQ38" s="64" t="s">
        <v>45</v>
      </c>
      <c r="AR38" s="64" t="s">
        <v>46</v>
      </c>
      <c r="AS38" s="64" t="s">
        <v>43</v>
      </c>
      <c r="AT38" s="64" t="s">
        <v>44</v>
      </c>
      <c r="AU38" s="64" t="s">
        <v>45</v>
      </c>
      <c r="AV38" s="64" t="s">
        <v>46</v>
      </c>
      <c r="AW38" s="64" t="s">
        <v>43</v>
      </c>
      <c r="AX38" s="64" t="s">
        <v>44</v>
      </c>
      <c r="AY38" s="64" t="s">
        <v>45</v>
      </c>
      <c r="AZ38" s="64" t="s">
        <v>46</v>
      </c>
      <c r="BA38" s="167"/>
      <c r="BB38" s="162"/>
      <c r="BC38" s="162"/>
    </row>
    <row r="39" spans="1:55" ht="46.15" customHeight="1">
      <c r="A39" s="201"/>
      <c r="B39" s="201"/>
      <c r="C39" s="64" t="s">
        <v>64</v>
      </c>
      <c r="D39" s="70" t="s">
        <v>200</v>
      </c>
      <c r="E39" s="57">
        <f>0.01*E36/2</f>
        <v>0.05</v>
      </c>
      <c r="F39" s="57">
        <f>0.015*F36/2</f>
        <v>4.4999999999999998E-2</v>
      </c>
      <c r="G39" s="57">
        <f>0.02*G36/2</f>
        <v>0.12</v>
      </c>
      <c r="H39" s="113">
        <f>E39+F39+G39</f>
        <v>0.215</v>
      </c>
      <c r="I39" s="57">
        <f>0.01*I36/2</f>
        <v>0.05</v>
      </c>
      <c r="J39" s="57">
        <f>0.015*J36/2</f>
        <v>4.4999999999999998E-2</v>
      </c>
      <c r="K39" s="57">
        <f>0.02*K36/2</f>
        <v>0.12</v>
      </c>
      <c r="L39" s="113">
        <f>I39+J39+K39</f>
        <v>0.215</v>
      </c>
      <c r="M39" s="57">
        <f>0.01*M36/2</f>
        <v>0.05</v>
      </c>
      <c r="N39" s="57">
        <f>0.015*N36/2</f>
        <v>4.4999999999999998E-2</v>
      </c>
      <c r="O39" s="57">
        <f>0.02*O36/2</f>
        <v>0.12</v>
      </c>
      <c r="P39" s="113">
        <f>M39+N39+O39</f>
        <v>0.215</v>
      </c>
      <c r="Q39" s="57">
        <f>0.01*Q36/2</f>
        <v>0.05</v>
      </c>
      <c r="R39" s="57">
        <f>0.015*R36/2</f>
        <v>4.4999999999999998E-2</v>
      </c>
      <c r="S39" s="57">
        <f>0.02*S36/2</f>
        <v>0.12</v>
      </c>
      <c r="T39" s="113">
        <f>Q39+R39+S39</f>
        <v>0.215</v>
      </c>
      <c r="U39" s="57">
        <f>0.01*U36/2</f>
        <v>0.05</v>
      </c>
      <c r="V39" s="57">
        <f>0.015*V36/2</f>
        <v>4.4999999999999998E-2</v>
      </c>
      <c r="W39" s="57">
        <f>0.02*W36/2</f>
        <v>0.12</v>
      </c>
      <c r="X39" s="113">
        <f>U39+V39+W39</f>
        <v>0.215</v>
      </c>
      <c r="Y39" s="57">
        <f>0.01*Y36/2</f>
        <v>0.05</v>
      </c>
      <c r="Z39" s="57">
        <f>0.015*Z36/2</f>
        <v>4.4999999999999998E-2</v>
      </c>
      <c r="AA39" s="57">
        <f>0.02*AA36/2</f>
        <v>0.12</v>
      </c>
      <c r="AB39" s="113">
        <f>Y39+Z39+AA39</f>
        <v>0.215</v>
      </c>
      <c r="AC39" s="57">
        <f>0.01*AC36/2</f>
        <v>0.05</v>
      </c>
      <c r="AD39" s="57">
        <f>0.015*AD36/2</f>
        <v>4.4999999999999998E-2</v>
      </c>
      <c r="AE39" s="57">
        <f>0.02*AE36/2</f>
        <v>0.12</v>
      </c>
      <c r="AF39" s="113">
        <f>AC39+AD39+AE39</f>
        <v>0.215</v>
      </c>
      <c r="AG39" s="57">
        <f>0.01*AG36/2</f>
        <v>0.05</v>
      </c>
      <c r="AH39" s="57">
        <f>0.015*AH36/2</f>
        <v>4.4999999999999998E-2</v>
      </c>
      <c r="AI39" s="57">
        <f>0.02*AI36/2</f>
        <v>0.12</v>
      </c>
      <c r="AJ39" s="113">
        <f>AG39+AH39+AI39</f>
        <v>0.215</v>
      </c>
      <c r="AK39" s="57">
        <f>0.01*AK36/2</f>
        <v>0.05</v>
      </c>
      <c r="AL39" s="57">
        <f>0.015*AL36/2</f>
        <v>4.4999999999999998E-2</v>
      </c>
      <c r="AM39" s="57">
        <f>0.02*AM36/2</f>
        <v>0.12</v>
      </c>
      <c r="AN39" s="113">
        <f>AK39+AL39+AM39</f>
        <v>0.215</v>
      </c>
      <c r="AO39" s="57">
        <f>0.01*AO36/2</f>
        <v>0.05</v>
      </c>
      <c r="AP39" s="57">
        <f>0.015*AP36/2</f>
        <v>4.4999999999999998E-2</v>
      </c>
      <c r="AQ39" s="57">
        <f>0.02*AQ36/2</f>
        <v>0.12</v>
      </c>
      <c r="AR39" s="113">
        <f>AO39+AP39+AQ39</f>
        <v>0.215</v>
      </c>
      <c r="AS39" s="57">
        <f>0.01*AS36/2</f>
        <v>0.05</v>
      </c>
      <c r="AT39" s="57">
        <f>0.015*AT36/2</f>
        <v>4.4999999999999998E-2</v>
      </c>
      <c r="AU39" s="57">
        <f>0.02*AU36/2</f>
        <v>0.12</v>
      </c>
      <c r="AV39" s="113">
        <f>AS39+AT39+AU39</f>
        <v>0.215</v>
      </c>
      <c r="AW39" s="57">
        <f>0.01*AW36/2</f>
        <v>0.05</v>
      </c>
      <c r="AX39" s="57">
        <f>0.015*AX36/2</f>
        <v>4.4999999999999998E-2</v>
      </c>
      <c r="AY39" s="57">
        <f>0.02*AY36/2</f>
        <v>0.12</v>
      </c>
      <c r="AZ39" s="113">
        <f>AW39+AX39+AY39</f>
        <v>0.215</v>
      </c>
      <c r="BA39" s="168"/>
      <c r="BB39" s="162"/>
      <c r="BC39" s="162"/>
    </row>
    <row r="40" spans="1:55" ht="46.15" customHeight="1">
      <c r="A40" s="71" t="s">
        <v>3</v>
      </c>
      <c r="B40" s="71" t="s">
        <v>139</v>
      </c>
      <c r="C40" s="71" t="s">
        <v>4</v>
      </c>
      <c r="D40" s="71" t="s">
        <v>201</v>
      </c>
      <c r="E40" s="175" t="s">
        <v>27</v>
      </c>
      <c r="F40" s="175"/>
      <c r="G40" s="175"/>
      <c r="H40" s="175"/>
      <c r="I40" s="175" t="s">
        <v>28</v>
      </c>
      <c r="J40" s="175"/>
      <c r="K40" s="175"/>
      <c r="L40" s="175"/>
      <c r="M40" s="175" t="s">
        <v>29</v>
      </c>
      <c r="N40" s="175"/>
      <c r="O40" s="175"/>
      <c r="P40" s="175"/>
      <c r="Q40" s="175" t="s">
        <v>30</v>
      </c>
      <c r="R40" s="175"/>
      <c r="S40" s="175"/>
      <c r="T40" s="175"/>
      <c r="U40" s="175" t="s">
        <v>31</v>
      </c>
      <c r="V40" s="175"/>
      <c r="W40" s="175"/>
      <c r="X40" s="175"/>
      <c r="Y40" s="175" t="s">
        <v>32</v>
      </c>
      <c r="Z40" s="175"/>
      <c r="AA40" s="175"/>
      <c r="AB40" s="175"/>
      <c r="AC40" s="175" t="s">
        <v>33</v>
      </c>
      <c r="AD40" s="175"/>
      <c r="AE40" s="175"/>
      <c r="AF40" s="175"/>
      <c r="AG40" s="199" t="s">
        <v>34</v>
      </c>
      <c r="AH40" s="199"/>
      <c r="AI40" s="199"/>
      <c r="AJ40" s="199"/>
      <c r="AK40" s="175" t="s">
        <v>35</v>
      </c>
      <c r="AL40" s="175"/>
      <c r="AM40" s="175"/>
      <c r="AN40" s="175"/>
      <c r="AO40" s="175" t="s">
        <v>36</v>
      </c>
      <c r="AP40" s="175"/>
      <c r="AQ40" s="175"/>
      <c r="AR40" s="175"/>
      <c r="AS40" s="175" t="s">
        <v>37</v>
      </c>
      <c r="AT40" s="175"/>
      <c r="AU40" s="175"/>
      <c r="AV40" s="175"/>
      <c r="AW40" s="175" t="s">
        <v>38</v>
      </c>
      <c r="AX40" s="175"/>
      <c r="AY40" s="175"/>
      <c r="AZ40" s="175"/>
      <c r="BA40" s="71" t="s">
        <v>39</v>
      </c>
      <c r="BB40" s="71" t="s">
        <v>162</v>
      </c>
      <c r="BC40" s="71" t="s">
        <v>163</v>
      </c>
    </row>
    <row r="41" spans="1:55" ht="46.15" customHeight="1">
      <c r="A41" s="192" t="s">
        <v>301</v>
      </c>
      <c r="B41" s="195" t="s">
        <v>154</v>
      </c>
      <c r="C41" s="71" t="s">
        <v>5</v>
      </c>
      <c r="D41" s="72" t="s">
        <v>202</v>
      </c>
      <c r="E41" s="71" t="s">
        <v>43</v>
      </c>
      <c r="F41" s="71" t="s">
        <v>44</v>
      </c>
      <c r="G41" s="71" t="s">
        <v>45</v>
      </c>
      <c r="H41" s="71" t="s">
        <v>46</v>
      </c>
      <c r="I41" s="71" t="s">
        <v>43</v>
      </c>
      <c r="J41" s="71" t="s">
        <v>44</v>
      </c>
      <c r="K41" s="71" t="s">
        <v>45</v>
      </c>
      <c r="L41" s="71" t="s">
        <v>46</v>
      </c>
      <c r="M41" s="71" t="s">
        <v>43</v>
      </c>
      <c r="N41" s="71" t="s">
        <v>44</v>
      </c>
      <c r="O41" s="71" t="s">
        <v>45</v>
      </c>
      <c r="P41" s="71" t="s">
        <v>46</v>
      </c>
      <c r="Q41" s="71" t="s">
        <v>43</v>
      </c>
      <c r="R41" s="71" t="s">
        <v>44</v>
      </c>
      <c r="S41" s="71" t="s">
        <v>45</v>
      </c>
      <c r="T41" s="71" t="s">
        <v>46</v>
      </c>
      <c r="U41" s="71" t="s">
        <v>43</v>
      </c>
      <c r="V41" s="71" t="s">
        <v>44</v>
      </c>
      <c r="W41" s="71" t="s">
        <v>45</v>
      </c>
      <c r="X41" s="71" t="s">
        <v>46</v>
      </c>
      <c r="Y41" s="71" t="s">
        <v>43</v>
      </c>
      <c r="Z41" s="71" t="s">
        <v>44</v>
      </c>
      <c r="AA41" s="71" t="s">
        <v>45</v>
      </c>
      <c r="AB41" s="71" t="s">
        <v>46</v>
      </c>
      <c r="AC41" s="71" t="s">
        <v>43</v>
      </c>
      <c r="AD41" s="71" t="s">
        <v>44</v>
      </c>
      <c r="AE41" s="71" t="s">
        <v>45</v>
      </c>
      <c r="AF41" s="71" t="s">
        <v>46</v>
      </c>
      <c r="AG41" s="71" t="s">
        <v>43</v>
      </c>
      <c r="AH41" s="71" t="s">
        <v>44</v>
      </c>
      <c r="AI41" s="71" t="s">
        <v>45</v>
      </c>
      <c r="AJ41" s="71" t="s">
        <v>46</v>
      </c>
      <c r="AK41" s="71" t="s">
        <v>43</v>
      </c>
      <c r="AL41" s="71" t="s">
        <v>44</v>
      </c>
      <c r="AM41" s="71" t="s">
        <v>45</v>
      </c>
      <c r="AN41" s="71" t="s">
        <v>46</v>
      </c>
      <c r="AO41" s="71" t="s">
        <v>43</v>
      </c>
      <c r="AP41" s="71" t="s">
        <v>44</v>
      </c>
      <c r="AQ41" s="71" t="s">
        <v>45</v>
      </c>
      <c r="AR41" s="71" t="s">
        <v>46</v>
      </c>
      <c r="AS41" s="71" t="s">
        <v>43</v>
      </c>
      <c r="AT41" s="71" t="s">
        <v>44</v>
      </c>
      <c r="AU41" s="71" t="s">
        <v>45</v>
      </c>
      <c r="AV41" s="71" t="s">
        <v>46</v>
      </c>
      <c r="AW41" s="71" t="s">
        <v>43</v>
      </c>
      <c r="AX41" s="71" t="s">
        <v>44</v>
      </c>
      <c r="AY41" s="71" t="s">
        <v>45</v>
      </c>
      <c r="AZ41" s="71" t="s">
        <v>46</v>
      </c>
      <c r="BA41" s="166">
        <f>H42+L42+P42+T42+X42+AB42+AF42+AJ42+AN42+AR42+AV42+AZ42</f>
        <v>648</v>
      </c>
      <c r="BB41" s="169">
        <f>BC41*2</f>
        <v>6.7200000000000024</v>
      </c>
      <c r="BC41" s="169">
        <f>H45+L45+P45+T45+X45+AB45+AF45+AJ45+AN45+AR45+AV45+AZ45</f>
        <v>3.3600000000000012</v>
      </c>
    </row>
    <row r="42" spans="1:55" ht="46.15" customHeight="1">
      <c r="A42" s="193"/>
      <c r="B42" s="193"/>
      <c r="C42" s="73" t="s">
        <v>47</v>
      </c>
      <c r="D42" s="86" t="s">
        <v>203</v>
      </c>
      <c r="E42" s="75">
        <v>52</v>
      </c>
      <c r="F42" s="75">
        <v>0</v>
      </c>
      <c r="G42" s="75">
        <v>2</v>
      </c>
      <c r="H42" s="75">
        <f>SUM(E42:G42)</f>
        <v>54</v>
      </c>
      <c r="I42" s="75">
        <v>52</v>
      </c>
      <c r="J42" s="75">
        <v>0</v>
      </c>
      <c r="K42" s="75">
        <v>2</v>
      </c>
      <c r="L42" s="75">
        <f>SUM(I42:K42)</f>
        <v>54</v>
      </c>
      <c r="M42" s="75">
        <v>52</v>
      </c>
      <c r="N42" s="75">
        <v>0</v>
      </c>
      <c r="O42" s="75">
        <v>2</v>
      </c>
      <c r="P42" s="75">
        <f>SUM(M42:O42)</f>
        <v>54</v>
      </c>
      <c r="Q42" s="75">
        <v>52</v>
      </c>
      <c r="R42" s="75">
        <v>0</v>
      </c>
      <c r="S42" s="75">
        <v>2</v>
      </c>
      <c r="T42" s="75">
        <f>SUM(Q42:S42)</f>
        <v>54</v>
      </c>
      <c r="U42" s="75">
        <v>52</v>
      </c>
      <c r="V42" s="75">
        <v>0</v>
      </c>
      <c r="W42" s="75">
        <v>2</v>
      </c>
      <c r="X42" s="75">
        <f>SUM(U42:W42)</f>
        <v>54</v>
      </c>
      <c r="Y42" s="75">
        <v>52</v>
      </c>
      <c r="Z42" s="75">
        <v>0</v>
      </c>
      <c r="AA42" s="75">
        <v>2</v>
      </c>
      <c r="AB42" s="75">
        <f>SUM(Y42:AA42)</f>
        <v>54</v>
      </c>
      <c r="AC42" s="75">
        <v>52</v>
      </c>
      <c r="AD42" s="75">
        <v>0</v>
      </c>
      <c r="AE42" s="75">
        <v>2</v>
      </c>
      <c r="AF42" s="75">
        <f>SUM(AC42:AE42)</f>
        <v>54</v>
      </c>
      <c r="AG42" s="75">
        <v>52</v>
      </c>
      <c r="AH42" s="75">
        <v>0</v>
      </c>
      <c r="AI42" s="75">
        <v>2</v>
      </c>
      <c r="AJ42" s="75">
        <f>SUM(AG42:AI42)</f>
        <v>54</v>
      </c>
      <c r="AK42" s="75">
        <v>52</v>
      </c>
      <c r="AL42" s="75">
        <v>0</v>
      </c>
      <c r="AM42" s="75">
        <v>2</v>
      </c>
      <c r="AN42" s="75">
        <f>SUM(AK42:AM42)</f>
        <v>54</v>
      </c>
      <c r="AO42" s="75">
        <v>52</v>
      </c>
      <c r="AP42" s="75">
        <v>0</v>
      </c>
      <c r="AQ42" s="75">
        <v>2</v>
      </c>
      <c r="AR42" s="75">
        <f>SUM(AO42:AQ42)</f>
        <v>54</v>
      </c>
      <c r="AS42" s="75">
        <v>52</v>
      </c>
      <c r="AT42" s="75">
        <v>0</v>
      </c>
      <c r="AU42" s="75">
        <v>2</v>
      </c>
      <c r="AV42" s="75">
        <f>SUM(AS42:AU42)</f>
        <v>54</v>
      </c>
      <c r="AW42" s="75">
        <v>52</v>
      </c>
      <c r="AX42" s="75">
        <v>0</v>
      </c>
      <c r="AY42" s="75">
        <v>2</v>
      </c>
      <c r="AZ42" s="75">
        <f>SUM(AW42:AY42)</f>
        <v>54</v>
      </c>
      <c r="BA42" s="167"/>
      <c r="BB42" s="169"/>
      <c r="BC42" s="169"/>
    </row>
    <row r="43" spans="1:55" ht="46.15" customHeight="1">
      <c r="A43" s="193"/>
      <c r="B43" s="193"/>
      <c r="C43" s="71" t="s">
        <v>49</v>
      </c>
      <c r="D43" s="76" t="s">
        <v>204</v>
      </c>
      <c r="E43" s="176" t="s">
        <v>51</v>
      </c>
      <c r="F43" s="177"/>
      <c r="G43" s="177"/>
      <c r="H43" s="178"/>
      <c r="I43" s="176" t="s">
        <v>52</v>
      </c>
      <c r="J43" s="177"/>
      <c r="K43" s="177"/>
      <c r="L43" s="178"/>
      <c r="M43" s="176" t="s">
        <v>53</v>
      </c>
      <c r="N43" s="177"/>
      <c r="O43" s="177"/>
      <c r="P43" s="178"/>
      <c r="Q43" s="176" t="s">
        <v>54</v>
      </c>
      <c r="R43" s="177"/>
      <c r="S43" s="177"/>
      <c r="T43" s="178"/>
      <c r="U43" s="176" t="s">
        <v>55</v>
      </c>
      <c r="V43" s="177"/>
      <c r="W43" s="177"/>
      <c r="X43" s="178"/>
      <c r="Y43" s="176" t="s">
        <v>56</v>
      </c>
      <c r="Z43" s="177"/>
      <c r="AA43" s="177"/>
      <c r="AB43" s="178"/>
      <c r="AC43" s="176" t="s">
        <v>57</v>
      </c>
      <c r="AD43" s="177"/>
      <c r="AE43" s="177"/>
      <c r="AF43" s="178"/>
      <c r="AG43" s="176" t="s">
        <v>58</v>
      </c>
      <c r="AH43" s="177"/>
      <c r="AI43" s="177"/>
      <c r="AJ43" s="178"/>
      <c r="AK43" s="176" t="s">
        <v>59</v>
      </c>
      <c r="AL43" s="177"/>
      <c r="AM43" s="177"/>
      <c r="AN43" s="178"/>
      <c r="AO43" s="176" t="s">
        <v>60</v>
      </c>
      <c r="AP43" s="177"/>
      <c r="AQ43" s="177"/>
      <c r="AR43" s="178"/>
      <c r="AS43" s="176" t="s">
        <v>61</v>
      </c>
      <c r="AT43" s="177"/>
      <c r="AU43" s="177"/>
      <c r="AV43" s="178"/>
      <c r="AW43" s="176" t="s">
        <v>62</v>
      </c>
      <c r="AX43" s="177"/>
      <c r="AY43" s="177"/>
      <c r="AZ43" s="178"/>
      <c r="BA43" s="167"/>
      <c r="BB43" s="169"/>
      <c r="BC43" s="169"/>
    </row>
    <row r="44" spans="1:55" ht="46.15" customHeight="1">
      <c r="A44" s="193"/>
      <c r="B44" s="193"/>
      <c r="C44" s="71" t="s">
        <v>63</v>
      </c>
      <c r="D44" s="77" t="s">
        <v>205</v>
      </c>
      <c r="E44" s="71" t="s">
        <v>43</v>
      </c>
      <c r="F44" s="71" t="s">
        <v>44</v>
      </c>
      <c r="G44" s="71" t="s">
        <v>45</v>
      </c>
      <c r="H44" s="71" t="s">
        <v>46</v>
      </c>
      <c r="I44" s="71" t="s">
        <v>43</v>
      </c>
      <c r="J44" s="71" t="s">
        <v>44</v>
      </c>
      <c r="K44" s="71" t="s">
        <v>45</v>
      </c>
      <c r="L44" s="71" t="s">
        <v>46</v>
      </c>
      <c r="M44" s="71" t="s">
        <v>43</v>
      </c>
      <c r="N44" s="71" t="s">
        <v>44</v>
      </c>
      <c r="O44" s="71" t="s">
        <v>45</v>
      </c>
      <c r="P44" s="71" t="s">
        <v>46</v>
      </c>
      <c r="Q44" s="71" t="s">
        <v>43</v>
      </c>
      <c r="R44" s="71" t="s">
        <v>44</v>
      </c>
      <c r="S44" s="71" t="s">
        <v>45</v>
      </c>
      <c r="T44" s="71" t="s">
        <v>46</v>
      </c>
      <c r="U44" s="71" t="s">
        <v>43</v>
      </c>
      <c r="V44" s="71" t="s">
        <v>44</v>
      </c>
      <c r="W44" s="71" t="s">
        <v>45</v>
      </c>
      <c r="X44" s="71" t="s">
        <v>46</v>
      </c>
      <c r="Y44" s="71" t="s">
        <v>43</v>
      </c>
      <c r="Z44" s="71" t="s">
        <v>44</v>
      </c>
      <c r="AA44" s="71" t="s">
        <v>45</v>
      </c>
      <c r="AB44" s="71" t="s">
        <v>46</v>
      </c>
      <c r="AC44" s="71" t="s">
        <v>43</v>
      </c>
      <c r="AD44" s="71" t="s">
        <v>44</v>
      </c>
      <c r="AE44" s="71" t="s">
        <v>45</v>
      </c>
      <c r="AF44" s="71" t="s">
        <v>46</v>
      </c>
      <c r="AG44" s="71" t="s">
        <v>43</v>
      </c>
      <c r="AH44" s="71" t="s">
        <v>44</v>
      </c>
      <c r="AI44" s="71" t="s">
        <v>45</v>
      </c>
      <c r="AJ44" s="71" t="s">
        <v>46</v>
      </c>
      <c r="AK44" s="71" t="s">
        <v>43</v>
      </c>
      <c r="AL44" s="71" t="s">
        <v>44</v>
      </c>
      <c r="AM44" s="71" t="s">
        <v>45</v>
      </c>
      <c r="AN44" s="71" t="s">
        <v>46</v>
      </c>
      <c r="AO44" s="71" t="s">
        <v>43</v>
      </c>
      <c r="AP44" s="71" t="s">
        <v>44</v>
      </c>
      <c r="AQ44" s="71" t="s">
        <v>45</v>
      </c>
      <c r="AR44" s="71" t="s">
        <v>46</v>
      </c>
      <c r="AS44" s="71" t="s">
        <v>43</v>
      </c>
      <c r="AT44" s="71" t="s">
        <v>44</v>
      </c>
      <c r="AU44" s="71" t="s">
        <v>45</v>
      </c>
      <c r="AV44" s="71" t="s">
        <v>46</v>
      </c>
      <c r="AW44" s="71" t="s">
        <v>43</v>
      </c>
      <c r="AX44" s="71" t="s">
        <v>44</v>
      </c>
      <c r="AY44" s="71" t="s">
        <v>45</v>
      </c>
      <c r="AZ44" s="71" t="s">
        <v>46</v>
      </c>
      <c r="BA44" s="167"/>
      <c r="BB44" s="169"/>
      <c r="BC44" s="169"/>
    </row>
    <row r="45" spans="1:55" ht="46.15" customHeight="1">
      <c r="A45" s="194"/>
      <c r="B45" s="194"/>
      <c r="C45" s="71" t="s">
        <v>64</v>
      </c>
      <c r="D45" s="77" t="s">
        <v>206</v>
      </c>
      <c r="E45" s="56">
        <f>0.01*E42/2</f>
        <v>0.26</v>
      </c>
      <c r="F45" s="56">
        <f>0.015*F42/2</f>
        <v>0</v>
      </c>
      <c r="G45" s="56">
        <f>0.02*G42/2</f>
        <v>0.02</v>
      </c>
      <c r="H45" s="115">
        <f>E45+F45+G45</f>
        <v>0.28000000000000003</v>
      </c>
      <c r="I45" s="56">
        <f>0.01*I42/2</f>
        <v>0.26</v>
      </c>
      <c r="J45" s="56">
        <f>0.015*J42/2</f>
        <v>0</v>
      </c>
      <c r="K45" s="56">
        <f>0.02*K42/2</f>
        <v>0.02</v>
      </c>
      <c r="L45" s="115">
        <f>I45+J45+K45</f>
        <v>0.28000000000000003</v>
      </c>
      <c r="M45" s="56">
        <f>0.01*M42/2</f>
        <v>0.26</v>
      </c>
      <c r="N45" s="56">
        <f>0.015*N42/2</f>
        <v>0</v>
      </c>
      <c r="O45" s="56">
        <f>0.02*O42/2</f>
        <v>0.02</v>
      </c>
      <c r="P45" s="115">
        <f>M45+N45+O45</f>
        <v>0.28000000000000003</v>
      </c>
      <c r="Q45" s="56">
        <f>0.01*Q42/2</f>
        <v>0.26</v>
      </c>
      <c r="R45" s="56">
        <f>0.015*R42/2</f>
        <v>0</v>
      </c>
      <c r="S45" s="56">
        <f>0.02*S42/2</f>
        <v>0.02</v>
      </c>
      <c r="T45" s="115">
        <f>Q45+R45+S45</f>
        <v>0.28000000000000003</v>
      </c>
      <c r="U45" s="56">
        <f>0.01*U42/2</f>
        <v>0.26</v>
      </c>
      <c r="V45" s="56">
        <f>0.015*V42/2</f>
        <v>0</v>
      </c>
      <c r="W45" s="56">
        <f>0.02*W42/2</f>
        <v>0.02</v>
      </c>
      <c r="X45" s="115">
        <f>U45+V45+W45</f>
        <v>0.28000000000000003</v>
      </c>
      <c r="Y45" s="56">
        <f>0.01*Y42/2</f>
        <v>0.26</v>
      </c>
      <c r="Z45" s="56">
        <f>0.015*Z42/2</f>
        <v>0</v>
      </c>
      <c r="AA45" s="56">
        <f>0.02*AA42/2</f>
        <v>0.02</v>
      </c>
      <c r="AB45" s="115">
        <f>Y45+Z45+AA45</f>
        <v>0.28000000000000003</v>
      </c>
      <c r="AC45" s="56">
        <f>0.01*AC42/2</f>
        <v>0.26</v>
      </c>
      <c r="AD45" s="56">
        <f>0.015*AD42/2</f>
        <v>0</v>
      </c>
      <c r="AE45" s="56">
        <f>0.02*AE42/2</f>
        <v>0.02</v>
      </c>
      <c r="AF45" s="115">
        <f>AC45+AD45+AE45</f>
        <v>0.28000000000000003</v>
      </c>
      <c r="AG45" s="56">
        <f>0.01*AG42/2</f>
        <v>0.26</v>
      </c>
      <c r="AH45" s="56">
        <f>0.015*AH42/2</f>
        <v>0</v>
      </c>
      <c r="AI45" s="56">
        <f>0.02*AI42/2</f>
        <v>0.02</v>
      </c>
      <c r="AJ45" s="115">
        <f>AG45+AH45+AI45</f>
        <v>0.28000000000000003</v>
      </c>
      <c r="AK45" s="56">
        <f>0.01*AK42/2</f>
        <v>0.26</v>
      </c>
      <c r="AL45" s="56">
        <f>0.015*AL42/2</f>
        <v>0</v>
      </c>
      <c r="AM45" s="56">
        <f>0.02*AM42/2</f>
        <v>0.02</v>
      </c>
      <c r="AN45" s="115">
        <f>AK45+AL45+AM45</f>
        <v>0.28000000000000003</v>
      </c>
      <c r="AO45" s="56">
        <f>0.01*AO42/2</f>
        <v>0.26</v>
      </c>
      <c r="AP45" s="56">
        <f>0.015*AP42/2</f>
        <v>0</v>
      </c>
      <c r="AQ45" s="56">
        <f>0.02*AQ42/2</f>
        <v>0.02</v>
      </c>
      <c r="AR45" s="115">
        <f>AO45+AP45+AQ45</f>
        <v>0.28000000000000003</v>
      </c>
      <c r="AS45" s="56">
        <f>0.01*AS42/2</f>
        <v>0.26</v>
      </c>
      <c r="AT45" s="56">
        <f>0.015*AT42/2</f>
        <v>0</v>
      </c>
      <c r="AU45" s="56">
        <f>0.02*AU42/2</f>
        <v>0.02</v>
      </c>
      <c r="AV45" s="115">
        <f>AS45+AT45+AU45</f>
        <v>0.28000000000000003</v>
      </c>
      <c r="AW45" s="56">
        <f>0.01*AW42/2</f>
        <v>0.26</v>
      </c>
      <c r="AX45" s="56">
        <f>0.015*AX42/2</f>
        <v>0</v>
      </c>
      <c r="AY45" s="56">
        <f>0.02*AY42/2</f>
        <v>0.02</v>
      </c>
      <c r="AZ45" s="115">
        <f>AW45+AX45+AY45</f>
        <v>0.28000000000000003</v>
      </c>
      <c r="BA45" s="168"/>
      <c r="BB45" s="169"/>
      <c r="BC45" s="169"/>
    </row>
    <row r="46" spans="1:55" ht="46.15" customHeight="1">
      <c r="A46" s="78" t="s">
        <v>3</v>
      </c>
      <c r="B46" s="78" t="s">
        <v>139</v>
      </c>
      <c r="C46" s="78" t="s">
        <v>4</v>
      </c>
      <c r="D46" s="78" t="s">
        <v>207</v>
      </c>
      <c r="E46" s="170" t="s">
        <v>27</v>
      </c>
      <c r="F46" s="170"/>
      <c r="G46" s="170"/>
      <c r="H46" s="170"/>
      <c r="I46" s="170" t="s">
        <v>28</v>
      </c>
      <c r="J46" s="170"/>
      <c r="K46" s="170"/>
      <c r="L46" s="170"/>
      <c r="M46" s="170" t="s">
        <v>29</v>
      </c>
      <c r="N46" s="170"/>
      <c r="O46" s="170"/>
      <c r="P46" s="170"/>
      <c r="Q46" s="170" t="s">
        <v>30</v>
      </c>
      <c r="R46" s="170"/>
      <c r="S46" s="170"/>
      <c r="T46" s="170"/>
      <c r="U46" s="170" t="s">
        <v>31</v>
      </c>
      <c r="V46" s="170"/>
      <c r="W46" s="170"/>
      <c r="X46" s="170"/>
      <c r="Y46" s="170" t="s">
        <v>32</v>
      </c>
      <c r="Z46" s="170"/>
      <c r="AA46" s="170"/>
      <c r="AB46" s="170"/>
      <c r="AC46" s="170" t="s">
        <v>33</v>
      </c>
      <c r="AD46" s="170"/>
      <c r="AE46" s="170"/>
      <c r="AF46" s="170"/>
      <c r="AG46" s="198" t="s">
        <v>34</v>
      </c>
      <c r="AH46" s="198"/>
      <c r="AI46" s="198"/>
      <c r="AJ46" s="198"/>
      <c r="AK46" s="170" t="s">
        <v>35</v>
      </c>
      <c r="AL46" s="170"/>
      <c r="AM46" s="170"/>
      <c r="AN46" s="170"/>
      <c r="AO46" s="170" t="s">
        <v>36</v>
      </c>
      <c r="AP46" s="170"/>
      <c r="AQ46" s="170"/>
      <c r="AR46" s="170"/>
      <c r="AS46" s="170" t="s">
        <v>37</v>
      </c>
      <c r="AT46" s="170"/>
      <c r="AU46" s="170"/>
      <c r="AV46" s="170"/>
      <c r="AW46" s="170" t="s">
        <v>38</v>
      </c>
      <c r="AX46" s="170"/>
      <c r="AY46" s="170"/>
      <c r="AZ46" s="170"/>
      <c r="BA46" s="79" t="s">
        <v>39</v>
      </c>
      <c r="BB46" s="78" t="s">
        <v>162</v>
      </c>
      <c r="BC46" s="78" t="s">
        <v>163</v>
      </c>
    </row>
    <row r="47" spans="1:55" ht="46.15" customHeight="1">
      <c r="A47" s="196" t="s">
        <v>302</v>
      </c>
      <c r="B47" s="197" t="s">
        <v>154</v>
      </c>
      <c r="C47" s="78" t="s">
        <v>5</v>
      </c>
      <c r="D47" s="80" t="s">
        <v>208</v>
      </c>
      <c r="E47" s="79" t="s">
        <v>43</v>
      </c>
      <c r="F47" s="79" t="s">
        <v>44</v>
      </c>
      <c r="G47" s="79" t="s">
        <v>45</v>
      </c>
      <c r="H47" s="79" t="s">
        <v>46</v>
      </c>
      <c r="I47" s="79" t="s">
        <v>43</v>
      </c>
      <c r="J47" s="79" t="s">
        <v>44</v>
      </c>
      <c r="K47" s="79" t="s">
        <v>45</v>
      </c>
      <c r="L47" s="79" t="s">
        <v>46</v>
      </c>
      <c r="M47" s="79" t="s">
        <v>43</v>
      </c>
      <c r="N47" s="79" t="s">
        <v>44</v>
      </c>
      <c r="O47" s="79" t="s">
        <v>45</v>
      </c>
      <c r="P47" s="79" t="s">
        <v>46</v>
      </c>
      <c r="Q47" s="79" t="s">
        <v>43</v>
      </c>
      <c r="R47" s="79" t="s">
        <v>44</v>
      </c>
      <c r="S47" s="79" t="s">
        <v>45</v>
      </c>
      <c r="T47" s="79" t="s">
        <v>46</v>
      </c>
      <c r="U47" s="79" t="s">
        <v>43</v>
      </c>
      <c r="V47" s="79" t="s">
        <v>44</v>
      </c>
      <c r="W47" s="79" t="s">
        <v>45</v>
      </c>
      <c r="X47" s="79" t="s">
        <v>46</v>
      </c>
      <c r="Y47" s="79" t="s">
        <v>43</v>
      </c>
      <c r="Z47" s="79" t="s">
        <v>44</v>
      </c>
      <c r="AA47" s="79" t="s">
        <v>45</v>
      </c>
      <c r="AB47" s="79" t="s">
        <v>46</v>
      </c>
      <c r="AC47" s="79" t="s">
        <v>43</v>
      </c>
      <c r="AD47" s="79" t="s">
        <v>44</v>
      </c>
      <c r="AE47" s="79" t="s">
        <v>45</v>
      </c>
      <c r="AF47" s="79" t="s">
        <v>46</v>
      </c>
      <c r="AG47" s="79" t="s">
        <v>43</v>
      </c>
      <c r="AH47" s="79" t="s">
        <v>44</v>
      </c>
      <c r="AI47" s="79" t="s">
        <v>45</v>
      </c>
      <c r="AJ47" s="79" t="s">
        <v>46</v>
      </c>
      <c r="AK47" s="79" t="s">
        <v>43</v>
      </c>
      <c r="AL47" s="79" t="s">
        <v>44</v>
      </c>
      <c r="AM47" s="79" t="s">
        <v>45</v>
      </c>
      <c r="AN47" s="79" t="s">
        <v>46</v>
      </c>
      <c r="AO47" s="79" t="s">
        <v>43</v>
      </c>
      <c r="AP47" s="79" t="s">
        <v>44</v>
      </c>
      <c r="AQ47" s="79" t="s">
        <v>45</v>
      </c>
      <c r="AR47" s="79" t="s">
        <v>46</v>
      </c>
      <c r="AS47" s="79" t="s">
        <v>43</v>
      </c>
      <c r="AT47" s="79" t="s">
        <v>44</v>
      </c>
      <c r="AU47" s="79" t="s">
        <v>45</v>
      </c>
      <c r="AV47" s="79" t="s">
        <v>46</v>
      </c>
      <c r="AW47" s="79" t="s">
        <v>43</v>
      </c>
      <c r="AX47" s="79" t="s">
        <v>44</v>
      </c>
      <c r="AY47" s="79" t="s">
        <v>45</v>
      </c>
      <c r="AZ47" s="79" t="s">
        <v>46</v>
      </c>
      <c r="BA47" s="166">
        <f>H48+L48+P48+T48+X48+AB48+AF48+AJ48+AN48+AR48+AV48+AZ48</f>
        <v>695</v>
      </c>
      <c r="BB47" s="169">
        <f>BC47*2</f>
        <v>9.6649999999999991</v>
      </c>
      <c r="BC47" s="162">
        <f>H51+L51+P51+T51+X51+AB51+AF51+AJ51+AN51+AR51+AV51+AZ51</f>
        <v>4.8324999999999996</v>
      </c>
    </row>
    <row r="48" spans="1:55" ht="46.15" customHeight="1">
      <c r="A48" s="197"/>
      <c r="B48" s="197"/>
      <c r="C48" s="81" t="s">
        <v>47</v>
      </c>
      <c r="D48" s="82" t="s">
        <v>209</v>
      </c>
      <c r="E48" s="83">
        <v>23</v>
      </c>
      <c r="F48" s="83">
        <v>15</v>
      </c>
      <c r="G48" s="83">
        <v>11</v>
      </c>
      <c r="H48" s="83">
        <f>SUM(E48:G48)</f>
        <v>49</v>
      </c>
      <c r="I48" s="83">
        <v>23</v>
      </c>
      <c r="J48" s="83">
        <v>15</v>
      </c>
      <c r="K48" s="83">
        <v>11</v>
      </c>
      <c r="L48" s="83">
        <f>SUM(I48:K48)</f>
        <v>49</v>
      </c>
      <c r="M48" s="83">
        <v>24</v>
      </c>
      <c r="N48" s="83">
        <v>16</v>
      </c>
      <c r="O48" s="83">
        <v>13</v>
      </c>
      <c r="P48" s="83">
        <f>SUM(M48:O48)</f>
        <v>53</v>
      </c>
      <c r="Q48" s="83">
        <v>26</v>
      </c>
      <c r="R48" s="83">
        <v>16</v>
      </c>
      <c r="S48" s="83">
        <v>13</v>
      </c>
      <c r="T48" s="83">
        <f>SUM(Q48:S48)</f>
        <v>55</v>
      </c>
      <c r="U48" s="83">
        <v>26</v>
      </c>
      <c r="V48" s="83">
        <v>18</v>
      </c>
      <c r="W48" s="83">
        <v>13</v>
      </c>
      <c r="X48" s="83">
        <f>SUM(U48:W48)</f>
        <v>57</v>
      </c>
      <c r="Y48" s="83">
        <v>26</v>
      </c>
      <c r="Z48" s="83">
        <v>18</v>
      </c>
      <c r="AA48" s="83">
        <v>13</v>
      </c>
      <c r="AB48" s="83">
        <f>SUM(Y48:AA48)</f>
        <v>57</v>
      </c>
      <c r="AC48" s="83">
        <v>26</v>
      </c>
      <c r="AD48" s="83">
        <v>19</v>
      </c>
      <c r="AE48" s="83">
        <v>15</v>
      </c>
      <c r="AF48" s="83">
        <f>SUM(AC48:AE48)</f>
        <v>60</v>
      </c>
      <c r="AG48" s="83">
        <v>27</v>
      </c>
      <c r="AH48" s="83">
        <v>19</v>
      </c>
      <c r="AI48" s="83">
        <v>15</v>
      </c>
      <c r="AJ48" s="83">
        <f>SUM(AG48:AI48)</f>
        <v>61</v>
      </c>
      <c r="AK48" s="83">
        <v>28</v>
      </c>
      <c r="AL48" s="83">
        <v>19</v>
      </c>
      <c r="AM48" s="83">
        <v>15</v>
      </c>
      <c r="AN48" s="83">
        <f>SUM(AK48:AM48)</f>
        <v>62</v>
      </c>
      <c r="AO48" s="83">
        <v>29</v>
      </c>
      <c r="AP48" s="83">
        <v>20</v>
      </c>
      <c r="AQ48" s="83">
        <v>15</v>
      </c>
      <c r="AR48" s="83">
        <f>SUM(AO48:AQ48)</f>
        <v>64</v>
      </c>
      <c r="AS48" s="83">
        <v>29</v>
      </c>
      <c r="AT48" s="83">
        <v>20</v>
      </c>
      <c r="AU48" s="83">
        <v>15</v>
      </c>
      <c r="AV48" s="83">
        <f>SUM(AS48:AU48)</f>
        <v>64</v>
      </c>
      <c r="AW48" s="83">
        <v>29</v>
      </c>
      <c r="AX48" s="83">
        <v>20</v>
      </c>
      <c r="AY48" s="83">
        <v>15</v>
      </c>
      <c r="AZ48" s="83">
        <f>SUM(AW48:AY48)</f>
        <v>64</v>
      </c>
      <c r="BA48" s="167"/>
      <c r="BB48" s="169"/>
      <c r="BC48" s="162"/>
    </row>
    <row r="49" spans="1:55" ht="46.15" customHeight="1">
      <c r="A49" s="197"/>
      <c r="B49" s="197"/>
      <c r="C49" s="78" t="s">
        <v>49</v>
      </c>
      <c r="D49" s="84" t="s">
        <v>210</v>
      </c>
      <c r="E49" s="170" t="s">
        <v>51</v>
      </c>
      <c r="F49" s="170"/>
      <c r="G49" s="170"/>
      <c r="H49" s="170"/>
      <c r="I49" s="170" t="s">
        <v>52</v>
      </c>
      <c r="J49" s="170"/>
      <c r="K49" s="170"/>
      <c r="L49" s="170"/>
      <c r="M49" s="170" t="s">
        <v>53</v>
      </c>
      <c r="N49" s="170"/>
      <c r="O49" s="170"/>
      <c r="P49" s="170"/>
      <c r="Q49" s="170" t="s">
        <v>54</v>
      </c>
      <c r="R49" s="170"/>
      <c r="S49" s="170"/>
      <c r="T49" s="170"/>
      <c r="U49" s="170" t="s">
        <v>55</v>
      </c>
      <c r="V49" s="170"/>
      <c r="W49" s="170"/>
      <c r="X49" s="170"/>
      <c r="Y49" s="170" t="s">
        <v>56</v>
      </c>
      <c r="Z49" s="170"/>
      <c r="AA49" s="170"/>
      <c r="AB49" s="170"/>
      <c r="AC49" s="170" t="s">
        <v>57</v>
      </c>
      <c r="AD49" s="170"/>
      <c r="AE49" s="170"/>
      <c r="AF49" s="170"/>
      <c r="AG49" s="170" t="s">
        <v>58</v>
      </c>
      <c r="AH49" s="170"/>
      <c r="AI49" s="170"/>
      <c r="AJ49" s="170"/>
      <c r="AK49" s="170" t="s">
        <v>59</v>
      </c>
      <c r="AL49" s="170"/>
      <c r="AM49" s="170"/>
      <c r="AN49" s="170"/>
      <c r="AO49" s="170" t="s">
        <v>60</v>
      </c>
      <c r="AP49" s="170"/>
      <c r="AQ49" s="170"/>
      <c r="AR49" s="170"/>
      <c r="AS49" s="170" t="s">
        <v>61</v>
      </c>
      <c r="AT49" s="170"/>
      <c r="AU49" s="170"/>
      <c r="AV49" s="170"/>
      <c r="AW49" s="170" t="s">
        <v>62</v>
      </c>
      <c r="AX49" s="170"/>
      <c r="AY49" s="170"/>
      <c r="AZ49" s="170"/>
      <c r="BA49" s="167"/>
      <c r="BB49" s="169"/>
      <c r="BC49" s="162"/>
    </row>
    <row r="50" spans="1:55" ht="46.15" customHeight="1">
      <c r="A50" s="197"/>
      <c r="B50" s="197"/>
      <c r="C50" s="78" t="s">
        <v>63</v>
      </c>
      <c r="D50" s="85" t="s">
        <v>211</v>
      </c>
      <c r="E50" s="79" t="s">
        <v>43</v>
      </c>
      <c r="F50" s="79" t="s">
        <v>44</v>
      </c>
      <c r="G50" s="79" t="s">
        <v>45</v>
      </c>
      <c r="H50" s="79" t="s">
        <v>46</v>
      </c>
      <c r="I50" s="79" t="s">
        <v>43</v>
      </c>
      <c r="J50" s="79" t="s">
        <v>44</v>
      </c>
      <c r="K50" s="79" t="s">
        <v>45</v>
      </c>
      <c r="L50" s="79" t="s">
        <v>46</v>
      </c>
      <c r="M50" s="79" t="s">
        <v>43</v>
      </c>
      <c r="N50" s="79" t="s">
        <v>44</v>
      </c>
      <c r="O50" s="79" t="s">
        <v>45</v>
      </c>
      <c r="P50" s="79" t="s">
        <v>46</v>
      </c>
      <c r="Q50" s="79" t="s">
        <v>43</v>
      </c>
      <c r="R50" s="79" t="s">
        <v>44</v>
      </c>
      <c r="S50" s="79" t="s">
        <v>45</v>
      </c>
      <c r="T50" s="79" t="s">
        <v>46</v>
      </c>
      <c r="U50" s="79" t="s">
        <v>43</v>
      </c>
      <c r="V50" s="79" t="s">
        <v>44</v>
      </c>
      <c r="W50" s="79" t="s">
        <v>45</v>
      </c>
      <c r="X50" s="79" t="s">
        <v>46</v>
      </c>
      <c r="Y50" s="79" t="s">
        <v>43</v>
      </c>
      <c r="Z50" s="79" t="s">
        <v>44</v>
      </c>
      <c r="AA50" s="79" t="s">
        <v>45</v>
      </c>
      <c r="AB50" s="79" t="s">
        <v>46</v>
      </c>
      <c r="AC50" s="79" t="s">
        <v>43</v>
      </c>
      <c r="AD50" s="79" t="s">
        <v>44</v>
      </c>
      <c r="AE50" s="79" t="s">
        <v>45</v>
      </c>
      <c r="AF50" s="79" t="s">
        <v>46</v>
      </c>
      <c r="AG50" s="79" t="s">
        <v>43</v>
      </c>
      <c r="AH50" s="79" t="s">
        <v>44</v>
      </c>
      <c r="AI50" s="79" t="s">
        <v>45</v>
      </c>
      <c r="AJ50" s="79" t="s">
        <v>46</v>
      </c>
      <c r="AK50" s="79" t="s">
        <v>43</v>
      </c>
      <c r="AL50" s="79" t="s">
        <v>44</v>
      </c>
      <c r="AM50" s="79" t="s">
        <v>45</v>
      </c>
      <c r="AN50" s="79" t="s">
        <v>46</v>
      </c>
      <c r="AO50" s="79" t="s">
        <v>43</v>
      </c>
      <c r="AP50" s="79" t="s">
        <v>44</v>
      </c>
      <c r="AQ50" s="79" t="s">
        <v>45</v>
      </c>
      <c r="AR50" s="79" t="s">
        <v>46</v>
      </c>
      <c r="AS50" s="79" t="s">
        <v>43</v>
      </c>
      <c r="AT50" s="79" t="s">
        <v>44</v>
      </c>
      <c r="AU50" s="79" t="s">
        <v>45</v>
      </c>
      <c r="AV50" s="79" t="s">
        <v>46</v>
      </c>
      <c r="AW50" s="79" t="s">
        <v>43</v>
      </c>
      <c r="AX50" s="79" t="s">
        <v>44</v>
      </c>
      <c r="AY50" s="79" t="s">
        <v>45</v>
      </c>
      <c r="AZ50" s="79" t="s">
        <v>46</v>
      </c>
      <c r="BA50" s="167"/>
      <c r="BB50" s="169"/>
      <c r="BC50" s="162"/>
    </row>
    <row r="51" spans="1:55" ht="46.15" customHeight="1">
      <c r="A51" s="197"/>
      <c r="B51" s="197"/>
      <c r="C51" s="78" t="s">
        <v>64</v>
      </c>
      <c r="D51" s="85" t="s">
        <v>212</v>
      </c>
      <c r="E51" s="56">
        <f>0.01*E48/2</f>
        <v>0.115</v>
      </c>
      <c r="F51" s="56">
        <f>0.015*F48/2</f>
        <v>0.11249999999999999</v>
      </c>
      <c r="G51" s="56">
        <f>0.02*G48/2</f>
        <v>0.11</v>
      </c>
      <c r="H51" s="115">
        <f>E51+F51+G51</f>
        <v>0.33749999999999997</v>
      </c>
      <c r="I51" s="56">
        <f>0.01*I48/2</f>
        <v>0.115</v>
      </c>
      <c r="J51" s="56">
        <f>0.015*J48/2</f>
        <v>0.11249999999999999</v>
      </c>
      <c r="K51" s="56">
        <f>0.02*K48/2</f>
        <v>0.11</v>
      </c>
      <c r="L51" s="115">
        <f>I51+J51+K51</f>
        <v>0.33749999999999997</v>
      </c>
      <c r="M51" s="56">
        <f>0.01*M48/2</f>
        <v>0.12</v>
      </c>
      <c r="N51" s="56">
        <f>0.015*N48/2</f>
        <v>0.12</v>
      </c>
      <c r="O51" s="56">
        <f>0.02*O48/2</f>
        <v>0.13</v>
      </c>
      <c r="P51" s="115">
        <f>M51+N51+O51</f>
        <v>0.37</v>
      </c>
      <c r="Q51" s="56">
        <f>0.01*Q48/2</f>
        <v>0.13</v>
      </c>
      <c r="R51" s="56">
        <f>0.015*R48/2</f>
        <v>0.12</v>
      </c>
      <c r="S51" s="56">
        <f>0.02*S48/2</f>
        <v>0.13</v>
      </c>
      <c r="T51" s="115">
        <f>Q51+R51+S51</f>
        <v>0.38</v>
      </c>
      <c r="U51" s="56">
        <f>0.01*U48/2</f>
        <v>0.13</v>
      </c>
      <c r="V51" s="56">
        <f>0.015*V48/2</f>
        <v>0.13500000000000001</v>
      </c>
      <c r="W51" s="56">
        <f>0.02*W48/2</f>
        <v>0.13</v>
      </c>
      <c r="X51" s="115">
        <f>U51+V51+W51</f>
        <v>0.39500000000000002</v>
      </c>
      <c r="Y51" s="56">
        <f>0.01*Y48/2</f>
        <v>0.13</v>
      </c>
      <c r="Z51" s="56">
        <f>0.015*Z48/2</f>
        <v>0.13500000000000001</v>
      </c>
      <c r="AA51" s="56">
        <f>0.02*AA48/2</f>
        <v>0.13</v>
      </c>
      <c r="AB51" s="115">
        <f>Y51+Z51+AA51</f>
        <v>0.39500000000000002</v>
      </c>
      <c r="AC51" s="56">
        <f>0.01*AC48/2</f>
        <v>0.13</v>
      </c>
      <c r="AD51" s="56">
        <f>0.015*AD48/2</f>
        <v>0.14249999999999999</v>
      </c>
      <c r="AE51" s="56">
        <f>0.02*AE48/2</f>
        <v>0.15</v>
      </c>
      <c r="AF51" s="115">
        <f>AC51+AD51+AE51</f>
        <v>0.42249999999999999</v>
      </c>
      <c r="AG51" s="56">
        <f>0.01*AG48/2</f>
        <v>0.13500000000000001</v>
      </c>
      <c r="AH51" s="56">
        <f>0.015*AH48/2</f>
        <v>0.14249999999999999</v>
      </c>
      <c r="AI51" s="56">
        <f>0.02*AI48/2</f>
        <v>0.15</v>
      </c>
      <c r="AJ51" s="115">
        <f>AG51+AH51+AI51</f>
        <v>0.42749999999999999</v>
      </c>
      <c r="AK51" s="56">
        <f>0.01*AK48/2</f>
        <v>0.14000000000000001</v>
      </c>
      <c r="AL51" s="56">
        <f>0.015*AL48/2</f>
        <v>0.14249999999999999</v>
      </c>
      <c r="AM51" s="56">
        <f>0.02*AM48/2</f>
        <v>0.15</v>
      </c>
      <c r="AN51" s="115">
        <f>AK51+AL51+AM51</f>
        <v>0.4325</v>
      </c>
      <c r="AO51" s="56">
        <f>0.01*AO48/2</f>
        <v>0.14499999999999999</v>
      </c>
      <c r="AP51" s="56">
        <f>0.015*AP48/2</f>
        <v>0.15</v>
      </c>
      <c r="AQ51" s="56">
        <f>0.02*AQ48/2</f>
        <v>0.15</v>
      </c>
      <c r="AR51" s="115">
        <f>AO51+AP51+AQ51</f>
        <v>0.44499999999999995</v>
      </c>
      <c r="AS51" s="56">
        <f>0.01*AS48/2</f>
        <v>0.14499999999999999</v>
      </c>
      <c r="AT51" s="56">
        <f>0.015*AT48/2</f>
        <v>0.15</v>
      </c>
      <c r="AU51" s="56">
        <f>0.02*AU48/2</f>
        <v>0.15</v>
      </c>
      <c r="AV51" s="115">
        <f>AS51+AT51+AU51</f>
        <v>0.44499999999999995</v>
      </c>
      <c r="AW51" s="56">
        <f>0.01*AW48/2</f>
        <v>0.14499999999999999</v>
      </c>
      <c r="AX51" s="56">
        <f>0.015*AX48/2</f>
        <v>0.15</v>
      </c>
      <c r="AY51" s="56">
        <f>0.02*AY48/2</f>
        <v>0.15</v>
      </c>
      <c r="AZ51" s="115">
        <f>AW51+AX51+AY51</f>
        <v>0.44499999999999995</v>
      </c>
      <c r="BA51" s="168"/>
      <c r="BB51" s="169"/>
      <c r="BC51" s="162"/>
    </row>
    <row r="52" spans="1:55" ht="46.15" customHeight="1">
      <c r="A52" s="71" t="s">
        <v>3</v>
      </c>
      <c r="B52" s="71" t="s">
        <v>139</v>
      </c>
      <c r="C52" s="71" t="s">
        <v>4</v>
      </c>
      <c r="D52" s="71" t="s">
        <v>213</v>
      </c>
      <c r="E52" s="175" t="s">
        <v>27</v>
      </c>
      <c r="F52" s="175"/>
      <c r="G52" s="175"/>
      <c r="H52" s="175"/>
      <c r="I52" s="175" t="s">
        <v>28</v>
      </c>
      <c r="J52" s="175"/>
      <c r="K52" s="175"/>
      <c r="L52" s="175"/>
      <c r="M52" s="175" t="s">
        <v>29</v>
      </c>
      <c r="N52" s="175"/>
      <c r="O52" s="175"/>
      <c r="P52" s="175"/>
      <c r="Q52" s="175" t="s">
        <v>30</v>
      </c>
      <c r="R52" s="175"/>
      <c r="S52" s="175"/>
      <c r="T52" s="175"/>
      <c r="U52" s="175" t="s">
        <v>31</v>
      </c>
      <c r="V52" s="175"/>
      <c r="W52" s="175"/>
      <c r="X52" s="175"/>
      <c r="Y52" s="175" t="s">
        <v>32</v>
      </c>
      <c r="Z52" s="175"/>
      <c r="AA52" s="175"/>
      <c r="AB52" s="175"/>
      <c r="AC52" s="175" t="s">
        <v>33</v>
      </c>
      <c r="AD52" s="175"/>
      <c r="AE52" s="175"/>
      <c r="AF52" s="175"/>
      <c r="AG52" s="199" t="s">
        <v>34</v>
      </c>
      <c r="AH52" s="199"/>
      <c r="AI52" s="199"/>
      <c r="AJ52" s="199"/>
      <c r="AK52" s="175" t="s">
        <v>35</v>
      </c>
      <c r="AL52" s="175"/>
      <c r="AM52" s="175"/>
      <c r="AN52" s="175"/>
      <c r="AO52" s="175" t="s">
        <v>36</v>
      </c>
      <c r="AP52" s="175"/>
      <c r="AQ52" s="175"/>
      <c r="AR52" s="175"/>
      <c r="AS52" s="175" t="s">
        <v>37</v>
      </c>
      <c r="AT52" s="175"/>
      <c r="AU52" s="175"/>
      <c r="AV52" s="175"/>
      <c r="AW52" s="175" t="s">
        <v>38</v>
      </c>
      <c r="AX52" s="175"/>
      <c r="AY52" s="175"/>
      <c r="AZ52" s="175"/>
      <c r="BA52" s="71" t="s">
        <v>39</v>
      </c>
      <c r="BB52" s="71" t="s">
        <v>162</v>
      </c>
      <c r="BC52" s="71" t="s">
        <v>163</v>
      </c>
    </row>
    <row r="53" spans="1:55" ht="46.15" customHeight="1">
      <c r="A53" s="191" t="s">
        <v>303</v>
      </c>
      <c r="B53" s="175" t="s">
        <v>154</v>
      </c>
      <c r="C53" s="71" t="s">
        <v>5</v>
      </c>
      <c r="D53" s="72" t="s">
        <v>214</v>
      </c>
      <c r="E53" s="71" t="s">
        <v>43</v>
      </c>
      <c r="F53" s="71" t="s">
        <v>44</v>
      </c>
      <c r="G53" s="71" t="s">
        <v>45</v>
      </c>
      <c r="H53" s="71" t="s">
        <v>46</v>
      </c>
      <c r="I53" s="71" t="s">
        <v>43</v>
      </c>
      <c r="J53" s="71" t="s">
        <v>44</v>
      </c>
      <c r="K53" s="71" t="s">
        <v>45</v>
      </c>
      <c r="L53" s="71" t="s">
        <v>46</v>
      </c>
      <c r="M53" s="71" t="s">
        <v>43</v>
      </c>
      <c r="N53" s="71" t="s">
        <v>44</v>
      </c>
      <c r="O53" s="71" t="s">
        <v>45</v>
      </c>
      <c r="P53" s="71" t="s">
        <v>46</v>
      </c>
      <c r="Q53" s="71" t="s">
        <v>43</v>
      </c>
      <c r="R53" s="71" t="s">
        <v>44</v>
      </c>
      <c r="S53" s="71" t="s">
        <v>45</v>
      </c>
      <c r="T53" s="71" t="s">
        <v>46</v>
      </c>
      <c r="U53" s="71" t="s">
        <v>43</v>
      </c>
      <c r="V53" s="71" t="s">
        <v>44</v>
      </c>
      <c r="W53" s="71" t="s">
        <v>45</v>
      </c>
      <c r="X53" s="71" t="s">
        <v>46</v>
      </c>
      <c r="Y53" s="71" t="s">
        <v>43</v>
      </c>
      <c r="Z53" s="71" t="s">
        <v>44</v>
      </c>
      <c r="AA53" s="71" t="s">
        <v>45</v>
      </c>
      <c r="AB53" s="71" t="s">
        <v>46</v>
      </c>
      <c r="AC53" s="71" t="s">
        <v>43</v>
      </c>
      <c r="AD53" s="71" t="s">
        <v>44</v>
      </c>
      <c r="AE53" s="71" t="s">
        <v>45</v>
      </c>
      <c r="AF53" s="71" t="s">
        <v>46</v>
      </c>
      <c r="AG53" s="71" t="s">
        <v>43</v>
      </c>
      <c r="AH53" s="71" t="s">
        <v>44</v>
      </c>
      <c r="AI53" s="71" t="s">
        <v>45</v>
      </c>
      <c r="AJ53" s="71" t="s">
        <v>46</v>
      </c>
      <c r="AK53" s="71" t="s">
        <v>43</v>
      </c>
      <c r="AL53" s="71" t="s">
        <v>44</v>
      </c>
      <c r="AM53" s="71" t="s">
        <v>45</v>
      </c>
      <c r="AN53" s="71" t="s">
        <v>46</v>
      </c>
      <c r="AO53" s="71" t="s">
        <v>43</v>
      </c>
      <c r="AP53" s="71" t="s">
        <v>44</v>
      </c>
      <c r="AQ53" s="71" t="s">
        <v>45</v>
      </c>
      <c r="AR53" s="71" t="s">
        <v>46</v>
      </c>
      <c r="AS53" s="71" t="s">
        <v>43</v>
      </c>
      <c r="AT53" s="71" t="s">
        <v>44</v>
      </c>
      <c r="AU53" s="71" t="s">
        <v>45</v>
      </c>
      <c r="AV53" s="71" t="s">
        <v>46</v>
      </c>
      <c r="AW53" s="71" t="s">
        <v>43</v>
      </c>
      <c r="AX53" s="71" t="s">
        <v>44</v>
      </c>
      <c r="AY53" s="71" t="s">
        <v>45</v>
      </c>
      <c r="AZ53" s="71" t="s">
        <v>46</v>
      </c>
      <c r="BA53" s="166">
        <f>H54+L54+P54+T54+X54+AB54+AF54+AJ54+AN54+AR54+AV54+AZ54</f>
        <v>454</v>
      </c>
      <c r="BB53" s="169">
        <f>BC53*2</f>
        <v>7.5000000000000018</v>
      </c>
      <c r="BC53" s="162">
        <f>H57+L57+P57+T57+X57+AB57+AF57+AJ57+AN57+AR57+AV57+AZ57</f>
        <v>3.7500000000000009</v>
      </c>
    </row>
    <row r="54" spans="1:55" ht="46.15" customHeight="1">
      <c r="A54" s="175"/>
      <c r="B54" s="175"/>
      <c r="C54" s="73" t="s">
        <v>47</v>
      </c>
      <c r="D54" s="74" t="s">
        <v>215</v>
      </c>
      <c r="E54" s="75">
        <v>2</v>
      </c>
      <c r="F54" s="75">
        <v>2</v>
      </c>
      <c r="G54" s="75">
        <v>4</v>
      </c>
      <c r="H54" s="75">
        <f>SUM(E54:G54)</f>
        <v>8</v>
      </c>
      <c r="I54" s="75">
        <v>4</v>
      </c>
      <c r="J54" s="75">
        <v>3</v>
      </c>
      <c r="K54" s="75">
        <v>11</v>
      </c>
      <c r="L54" s="75">
        <f>SUM(I54:K54)</f>
        <v>18</v>
      </c>
      <c r="M54" s="75">
        <v>8</v>
      </c>
      <c r="N54" s="75">
        <v>3</v>
      </c>
      <c r="O54" s="75">
        <v>19</v>
      </c>
      <c r="P54" s="75">
        <f>SUM(M54:O54)</f>
        <v>30</v>
      </c>
      <c r="Q54" s="75">
        <v>9</v>
      </c>
      <c r="R54" s="75">
        <v>6</v>
      </c>
      <c r="S54" s="75">
        <v>23</v>
      </c>
      <c r="T54" s="75">
        <f>SUM(Q54:S54)</f>
        <v>38</v>
      </c>
      <c r="U54" s="75">
        <v>12</v>
      </c>
      <c r="V54" s="75">
        <v>8</v>
      </c>
      <c r="W54" s="75">
        <v>25</v>
      </c>
      <c r="X54" s="75">
        <f>SUM(U54:W54)</f>
        <v>45</v>
      </c>
      <c r="Y54" s="75">
        <v>12</v>
      </c>
      <c r="Z54" s="75">
        <v>8</v>
      </c>
      <c r="AA54" s="75">
        <v>25</v>
      </c>
      <c r="AB54" s="75">
        <f>SUM(Y54:AA54)</f>
        <v>45</v>
      </c>
      <c r="AC54" s="75">
        <v>12</v>
      </c>
      <c r="AD54" s="75">
        <v>8</v>
      </c>
      <c r="AE54" s="75">
        <v>25</v>
      </c>
      <c r="AF54" s="75">
        <f>SUM(AC54:AE54)</f>
        <v>45</v>
      </c>
      <c r="AG54" s="75">
        <v>12</v>
      </c>
      <c r="AH54" s="75">
        <v>8</v>
      </c>
      <c r="AI54" s="75">
        <v>25</v>
      </c>
      <c r="AJ54" s="75">
        <f>SUM(AG54:AI54)</f>
        <v>45</v>
      </c>
      <c r="AK54" s="75">
        <v>12</v>
      </c>
      <c r="AL54" s="75">
        <v>8</v>
      </c>
      <c r="AM54" s="75">
        <v>25</v>
      </c>
      <c r="AN54" s="75">
        <f>SUM(AK54:AM54)</f>
        <v>45</v>
      </c>
      <c r="AO54" s="75">
        <v>12</v>
      </c>
      <c r="AP54" s="75">
        <v>8</v>
      </c>
      <c r="AQ54" s="75">
        <v>25</v>
      </c>
      <c r="AR54" s="75">
        <f>SUM(AO54:AQ54)</f>
        <v>45</v>
      </c>
      <c r="AS54" s="75">
        <v>12</v>
      </c>
      <c r="AT54" s="75">
        <v>8</v>
      </c>
      <c r="AU54" s="75">
        <v>25</v>
      </c>
      <c r="AV54" s="75">
        <f>SUM(AS54:AU54)</f>
        <v>45</v>
      </c>
      <c r="AW54" s="75">
        <v>12</v>
      </c>
      <c r="AX54" s="75">
        <v>8</v>
      </c>
      <c r="AY54" s="75">
        <v>25</v>
      </c>
      <c r="AZ54" s="75">
        <f>SUM(AW54:AY54)</f>
        <v>45</v>
      </c>
      <c r="BA54" s="167"/>
      <c r="BB54" s="169"/>
      <c r="BC54" s="162"/>
    </row>
    <row r="55" spans="1:55" ht="46.15" customHeight="1">
      <c r="A55" s="175"/>
      <c r="B55" s="175"/>
      <c r="C55" s="71" t="s">
        <v>49</v>
      </c>
      <c r="D55" s="76" t="s">
        <v>216</v>
      </c>
      <c r="E55" s="175" t="s">
        <v>51</v>
      </c>
      <c r="F55" s="175"/>
      <c r="G55" s="175"/>
      <c r="H55" s="175"/>
      <c r="I55" s="175" t="s">
        <v>52</v>
      </c>
      <c r="J55" s="175"/>
      <c r="K55" s="175"/>
      <c r="L55" s="175"/>
      <c r="M55" s="175" t="s">
        <v>53</v>
      </c>
      <c r="N55" s="175"/>
      <c r="O55" s="175"/>
      <c r="P55" s="175"/>
      <c r="Q55" s="175" t="s">
        <v>54</v>
      </c>
      <c r="R55" s="175"/>
      <c r="S55" s="175"/>
      <c r="T55" s="175"/>
      <c r="U55" s="175" t="s">
        <v>55</v>
      </c>
      <c r="V55" s="175"/>
      <c r="W55" s="175"/>
      <c r="X55" s="175"/>
      <c r="Y55" s="175" t="s">
        <v>56</v>
      </c>
      <c r="Z55" s="175"/>
      <c r="AA55" s="175"/>
      <c r="AB55" s="175"/>
      <c r="AC55" s="175" t="s">
        <v>57</v>
      </c>
      <c r="AD55" s="175"/>
      <c r="AE55" s="175"/>
      <c r="AF55" s="175"/>
      <c r="AG55" s="175" t="s">
        <v>58</v>
      </c>
      <c r="AH55" s="175"/>
      <c r="AI55" s="175"/>
      <c r="AJ55" s="175"/>
      <c r="AK55" s="175" t="s">
        <v>59</v>
      </c>
      <c r="AL55" s="175"/>
      <c r="AM55" s="175"/>
      <c r="AN55" s="175"/>
      <c r="AO55" s="175" t="s">
        <v>60</v>
      </c>
      <c r="AP55" s="175"/>
      <c r="AQ55" s="175"/>
      <c r="AR55" s="175"/>
      <c r="AS55" s="175" t="s">
        <v>61</v>
      </c>
      <c r="AT55" s="175"/>
      <c r="AU55" s="175"/>
      <c r="AV55" s="175"/>
      <c r="AW55" s="175" t="s">
        <v>62</v>
      </c>
      <c r="AX55" s="175"/>
      <c r="AY55" s="175"/>
      <c r="AZ55" s="175"/>
      <c r="BA55" s="167"/>
      <c r="BB55" s="169"/>
      <c r="BC55" s="162"/>
    </row>
    <row r="56" spans="1:55" ht="46.15" customHeight="1">
      <c r="A56" s="175"/>
      <c r="B56" s="175"/>
      <c r="C56" s="71" t="s">
        <v>63</v>
      </c>
      <c r="D56" s="77" t="s">
        <v>217</v>
      </c>
      <c r="E56" s="71" t="s">
        <v>43</v>
      </c>
      <c r="F56" s="71" t="s">
        <v>44</v>
      </c>
      <c r="G56" s="71" t="s">
        <v>45</v>
      </c>
      <c r="H56" s="71" t="s">
        <v>46</v>
      </c>
      <c r="I56" s="71" t="s">
        <v>43</v>
      </c>
      <c r="J56" s="71" t="s">
        <v>44</v>
      </c>
      <c r="K56" s="71" t="s">
        <v>45</v>
      </c>
      <c r="L56" s="71" t="s">
        <v>46</v>
      </c>
      <c r="M56" s="71" t="s">
        <v>43</v>
      </c>
      <c r="N56" s="71" t="s">
        <v>44</v>
      </c>
      <c r="O56" s="71" t="s">
        <v>45</v>
      </c>
      <c r="P56" s="71" t="s">
        <v>46</v>
      </c>
      <c r="Q56" s="71" t="s">
        <v>43</v>
      </c>
      <c r="R56" s="71" t="s">
        <v>44</v>
      </c>
      <c r="S56" s="71" t="s">
        <v>45</v>
      </c>
      <c r="T56" s="71" t="s">
        <v>46</v>
      </c>
      <c r="U56" s="71" t="s">
        <v>43</v>
      </c>
      <c r="V56" s="71" t="s">
        <v>44</v>
      </c>
      <c r="W56" s="71" t="s">
        <v>45</v>
      </c>
      <c r="X56" s="71" t="s">
        <v>46</v>
      </c>
      <c r="Y56" s="71" t="s">
        <v>43</v>
      </c>
      <c r="Z56" s="71" t="s">
        <v>44</v>
      </c>
      <c r="AA56" s="71" t="s">
        <v>45</v>
      </c>
      <c r="AB56" s="71" t="s">
        <v>46</v>
      </c>
      <c r="AC56" s="71" t="s">
        <v>43</v>
      </c>
      <c r="AD56" s="71" t="s">
        <v>44</v>
      </c>
      <c r="AE56" s="71" t="s">
        <v>45</v>
      </c>
      <c r="AF56" s="71" t="s">
        <v>46</v>
      </c>
      <c r="AG56" s="71" t="s">
        <v>43</v>
      </c>
      <c r="AH56" s="71" t="s">
        <v>44</v>
      </c>
      <c r="AI56" s="71" t="s">
        <v>45</v>
      </c>
      <c r="AJ56" s="71" t="s">
        <v>46</v>
      </c>
      <c r="AK56" s="71" t="s">
        <v>43</v>
      </c>
      <c r="AL56" s="71" t="s">
        <v>44</v>
      </c>
      <c r="AM56" s="71" t="s">
        <v>45</v>
      </c>
      <c r="AN56" s="71" t="s">
        <v>46</v>
      </c>
      <c r="AO56" s="71" t="s">
        <v>43</v>
      </c>
      <c r="AP56" s="71" t="s">
        <v>44</v>
      </c>
      <c r="AQ56" s="71" t="s">
        <v>45</v>
      </c>
      <c r="AR56" s="71" t="s">
        <v>46</v>
      </c>
      <c r="AS56" s="71" t="s">
        <v>43</v>
      </c>
      <c r="AT56" s="71" t="s">
        <v>44</v>
      </c>
      <c r="AU56" s="71" t="s">
        <v>45</v>
      </c>
      <c r="AV56" s="71" t="s">
        <v>46</v>
      </c>
      <c r="AW56" s="71" t="s">
        <v>43</v>
      </c>
      <c r="AX56" s="71" t="s">
        <v>44</v>
      </c>
      <c r="AY56" s="71" t="s">
        <v>45</v>
      </c>
      <c r="AZ56" s="71" t="s">
        <v>46</v>
      </c>
      <c r="BA56" s="167"/>
      <c r="BB56" s="169"/>
      <c r="BC56" s="162"/>
    </row>
    <row r="57" spans="1:55" ht="46.15" customHeight="1">
      <c r="A57" s="175"/>
      <c r="B57" s="175"/>
      <c r="C57" s="71" t="s">
        <v>64</v>
      </c>
      <c r="D57" s="77" t="s">
        <v>218</v>
      </c>
      <c r="E57" s="56">
        <f>0.01*E54/2</f>
        <v>0.01</v>
      </c>
      <c r="F57" s="56">
        <f>0.015*F54/2</f>
        <v>1.4999999999999999E-2</v>
      </c>
      <c r="G57" s="56">
        <f>0.02*G54/2</f>
        <v>0.04</v>
      </c>
      <c r="H57" s="115">
        <f>E57+F57+G57</f>
        <v>6.5000000000000002E-2</v>
      </c>
      <c r="I57" s="56">
        <f>0.01*I54/2</f>
        <v>0.02</v>
      </c>
      <c r="J57" s="56">
        <f>0.015*J54/2</f>
        <v>2.2499999999999999E-2</v>
      </c>
      <c r="K57" s="56">
        <f>0.02*K54/2</f>
        <v>0.11</v>
      </c>
      <c r="L57" s="115">
        <f>I57+J57+K57</f>
        <v>0.1525</v>
      </c>
      <c r="M57" s="56">
        <f>0.01*M54/2</f>
        <v>0.04</v>
      </c>
      <c r="N57" s="56">
        <f>0.015*N54/2</f>
        <v>2.2499999999999999E-2</v>
      </c>
      <c r="O57" s="56">
        <f>0.02*O54/2</f>
        <v>0.19</v>
      </c>
      <c r="P57" s="115">
        <f>M57+N57+O57</f>
        <v>0.2525</v>
      </c>
      <c r="Q57" s="56">
        <f>0.01*Q54/2</f>
        <v>4.4999999999999998E-2</v>
      </c>
      <c r="R57" s="56">
        <f>0.015*R54/2</f>
        <v>4.4999999999999998E-2</v>
      </c>
      <c r="S57" s="56">
        <f>0.02*S54/2</f>
        <v>0.23</v>
      </c>
      <c r="T57" s="115">
        <f>Q57+R57+S57</f>
        <v>0.32</v>
      </c>
      <c r="U57" s="56">
        <f>0.01*U54/2</f>
        <v>0.06</v>
      </c>
      <c r="V57" s="56">
        <f>0.015*V54/2</f>
        <v>0.06</v>
      </c>
      <c r="W57" s="56">
        <f>0.02*W54/2</f>
        <v>0.25</v>
      </c>
      <c r="X57" s="115">
        <f>U57+V57+W57</f>
        <v>0.37</v>
      </c>
      <c r="Y57" s="56">
        <f>0.01*Y54/2</f>
        <v>0.06</v>
      </c>
      <c r="Z57" s="56">
        <f>0.015*Z54/2</f>
        <v>0.06</v>
      </c>
      <c r="AA57" s="56">
        <f>0.02*AA54/2</f>
        <v>0.25</v>
      </c>
      <c r="AB57" s="115">
        <f>Y57+Z57+AA57</f>
        <v>0.37</v>
      </c>
      <c r="AC57" s="56">
        <f>0.01*AC54/2</f>
        <v>0.06</v>
      </c>
      <c r="AD57" s="56">
        <f>0.015*AD54/2</f>
        <v>0.06</v>
      </c>
      <c r="AE57" s="56">
        <f>0.02*AE54/2</f>
        <v>0.25</v>
      </c>
      <c r="AF57" s="115">
        <f>AC57+AD57+AE57</f>
        <v>0.37</v>
      </c>
      <c r="AG57" s="56">
        <f>0.01*AG54/2</f>
        <v>0.06</v>
      </c>
      <c r="AH57" s="56">
        <f>0.015*AH54/2</f>
        <v>0.06</v>
      </c>
      <c r="AI57" s="56">
        <f>0.02*AI54/2</f>
        <v>0.25</v>
      </c>
      <c r="AJ57" s="115">
        <f>AG57+AH57+AI57</f>
        <v>0.37</v>
      </c>
      <c r="AK57" s="56">
        <f>0.01*AK54/2</f>
        <v>0.06</v>
      </c>
      <c r="AL57" s="56">
        <f>0.015*AL54/2</f>
        <v>0.06</v>
      </c>
      <c r="AM57" s="56">
        <f>0.02*AM54/2</f>
        <v>0.25</v>
      </c>
      <c r="AN57" s="115">
        <f>AK57+AL57+AM57</f>
        <v>0.37</v>
      </c>
      <c r="AO57" s="56">
        <f>0.01*AO54/2</f>
        <v>0.06</v>
      </c>
      <c r="AP57" s="56">
        <f>0.015*AP54/2</f>
        <v>0.06</v>
      </c>
      <c r="AQ57" s="56">
        <f>0.02*AQ54/2</f>
        <v>0.25</v>
      </c>
      <c r="AR57" s="115">
        <f>AO57+AP57+AQ57</f>
        <v>0.37</v>
      </c>
      <c r="AS57" s="56">
        <f>0.01*AS54/2</f>
        <v>0.06</v>
      </c>
      <c r="AT57" s="56">
        <f>0.015*AT54/2</f>
        <v>0.06</v>
      </c>
      <c r="AU57" s="56">
        <f>0.02*AU54/2</f>
        <v>0.25</v>
      </c>
      <c r="AV57" s="115">
        <f>AS57+AT57+AU57</f>
        <v>0.37</v>
      </c>
      <c r="AW57" s="56">
        <f>0.01*AW54/2</f>
        <v>0.06</v>
      </c>
      <c r="AX57" s="56">
        <f>0.015*AX54/2</f>
        <v>0.06</v>
      </c>
      <c r="AY57" s="56">
        <f>0.02*AY54/2</f>
        <v>0.25</v>
      </c>
      <c r="AZ57" s="115">
        <f>AW57+AX57+AY57</f>
        <v>0.37</v>
      </c>
      <c r="BA57" s="168"/>
      <c r="BB57" s="169"/>
      <c r="BC57" s="162"/>
    </row>
    <row r="58" spans="1:55" ht="46.15" customHeight="1">
      <c r="A58" s="55" t="s">
        <v>3</v>
      </c>
      <c r="B58" s="55" t="s">
        <v>139</v>
      </c>
      <c r="C58" s="55" t="s">
        <v>4</v>
      </c>
      <c r="D58" s="54" t="s">
        <v>219</v>
      </c>
      <c r="E58" s="180" t="s">
        <v>27</v>
      </c>
      <c r="F58" s="180"/>
      <c r="G58" s="180"/>
      <c r="H58" s="180"/>
      <c r="I58" s="180" t="s">
        <v>28</v>
      </c>
      <c r="J58" s="180"/>
      <c r="K58" s="180"/>
      <c r="L58" s="180"/>
      <c r="M58" s="180" t="s">
        <v>29</v>
      </c>
      <c r="N58" s="180"/>
      <c r="O58" s="180"/>
      <c r="P58" s="180"/>
      <c r="Q58" s="180" t="s">
        <v>30</v>
      </c>
      <c r="R58" s="180"/>
      <c r="S58" s="180"/>
      <c r="T58" s="180"/>
      <c r="U58" s="180" t="s">
        <v>31</v>
      </c>
      <c r="V58" s="180"/>
      <c r="W58" s="180"/>
      <c r="X58" s="180"/>
      <c r="Y58" s="180" t="s">
        <v>32</v>
      </c>
      <c r="Z58" s="180"/>
      <c r="AA58" s="180"/>
      <c r="AB58" s="180"/>
      <c r="AC58" s="180" t="s">
        <v>33</v>
      </c>
      <c r="AD58" s="180"/>
      <c r="AE58" s="180"/>
      <c r="AF58" s="180"/>
      <c r="AG58" s="184" t="s">
        <v>34</v>
      </c>
      <c r="AH58" s="184"/>
      <c r="AI58" s="184"/>
      <c r="AJ58" s="184"/>
      <c r="AK58" s="180" t="s">
        <v>35</v>
      </c>
      <c r="AL58" s="180"/>
      <c r="AM58" s="180"/>
      <c r="AN58" s="180"/>
      <c r="AO58" s="180" t="s">
        <v>36</v>
      </c>
      <c r="AP58" s="180"/>
      <c r="AQ58" s="180"/>
      <c r="AR58" s="180"/>
      <c r="AS58" s="180" t="s">
        <v>37</v>
      </c>
      <c r="AT58" s="180"/>
      <c r="AU58" s="180"/>
      <c r="AV58" s="180"/>
      <c r="AW58" s="180" t="s">
        <v>38</v>
      </c>
      <c r="AX58" s="180"/>
      <c r="AY58" s="180"/>
      <c r="AZ58" s="180"/>
      <c r="BA58" s="55" t="s">
        <v>39</v>
      </c>
      <c r="BB58" s="55" t="s">
        <v>162</v>
      </c>
      <c r="BC58" s="55" t="s">
        <v>163</v>
      </c>
    </row>
    <row r="59" spans="1:55" ht="46.15" customHeight="1">
      <c r="A59" s="181" t="s">
        <v>304</v>
      </c>
      <c r="B59" s="180" t="s">
        <v>154</v>
      </c>
      <c r="C59" s="55" t="s">
        <v>5</v>
      </c>
      <c r="D59" s="54" t="s">
        <v>220</v>
      </c>
      <c r="E59" s="55" t="s">
        <v>43</v>
      </c>
      <c r="F59" s="55" t="s">
        <v>44</v>
      </c>
      <c r="G59" s="55" t="s">
        <v>45</v>
      </c>
      <c r="H59" s="55" t="s">
        <v>46</v>
      </c>
      <c r="I59" s="55" t="s">
        <v>43</v>
      </c>
      <c r="J59" s="55" t="s">
        <v>44</v>
      </c>
      <c r="K59" s="55" t="s">
        <v>45</v>
      </c>
      <c r="L59" s="55" t="s">
        <v>46</v>
      </c>
      <c r="M59" s="55" t="s">
        <v>43</v>
      </c>
      <c r="N59" s="55" t="s">
        <v>44</v>
      </c>
      <c r="O59" s="55" t="s">
        <v>45</v>
      </c>
      <c r="P59" s="55" t="s">
        <v>46</v>
      </c>
      <c r="Q59" s="55" t="s">
        <v>43</v>
      </c>
      <c r="R59" s="55" t="s">
        <v>44</v>
      </c>
      <c r="S59" s="55" t="s">
        <v>45</v>
      </c>
      <c r="T59" s="55" t="s">
        <v>46</v>
      </c>
      <c r="U59" s="55" t="s">
        <v>43</v>
      </c>
      <c r="V59" s="55" t="s">
        <v>44</v>
      </c>
      <c r="W59" s="55" t="s">
        <v>45</v>
      </c>
      <c r="X59" s="55" t="s">
        <v>46</v>
      </c>
      <c r="Y59" s="55" t="s">
        <v>43</v>
      </c>
      <c r="Z59" s="55" t="s">
        <v>44</v>
      </c>
      <c r="AA59" s="55" t="s">
        <v>45</v>
      </c>
      <c r="AB59" s="55" t="s">
        <v>46</v>
      </c>
      <c r="AC59" s="55" t="s">
        <v>43</v>
      </c>
      <c r="AD59" s="55" t="s">
        <v>44</v>
      </c>
      <c r="AE59" s="55" t="s">
        <v>45</v>
      </c>
      <c r="AF59" s="55" t="s">
        <v>46</v>
      </c>
      <c r="AG59" s="55" t="s">
        <v>43</v>
      </c>
      <c r="AH59" s="55" t="s">
        <v>44</v>
      </c>
      <c r="AI59" s="55" t="s">
        <v>45</v>
      </c>
      <c r="AJ59" s="55" t="s">
        <v>46</v>
      </c>
      <c r="AK59" s="55" t="s">
        <v>43</v>
      </c>
      <c r="AL59" s="55" t="s">
        <v>44</v>
      </c>
      <c r="AM59" s="55" t="s">
        <v>45</v>
      </c>
      <c r="AN59" s="55" t="s">
        <v>46</v>
      </c>
      <c r="AO59" s="55" t="s">
        <v>43</v>
      </c>
      <c r="AP59" s="55" t="s">
        <v>44</v>
      </c>
      <c r="AQ59" s="55" t="s">
        <v>45</v>
      </c>
      <c r="AR59" s="55" t="s">
        <v>46</v>
      </c>
      <c r="AS59" s="55" t="s">
        <v>43</v>
      </c>
      <c r="AT59" s="55" t="s">
        <v>44</v>
      </c>
      <c r="AU59" s="55" t="s">
        <v>45</v>
      </c>
      <c r="AV59" s="55" t="s">
        <v>46</v>
      </c>
      <c r="AW59" s="55" t="s">
        <v>43</v>
      </c>
      <c r="AX59" s="55" t="s">
        <v>44</v>
      </c>
      <c r="AY59" s="55" t="s">
        <v>45</v>
      </c>
      <c r="AZ59" s="55" t="s">
        <v>46</v>
      </c>
      <c r="BA59" s="166">
        <f>H60+L60+P60+T60+X60+AB60+AF60+AJ60+AN60+AR60+AV60+AZ60</f>
        <v>336</v>
      </c>
      <c r="BB59" s="162">
        <f>BC59*2</f>
        <v>4.8</v>
      </c>
      <c r="BC59" s="162">
        <f>H63+L63+P63+T63+X63+AB63+AF63+AJ63+AN63+AR63+AV63+AZ63</f>
        <v>2.4</v>
      </c>
    </row>
    <row r="60" spans="1:55" ht="46.15" customHeight="1">
      <c r="A60" s="180"/>
      <c r="B60" s="180"/>
      <c r="C60" s="92" t="s">
        <v>47</v>
      </c>
      <c r="D60" s="93">
        <v>13844918930</v>
      </c>
      <c r="E60" s="94">
        <v>10</v>
      </c>
      <c r="F60" s="94">
        <v>12</v>
      </c>
      <c r="G60" s="94">
        <v>6</v>
      </c>
      <c r="H60" s="94">
        <f>SUM(E60:G60)</f>
        <v>28</v>
      </c>
      <c r="I60" s="94">
        <v>10</v>
      </c>
      <c r="J60" s="94">
        <v>12</v>
      </c>
      <c r="K60" s="94">
        <v>6</v>
      </c>
      <c r="L60" s="94">
        <f>SUM(I60:K60)</f>
        <v>28</v>
      </c>
      <c r="M60" s="94">
        <v>10</v>
      </c>
      <c r="N60" s="94">
        <v>12</v>
      </c>
      <c r="O60" s="94">
        <v>6</v>
      </c>
      <c r="P60" s="94">
        <f>SUM(M60:O60)</f>
        <v>28</v>
      </c>
      <c r="Q60" s="94">
        <v>10</v>
      </c>
      <c r="R60" s="94">
        <v>12</v>
      </c>
      <c r="S60" s="94">
        <v>6</v>
      </c>
      <c r="T60" s="94">
        <f>SUM(Q60:S60)</f>
        <v>28</v>
      </c>
      <c r="U60" s="94">
        <v>10</v>
      </c>
      <c r="V60" s="94">
        <v>12</v>
      </c>
      <c r="W60" s="94">
        <v>6</v>
      </c>
      <c r="X60" s="94">
        <f>SUM(U60:W60)</f>
        <v>28</v>
      </c>
      <c r="Y60" s="94">
        <v>10</v>
      </c>
      <c r="Z60" s="94">
        <v>12</v>
      </c>
      <c r="AA60" s="94">
        <v>6</v>
      </c>
      <c r="AB60" s="94">
        <f>SUM(Y60:AA60)</f>
        <v>28</v>
      </c>
      <c r="AC60" s="94">
        <v>10</v>
      </c>
      <c r="AD60" s="94">
        <v>12</v>
      </c>
      <c r="AE60" s="94">
        <v>6</v>
      </c>
      <c r="AF60" s="94">
        <f>SUM(AC60:AE60)</f>
        <v>28</v>
      </c>
      <c r="AG60" s="94">
        <v>10</v>
      </c>
      <c r="AH60" s="94">
        <v>12</v>
      </c>
      <c r="AI60" s="94">
        <v>6</v>
      </c>
      <c r="AJ60" s="94">
        <f>SUM(AG60:AI60)</f>
        <v>28</v>
      </c>
      <c r="AK60" s="94">
        <v>10</v>
      </c>
      <c r="AL60" s="94">
        <v>12</v>
      </c>
      <c r="AM60" s="94">
        <v>6</v>
      </c>
      <c r="AN60" s="94">
        <f>SUM(AK60:AM60)</f>
        <v>28</v>
      </c>
      <c r="AO60" s="94">
        <v>10</v>
      </c>
      <c r="AP60" s="94">
        <v>12</v>
      </c>
      <c r="AQ60" s="94">
        <v>6</v>
      </c>
      <c r="AR60" s="94">
        <f>SUM(AO60:AQ60)</f>
        <v>28</v>
      </c>
      <c r="AS60" s="94">
        <v>10</v>
      </c>
      <c r="AT60" s="94">
        <v>12</v>
      </c>
      <c r="AU60" s="94">
        <v>6</v>
      </c>
      <c r="AV60" s="94">
        <f>SUM(AS60:AU60)</f>
        <v>28</v>
      </c>
      <c r="AW60" s="94">
        <v>10</v>
      </c>
      <c r="AX60" s="94">
        <v>12</v>
      </c>
      <c r="AY60" s="94">
        <v>6</v>
      </c>
      <c r="AZ60" s="94">
        <f>SUM(AW60:AY60)</f>
        <v>28</v>
      </c>
      <c r="BA60" s="167"/>
      <c r="BB60" s="162"/>
      <c r="BC60" s="162"/>
    </row>
    <row r="61" spans="1:55" ht="46.15" customHeight="1">
      <c r="A61" s="180"/>
      <c r="B61" s="180"/>
      <c r="C61" s="55" t="s">
        <v>49</v>
      </c>
      <c r="D61" s="95" t="s">
        <v>221</v>
      </c>
      <c r="E61" s="180" t="s">
        <v>51</v>
      </c>
      <c r="F61" s="180"/>
      <c r="G61" s="180"/>
      <c r="H61" s="180"/>
      <c r="I61" s="180" t="s">
        <v>52</v>
      </c>
      <c r="J61" s="180"/>
      <c r="K61" s="180"/>
      <c r="L61" s="180"/>
      <c r="M61" s="180" t="s">
        <v>53</v>
      </c>
      <c r="N61" s="180"/>
      <c r="O61" s="180"/>
      <c r="P61" s="180"/>
      <c r="Q61" s="180" t="s">
        <v>54</v>
      </c>
      <c r="R61" s="180"/>
      <c r="S61" s="180"/>
      <c r="T61" s="180"/>
      <c r="U61" s="180" t="s">
        <v>55</v>
      </c>
      <c r="V61" s="180"/>
      <c r="W61" s="180"/>
      <c r="X61" s="180"/>
      <c r="Y61" s="180" t="s">
        <v>56</v>
      </c>
      <c r="Z61" s="180"/>
      <c r="AA61" s="180"/>
      <c r="AB61" s="180"/>
      <c r="AC61" s="180" t="s">
        <v>57</v>
      </c>
      <c r="AD61" s="180"/>
      <c r="AE61" s="180"/>
      <c r="AF61" s="180"/>
      <c r="AG61" s="180" t="s">
        <v>58</v>
      </c>
      <c r="AH61" s="180"/>
      <c r="AI61" s="180"/>
      <c r="AJ61" s="180"/>
      <c r="AK61" s="180" t="s">
        <v>59</v>
      </c>
      <c r="AL61" s="180"/>
      <c r="AM61" s="180"/>
      <c r="AN61" s="180"/>
      <c r="AO61" s="180" t="s">
        <v>60</v>
      </c>
      <c r="AP61" s="180"/>
      <c r="AQ61" s="180"/>
      <c r="AR61" s="180"/>
      <c r="AS61" s="180" t="s">
        <v>61</v>
      </c>
      <c r="AT61" s="180"/>
      <c r="AU61" s="180"/>
      <c r="AV61" s="180"/>
      <c r="AW61" s="180" t="s">
        <v>62</v>
      </c>
      <c r="AX61" s="180"/>
      <c r="AY61" s="180"/>
      <c r="AZ61" s="180"/>
      <c r="BA61" s="167"/>
      <c r="BB61" s="162"/>
      <c r="BC61" s="162"/>
    </row>
    <row r="62" spans="1:55" ht="46.15" customHeight="1">
      <c r="A62" s="180"/>
      <c r="B62" s="180"/>
      <c r="C62" s="55" t="s">
        <v>63</v>
      </c>
      <c r="D62" s="96" t="s">
        <v>222</v>
      </c>
      <c r="E62" s="55" t="s">
        <v>43</v>
      </c>
      <c r="F62" s="55" t="s">
        <v>44</v>
      </c>
      <c r="G62" s="55" t="s">
        <v>45</v>
      </c>
      <c r="H62" s="55" t="s">
        <v>46</v>
      </c>
      <c r="I62" s="55" t="s">
        <v>43</v>
      </c>
      <c r="J62" s="55" t="s">
        <v>44</v>
      </c>
      <c r="K62" s="55" t="s">
        <v>45</v>
      </c>
      <c r="L62" s="55" t="s">
        <v>46</v>
      </c>
      <c r="M62" s="55" t="s">
        <v>43</v>
      </c>
      <c r="N62" s="55" t="s">
        <v>44</v>
      </c>
      <c r="O62" s="55" t="s">
        <v>45</v>
      </c>
      <c r="P62" s="55" t="s">
        <v>46</v>
      </c>
      <c r="Q62" s="55" t="s">
        <v>43</v>
      </c>
      <c r="R62" s="55" t="s">
        <v>44</v>
      </c>
      <c r="S62" s="55" t="s">
        <v>45</v>
      </c>
      <c r="T62" s="55" t="s">
        <v>46</v>
      </c>
      <c r="U62" s="55" t="s">
        <v>43</v>
      </c>
      <c r="V62" s="55" t="s">
        <v>44</v>
      </c>
      <c r="W62" s="55" t="s">
        <v>45</v>
      </c>
      <c r="X62" s="55" t="s">
        <v>46</v>
      </c>
      <c r="Y62" s="55" t="s">
        <v>43</v>
      </c>
      <c r="Z62" s="55" t="s">
        <v>44</v>
      </c>
      <c r="AA62" s="55" t="s">
        <v>45</v>
      </c>
      <c r="AB62" s="55" t="s">
        <v>46</v>
      </c>
      <c r="AC62" s="55" t="s">
        <v>43</v>
      </c>
      <c r="AD62" s="55" t="s">
        <v>44</v>
      </c>
      <c r="AE62" s="55" t="s">
        <v>45</v>
      </c>
      <c r="AF62" s="55" t="s">
        <v>46</v>
      </c>
      <c r="AG62" s="55" t="s">
        <v>43</v>
      </c>
      <c r="AH62" s="55" t="s">
        <v>44</v>
      </c>
      <c r="AI62" s="55" t="s">
        <v>45</v>
      </c>
      <c r="AJ62" s="55" t="s">
        <v>46</v>
      </c>
      <c r="AK62" s="55" t="s">
        <v>43</v>
      </c>
      <c r="AL62" s="55" t="s">
        <v>44</v>
      </c>
      <c r="AM62" s="55" t="s">
        <v>45</v>
      </c>
      <c r="AN62" s="55" t="s">
        <v>46</v>
      </c>
      <c r="AO62" s="55" t="s">
        <v>43</v>
      </c>
      <c r="AP62" s="55" t="s">
        <v>44</v>
      </c>
      <c r="AQ62" s="55" t="s">
        <v>45</v>
      </c>
      <c r="AR62" s="55" t="s">
        <v>46</v>
      </c>
      <c r="AS62" s="55" t="s">
        <v>43</v>
      </c>
      <c r="AT62" s="55" t="s">
        <v>44</v>
      </c>
      <c r="AU62" s="55" t="s">
        <v>45</v>
      </c>
      <c r="AV62" s="55" t="s">
        <v>46</v>
      </c>
      <c r="AW62" s="55" t="s">
        <v>43</v>
      </c>
      <c r="AX62" s="55" t="s">
        <v>44</v>
      </c>
      <c r="AY62" s="55" t="s">
        <v>45</v>
      </c>
      <c r="AZ62" s="55" t="s">
        <v>46</v>
      </c>
      <c r="BA62" s="167"/>
      <c r="BB62" s="162"/>
      <c r="BC62" s="162"/>
    </row>
    <row r="63" spans="1:55" ht="46.15" customHeight="1">
      <c r="A63" s="180"/>
      <c r="B63" s="180"/>
      <c r="C63" s="55" t="s">
        <v>64</v>
      </c>
      <c r="D63" s="97">
        <v>30</v>
      </c>
      <c r="E63" s="57">
        <f>0.01*E60/2</f>
        <v>0.05</v>
      </c>
      <c r="F63" s="57">
        <f>0.015*F60/2</f>
        <v>0.09</v>
      </c>
      <c r="G63" s="57">
        <f>0.02*G60/2</f>
        <v>0.06</v>
      </c>
      <c r="H63" s="113">
        <f>E63+F63+G63</f>
        <v>0.2</v>
      </c>
      <c r="I63" s="57">
        <f>0.01*I60/2</f>
        <v>0.05</v>
      </c>
      <c r="J63" s="57">
        <f>0.015*J60/2</f>
        <v>0.09</v>
      </c>
      <c r="K63" s="57">
        <f>0.02*K60/2</f>
        <v>0.06</v>
      </c>
      <c r="L63" s="113">
        <f>I63+J63+K63</f>
        <v>0.2</v>
      </c>
      <c r="M63" s="57">
        <f>0.01*M60/2</f>
        <v>0.05</v>
      </c>
      <c r="N63" s="57">
        <f>0.015*N60/2</f>
        <v>0.09</v>
      </c>
      <c r="O63" s="57">
        <f>0.02*O60/2</f>
        <v>0.06</v>
      </c>
      <c r="P63" s="113">
        <f>M63+N63+O63</f>
        <v>0.2</v>
      </c>
      <c r="Q63" s="57">
        <f>0.01*Q60/2</f>
        <v>0.05</v>
      </c>
      <c r="R63" s="57">
        <f>0.015*R60/2</f>
        <v>0.09</v>
      </c>
      <c r="S63" s="57">
        <f>0.02*S60/2</f>
        <v>0.06</v>
      </c>
      <c r="T63" s="113">
        <f>Q63+R63+S63</f>
        <v>0.2</v>
      </c>
      <c r="U63" s="57">
        <f>0.01*U60/2</f>
        <v>0.05</v>
      </c>
      <c r="V63" s="57">
        <f>0.015*V60/2</f>
        <v>0.09</v>
      </c>
      <c r="W63" s="57">
        <f>0.02*W60/2</f>
        <v>0.06</v>
      </c>
      <c r="X63" s="113">
        <f>U63+V63+W63</f>
        <v>0.2</v>
      </c>
      <c r="Y63" s="57">
        <f>0.01*Y60/2</f>
        <v>0.05</v>
      </c>
      <c r="Z63" s="57">
        <f>0.015*Z60/2</f>
        <v>0.09</v>
      </c>
      <c r="AA63" s="57">
        <f>0.02*AA60/2</f>
        <v>0.06</v>
      </c>
      <c r="AB63" s="113">
        <f>Y63+Z63+AA63</f>
        <v>0.2</v>
      </c>
      <c r="AC63" s="57">
        <f>0.01*AC60/2</f>
        <v>0.05</v>
      </c>
      <c r="AD63" s="57">
        <f>0.015*AD60/2</f>
        <v>0.09</v>
      </c>
      <c r="AE63" s="57">
        <f>0.02*AE60/2</f>
        <v>0.06</v>
      </c>
      <c r="AF63" s="113">
        <f>AC63+AD63+AE63</f>
        <v>0.2</v>
      </c>
      <c r="AG63" s="57">
        <f>0.01*AG60/2</f>
        <v>0.05</v>
      </c>
      <c r="AH63" s="57">
        <f>0.015*AH60/2</f>
        <v>0.09</v>
      </c>
      <c r="AI63" s="57">
        <f>0.02*AI60/2</f>
        <v>0.06</v>
      </c>
      <c r="AJ63" s="113">
        <f>AG63+AH63+AI63</f>
        <v>0.2</v>
      </c>
      <c r="AK63" s="57">
        <f>0.01*AK60/2</f>
        <v>0.05</v>
      </c>
      <c r="AL63" s="57">
        <f>0.015*AL60/2</f>
        <v>0.09</v>
      </c>
      <c r="AM63" s="57">
        <f>0.02*AM60/2</f>
        <v>0.06</v>
      </c>
      <c r="AN63" s="113">
        <f>AK63+AL63+AM63</f>
        <v>0.2</v>
      </c>
      <c r="AO63" s="57">
        <f>0.01*AO60/2</f>
        <v>0.05</v>
      </c>
      <c r="AP63" s="57">
        <f>0.015*AP60/2</f>
        <v>0.09</v>
      </c>
      <c r="AQ63" s="57">
        <f>0.02*AQ60/2</f>
        <v>0.06</v>
      </c>
      <c r="AR63" s="113">
        <f>AO63+AP63+AQ63</f>
        <v>0.2</v>
      </c>
      <c r="AS63" s="57">
        <f>0.01*AS60/2</f>
        <v>0.05</v>
      </c>
      <c r="AT63" s="57">
        <f>0.015*AT60/2</f>
        <v>0.09</v>
      </c>
      <c r="AU63" s="57">
        <f>0.02*AU60/2</f>
        <v>0.06</v>
      </c>
      <c r="AV63" s="113">
        <f>AS63+AT63+AU63</f>
        <v>0.2</v>
      </c>
      <c r="AW63" s="57">
        <f>0.01*AW60/2</f>
        <v>0.05</v>
      </c>
      <c r="AX63" s="57">
        <f>0.015*AX60/2</f>
        <v>0.09</v>
      </c>
      <c r="AY63" s="57">
        <f>0.02*AY60/2</f>
        <v>0.06</v>
      </c>
      <c r="AZ63" s="113">
        <f>AW63+AX63+AY63</f>
        <v>0.2</v>
      </c>
      <c r="BA63" s="168"/>
      <c r="BB63" s="162"/>
      <c r="BC63" s="162"/>
    </row>
    <row r="64" spans="1:55" ht="46.15" customHeight="1">
      <c r="A64" s="55" t="s">
        <v>3</v>
      </c>
      <c r="B64" s="55" t="s">
        <v>139</v>
      </c>
      <c r="C64" s="55" t="s">
        <v>4</v>
      </c>
      <c r="D64" s="55" t="s">
        <v>223</v>
      </c>
      <c r="E64" s="180" t="s">
        <v>27</v>
      </c>
      <c r="F64" s="180"/>
      <c r="G64" s="180"/>
      <c r="H64" s="180"/>
      <c r="I64" s="180" t="s">
        <v>28</v>
      </c>
      <c r="J64" s="180"/>
      <c r="K64" s="180"/>
      <c r="L64" s="180"/>
      <c r="M64" s="180" t="s">
        <v>29</v>
      </c>
      <c r="N64" s="180"/>
      <c r="O64" s="180"/>
      <c r="P64" s="180"/>
      <c r="Q64" s="180" t="s">
        <v>30</v>
      </c>
      <c r="R64" s="180"/>
      <c r="S64" s="180"/>
      <c r="T64" s="180"/>
      <c r="U64" s="180" t="s">
        <v>31</v>
      </c>
      <c r="V64" s="180"/>
      <c r="W64" s="180"/>
      <c r="X64" s="180"/>
      <c r="Y64" s="180" t="s">
        <v>32</v>
      </c>
      <c r="Z64" s="180"/>
      <c r="AA64" s="180"/>
      <c r="AB64" s="180"/>
      <c r="AC64" s="180" t="s">
        <v>33</v>
      </c>
      <c r="AD64" s="180"/>
      <c r="AE64" s="180"/>
      <c r="AF64" s="180"/>
      <c r="AG64" s="184" t="s">
        <v>34</v>
      </c>
      <c r="AH64" s="184"/>
      <c r="AI64" s="184"/>
      <c r="AJ64" s="184"/>
      <c r="AK64" s="180" t="s">
        <v>35</v>
      </c>
      <c r="AL64" s="180"/>
      <c r="AM64" s="180"/>
      <c r="AN64" s="180"/>
      <c r="AO64" s="180" t="s">
        <v>36</v>
      </c>
      <c r="AP64" s="180"/>
      <c r="AQ64" s="180"/>
      <c r="AR64" s="180"/>
      <c r="AS64" s="180" t="s">
        <v>37</v>
      </c>
      <c r="AT64" s="180"/>
      <c r="AU64" s="180"/>
      <c r="AV64" s="180"/>
      <c r="AW64" s="180" t="s">
        <v>38</v>
      </c>
      <c r="AX64" s="180"/>
      <c r="AY64" s="180"/>
      <c r="AZ64" s="180"/>
      <c r="BA64" s="55" t="s">
        <v>39</v>
      </c>
      <c r="BB64" s="55" t="s">
        <v>162</v>
      </c>
      <c r="BC64" s="55" t="s">
        <v>163</v>
      </c>
    </row>
    <row r="65" spans="1:55" ht="46.15" customHeight="1">
      <c r="A65" s="181" t="s">
        <v>305</v>
      </c>
      <c r="B65" s="180" t="s">
        <v>154</v>
      </c>
      <c r="C65" s="55" t="s">
        <v>5</v>
      </c>
      <c r="D65" s="98" t="s">
        <v>224</v>
      </c>
      <c r="E65" s="55" t="s">
        <v>43</v>
      </c>
      <c r="F65" s="55" t="s">
        <v>44</v>
      </c>
      <c r="G65" s="55" t="s">
        <v>45</v>
      </c>
      <c r="H65" s="55" t="s">
        <v>46</v>
      </c>
      <c r="I65" s="55" t="s">
        <v>43</v>
      </c>
      <c r="J65" s="55" t="s">
        <v>44</v>
      </c>
      <c r="K65" s="55" t="s">
        <v>45</v>
      </c>
      <c r="L65" s="55" t="s">
        <v>46</v>
      </c>
      <c r="M65" s="55" t="s">
        <v>43</v>
      </c>
      <c r="N65" s="55" t="s">
        <v>44</v>
      </c>
      <c r="O65" s="55" t="s">
        <v>45</v>
      </c>
      <c r="P65" s="55" t="s">
        <v>46</v>
      </c>
      <c r="Q65" s="55" t="s">
        <v>43</v>
      </c>
      <c r="R65" s="55" t="s">
        <v>44</v>
      </c>
      <c r="S65" s="55" t="s">
        <v>45</v>
      </c>
      <c r="T65" s="55" t="s">
        <v>46</v>
      </c>
      <c r="U65" s="55" t="s">
        <v>43</v>
      </c>
      <c r="V65" s="55" t="s">
        <v>44</v>
      </c>
      <c r="W65" s="55" t="s">
        <v>45</v>
      </c>
      <c r="X65" s="55" t="s">
        <v>46</v>
      </c>
      <c r="Y65" s="55" t="s">
        <v>43</v>
      </c>
      <c r="Z65" s="55" t="s">
        <v>44</v>
      </c>
      <c r="AA65" s="55" t="s">
        <v>45</v>
      </c>
      <c r="AB65" s="55" t="s">
        <v>46</v>
      </c>
      <c r="AC65" s="55" t="s">
        <v>43</v>
      </c>
      <c r="AD65" s="55" t="s">
        <v>44</v>
      </c>
      <c r="AE65" s="55" t="s">
        <v>45</v>
      </c>
      <c r="AF65" s="55" t="s">
        <v>46</v>
      </c>
      <c r="AG65" s="55" t="s">
        <v>43</v>
      </c>
      <c r="AH65" s="55" t="s">
        <v>44</v>
      </c>
      <c r="AI65" s="55" t="s">
        <v>45</v>
      </c>
      <c r="AJ65" s="55" t="s">
        <v>46</v>
      </c>
      <c r="AK65" s="55" t="s">
        <v>43</v>
      </c>
      <c r="AL65" s="55" t="s">
        <v>44</v>
      </c>
      <c r="AM65" s="55" t="s">
        <v>45</v>
      </c>
      <c r="AN65" s="55" t="s">
        <v>46</v>
      </c>
      <c r="AO65" s="55" t="s">
        <v>43</v>
      </c>
      <c r="AP65" s="55" t="s">
        <v>44</v>
      </c>
      <c r="AQ65" s="55" t="s">
        <v>45</v>
      </c>
      <c r="AR65" s="55" t="s">
        <v>46</v>
      </c>
      <c r="AS65" s="55" t="s">
        <v>43</v>
      </c>
      <c r="AT65" s="55" t="s">
        <v>44</v>
      </c>
      <c r="AU65" s="55" t="s">
        <v>45</v>
      </c>
      <c r="AV65" s="55" t="s">
        <v>46</v>
      </c>
      <c r="AW65" s="55" t="s">
        <v>43</v>
      </c>
      <c r="AX65" s="55" t="s">
        <v>44</v>
      </c>
      <c r="AY65" s="55" t="s">
        <v>45</v>
      </c>
      <c r="AZ65" s="55" t="s">
        <v>46</v>
      </c>
      <c r="BA65" s="166">
        <f>H66+L66+P66+T66+X66+AB66+AF66+AJ66+AN66+AR66+AV66+AZ66</f>
        <v>206</v>
      </c>
      <c r="BB65" s="169">
        <f>BC65*2</f>
        <v>3.2450000000000001</v>
      </c>
      <c r="BC65" s="162">
        <f>H69+L69+P69+T69+X69+AB69+AF69+AJ69+AN69+AR69+AV69+AZ69</f>
        <v>1.6225000000000001</v>
      </c>
    </row>
    <row r="66" spans="1:55" ht="46.15" customHeight="1">
      <c r="A66" s="180"/>
      <c r="B66" s="180"/>
      <c r="C66" s="92" t="s">
        <v>47</v>
      </c>
      <c r="D66" s="93" t="s">
        <v>225</v>
      </c>
      <c r="E66" s="94">
        <v>0</v>
      </c>
      <c r="F66" s="94">
        <v>0</v>
      </c>
      <c r="G66" s="99">
        <v>0</v>
      </c>
      <c r="H66" s="94">
        <f>SUM(E66:G66)</f>
        <v>0</v>
      </c>
      <c r="I66" s="94">
        <v>0</v>
      </c>
      <c r="J66" s="94">
        <v>0</v>
      </c>
      <c r="K66" s="94">
        <v>0</v>
      </c>
      <c r="L66" s="94">
        <f t="shared" ref="L66" si="0">SUM(I66:K66)</f>
        <v>0</v>
      </c>
      <c r="M66" s="94">
        <v>0</v>
      </c>
      <c r="N66" s="94">
        <v>0</v>
      </c>
      <c r="O66" s="94">
        <v>0</v>
      </c>
      <c r="P66" s="94">
        <f t="shared" ref="P66" si="1">SUM(M66:O66)</f>
        <v>0</v>
      </c>
      <c r="Q66" s="94">
        <v>0</v>
      </c>
      <c r="R66" s="94">
        <v>0</v>
      </c>
      <c r="S66" s="94">
        <v>0</v>
      </c>
      <c r="T66" s="94">
        <f t="shared" ref="T66" si="2">SUM(Q66:S66)</f>
        <v>0</v>
      </c>
      <c r="U66" s="94">
        <v>0</v>
      </c>
      <c r="V66" s="94">
        <v>0</v>
      </c>
      <c r="W66" s="94">
        <v>0</v>
      </c>
      <c r="X66" s="94">
        <f t="shared" ref="X66" si="3">SUM(U66:W66)</f>
        <v>0</v>
      </c>
      <c r="Y66" s="94">
        <v>0</v>
      </c>
      <c r="Z66" s="94">
        <v>0</v>
      </c>
      <c r="AA66" s="94">
        <v>1</v>
      </c>
      <c r="AB66" s="94">
        <f>SUM(Y66:AA66)</f>
        <v>1</v>
      </c>
      <c r="AC66" s="94">
        <v>0</v>
      </c>
      <c r="AD66" s="94">
        <v>2</v>
      </c>
      <c r="AE66" s="94">
        <v>2</v>
      </c>
      <c r="AF66" s="94">
        <f>SUM(AC66:AE66)</f>
        <v>4</v>
      </c>
      <c r="AG66" s="94">
        <v>0</v>
      </c>
      <c r="AH66" s="94">
        <v>13</v>
      </c>
      <c r="AI66" s="94">
        <v>5</v>
      </c>
      <c r="AJ66" s="94">
        <f>SUM(AG66:AI66)</f>
        <v>18</v>
      </c>
      <c r="AK66" s="94">
        <v>1</v>
      </c>
      <c r="AL66" s="94">
        <v>21</v>
      </c>
      <c r="AM66" s="94">
        <v>6</v>
      </c>
      <c r="AN66" s="94">
        <f>SUM(AK66:AM66)</f>
        <v>28</v>
      </c>
      <c r="AO66" s="94">
        <v>1</v>
      </c>
      <c r="AP66" s="94">
        <v>29</v>
      </c>
      <c r="AQ66" s="94">
        <v>7</v>
      </c>
      <c r="AR66" s="94">
        <f>SUM(AO66:AQ66)</f>
        <v>37</v>
      </c>
      <c r="AS66" s="94">
        <v>2</v>
      </c>
      <c r="AT66" s="94">
        <v>44</v>
      </c>
      <c r="AU66" s="94">
        <v>8</v>
      </c>
      <c r="AV66" s="94">
        <f>SUM(AS66:AU66)</f>
        <v>54</v>
      </c>
      <c r="AW66" s="94">
        <v>1</v>
      </c>
      <c r="AX66" s="94">
        <v>56</v>
      </c>
      <c r="AY66" s="94">
        <v>7</v>
      </c>
      <c r="AZ66" s="94">
        <f>SUM(AW66:AY66)</f>
        <v>64</v>
      </c>
      <c r="BA66" s="167"/>
      <c r="BB66" s="169"/>
      <c r="BC66" s="162"/>
    </row>
    <row r="67" spans="1:55" ht="46.15" customHeight="1">
      <c r="A67" s="180"/>
      <c r="B67" s="180"/>
      <c r="C67" s="55" t="s">
        <v>49</v>
      </c>
      <c r="D67" s="95" t="s">
        <v>226</v>
      </c>
      <c r="E67" s="180" t="s">
        <v>51</v>
      </c>
      <c r="F67" s="180"/>
      <c r="G67" s="180"/>
      <c r="H67" s="180"/>
      <c r="I67" s="180" t="s">
        <v>52</v>
      </c>
      <c r="J67" s="180"/>
      <c r="K67" s="180"/>
      <c r="L67" s="180"/>
      <c r="M67" s="180" t="s">
        <v>53</v>
      </c>
      <c r="N67" s="180"/>
      <c r="O67" s="180"/>
      <c r="P67" s="180"/>
      <c r="Q67" s="180" t="s">
        <v>54</v>
      </c>
      <c r="R67" s="180"/>
      <c r="S67" s="180"/>
      <c r="T67" s="180"/>
      <c r="U67" s="180" t="s">
        <v>55</v>
      </c>
      <c r="V67" s="180"/>
      <c r="W67" s="180"/>
      <c r="X67" s="180"/>
      <c r="Y67" s="180" t="s">
        <v>56</v>
      </c>
      <c r="Z67" s="180"/>
      <c r="AA67" s="180"/>
      <c r="AB67" s="180"/>
      <c r="AC67" s="180" t="s">
        <v>57</v>
      </c>
      <c r="AD67" s="180"/>
      <c r="AE67" s="180"/>
      <c r="AF67" s="180"/>
      <c r="AG67" s="180" t="s">
        <v>58</v>
      </c>
      <c r="AH67" s="180"/>
      <c r="AI67" s="180"/>
      <c r="AJ67" s="180"/>
      <c r="AK67" s="180" t="s">
        <v>59</v>
      </c>
      <c r="AL67" s="180"/>
      <c r="AM67" s="180"/>
      <c r="AN67" s="180"/>
      <c r="AO67" s="180" t="s">
        <v>60</v>
      </c>
      <c r="AP67" s="180"/>
      <c r="AQ67" s="180"/>
      <c r="AR67" s="180"/>
      <c r="AS67" s="180" t="s">
        <v>61</v>
      </c>
      <c r="AT67" s="180"/>
      <c r="AU67" s="180"/>
      <c r="AV67" s="180"/>
      <c r="AW67" s="180" t="s">
        <v>62</v>
      </c>
      <c r="AX67" s="180"/>
      <c r="AY67" s="180"/>
      <c r="AZ67" s="180"/>
      <c r="BA67" s="167"/>
      <c r="BB67" s="169"/>
      <c r="BC67" s="162"/>
    </row>
    <row r="68" spans="1:55" ht="46.15" customHeight="1">
      <c r="A68" s="180"/>
      <c r="B68" s="180"/>
      <c r="C68" s="55" t="s">
        <v>63</v>
      </c>
      <c r="D68" s="96">
        <v>20000</v>
      </c>
      <c r="E68" s="55" t="s">
        <v>43</v>
      </c>
      <c r="F68" s="55" t="s">
        <v>44</v>
      </c>
      <c r="G68" s="55" t="s">
        <v>45</v>
      </c>
      <c r="H68" s="55" t="s">
        <v>46</v>
      </c>
      <c r="I68" s="55" t="s">
        <v>43</v>
      </c>
      <c r="J68" s="55" t="s">
        <v>44</v>
      </c>
      <c r="K68" s="55" t="s">
        <v>45</v>
      </c>
      <c r="L68" s="55" t="s">
        <v>46</v>
      </c>
      <c r="M68" s="55" t="s">
        <v>43</v>
      </c>
      <c r="N68" s="55" t="s">
        <v>44</v>
      </c>
      <c r="O68" s="55" t="s">
        <v>45</v>
      </c>
      <c r="P68" s="55" t="s">
        <v>46</v>
      </c>
      <c r="Q68" s="55" t="s">
        <v>43</v>
      </c>
      <c r="R68" s="55" t="s">
        <v>44</v>
      </c>
      <c r="S68" s="55" t="s">
        <v>45</v>
      </c>
      <c r="T68" s="55" t="s">
        <v>46</v>
      </c>
      <c r="U68" s="55" t="s">
        <v>43</v>
      </c>
      <c r="V68" s="55" t="s">
        <v>44</v>
      </c>
      <c r="W68" s="55" t="s">
        <v>45</v>
      </c>
      <c r="X68" s="55" t="s">
        <v>46</v>
      </c>
      <c r="Y68" s="55" t="s">
        <v>43</v>
      </c>
      <c r="Z68" s="55" t="s">
        <v>44</v>
      </c>
      <c r="AA68" s="55" t="s">
        <v>45</v>
      </c>
      <c r="AB68" s="55" t="s">
        <v>46</v>
      </c>
      <c r="AC68" s="55" t="s">
        <v>43</v>
      </c>
      <c r="AD68" s="55" t="s">
        <v>44</v>
      </c>
      <c r="AE68" s="55" t="s">
        <v>45</v>
      </c>
      <c r="AF68" s="55" t="s">
        <v>46</v>
      </c>
      <c r="AG68" s="55" t="s">
        <v>43</v>
      </c>
      <c r="AH68" s="55" t="s">
        <v>44</v>
      </c>
      <c r="AI68" s="55" t="s">
        <v>45</v>
      </c>
      <c r="AJ68" s="55" t="s">
        <v>46</v>
      </c>
      <c r="AK68" s="55" t="s">
        <v>43</v>
      </c>
      <c r="AL68" s="55" t="s">
        <v>44</v>
      </c>
      <c r="AM68" s="55" t="s">
        <v>45</v>
      </c>
      <c r="AN68" s="55" t="s">
        <v>46</v>
      </c>
      <c r="AO68" s="55" t="s">
        <v>43</v>
      </c>
      <c r="AP68" s="55" t="s">
        <v>44</v>
      </c>
      <c r="AQ68" s="55" t="s">
        <v>45</v>
      </c>
      <c r="AR68" s="55" t="s">
        <v>46</v>
      </c>
      <c r="AS68" s="55" t="s">
        <v>43</v>
      </c>
      <c r="AT68" s="55" t="s">
        <v>44</v>
      </c>
      <c r="AU68" s="55" t="s">
        <v>45</v>
      </c>
      <c r="AV68" s="55" t="s">
        <v>46</v>
      </c>
      <c r="AW68" s="55" t="s">
        <v>43</v>
      </c>
      <c r="AX68" s="55" t="s">
        <v>44</v>
      </c>
      <c r="AY68" s="55" t="s">
        <v>45</v>
      </c>
      <c r="AZ68" s="55" t="s">
        <v>46</v>
      </c>
      <c r="BA68" s="167"/>
      <c r="BB68" s="169"/>
      <c r="BC68" s="162"/>
    </row>
    <row r="69" spans="1:55" ht="46.15" customHeight="1">
      <c r="A69" s="180"/>
      <c r="B69" s="180"/>
      <c r="C69" s="55" t="s">
        <v>64</v>
      </c>
      <c r="D69" s="96" t="s">
        <v>227</v>
      </c>
      <c r="E69" s="56">
        <f>0.01*E66/2</f>
        <v>0</v>
      </c>
      <c r="F69" s="56">
        <f>0.015*F66/2</f>
        <v>0</v>
      </c>
      <c r="G69" s="56">
        <f>0.02*G66/2</f>
        <v>0</v>
      </c>
      <c r="H69" s="115">
        <f>E69+F69+G69</f>
        <v>0</v>
      </c>
      <c r="I69" s="56">
        <f>0.01*I66/2</f>
        <v>0</v>
      </c>
      <c r="J69" s="56">
        <f>0.015*J66/2</f>
        <v>0</v>
      </c>
      <c r="K69" s="56">
        <f>0.02*K66/2</f>
        <v>0</v>
      </c>
      <c r="L69" s="115">
        <f>I69+J69+K69</f>
        <v>0</v>
      </c>
      <c r="M69" s="56">
        <f>0.01*M66/2</f>
        <v>0</v>
      </c>
      <c r="N69" s="56">
        <f>0.015*N66/2</f>
        <v>0</v>
      </c>
      <c r="O69" s="56">
        <f>0.02*O66/2</f>
        <v>0</v>
      </c>
      <c r="P69" s="115">
        <f>M69+N69+O69</f>
        <v>0</v>
      </c>
      <c r="Q69" s="56">
        <f>0.01*Q66/2</f>
        <v>0</v>
      </c>
      <c r="R69" s="56">
        <f>0.015*R66/2</f>
        <v>0</v>
      </c>
      <c r="S69" s="56">
        <f>0.02*S66/2</f>
        <v>0</v>
      </c>
      <c r="T69" s="115">
        <f>Q69+R69+S69</f>
        <v>0</v>
      </c>
      <c r="U69" s="56">
        <f>0.01*U66/2</f>
        <v>0</v>
      </c>
      <c r="V69" s="56">
        <f>0.015*V66/2</f>
        <v>0</v>
      </c>
      <c r="W69" s="56">
        <f>0.02*W66/2</f>
        <v>0</v>
      </c>
      <c r="X69" s="115">
        <f>U69+V69+W69</f>
        <v>0</v>
      </c>
      <c r="Y69" s="56">
        <f>0.01*Y66/2</f>
        <v>0</v>
      </c>
      <c r="Z69" s="56">
        <f>0.015*Z66/2</f>
        <v>0</v>
      </c>
      <c r="AA69" s="56">
        <f>0.02*AA66/2</f>
        <v>0.01</v>
      </c>
      <c r="AB69" s="115">
        <f>Y69+Z69+AA69</f>
        <v>0.01</v>
      </c>
      <c r="AC69" s="56">
        <f>0.01*AC66/2</f>
        <v>0</v>
      </c>
      <c r="AD69" s="56">
        <f>0.015*AD66/2</f>
        <v>1.4999999999999999E-2</v>
      </c>
      <c r="AE69" s="56">
        <f>0.02*AE66/2</f>
        <v>0.02</v>
      </c>
      <c r="AF69" s="115">
        <f>AC69+AD69+AE69</f>
        <v>3.5000000000000003E-2</v>
      </c>
      <c r="AG69" s="56">
        <f>0.01*AG66/2</f>
        <v>0</v>
      </c>
      <c r="AH69" s="56">
        <f>0.015*AH66/2</f>
        <v>9.7500000000000003E-2</v>
      </c>
      <c r="AI69" s="56">
        <f>0.02*AI66/2</f>
        <v>0.05</v>
      </c>
      <c r="AJ69" s="115">
        <f>AG69+AH69+AI69</f>
        <v>0.14750000000000002</v>
      </c>
      <c r="AK69" s="56">
        <f>0.01*AK66/2</f>
        <v>5.0000000000000001E-3</v>
      </c>
      <c r="AL69" s="56">
        <f>0.015*AL66/2</f>
        <v>0.1575</v>
      </c>
      <c r="AM69" s="56">
        <f>0.02*AM66/2</f>
        <v>0.06</v>
      </c>
      <c r="AN69" s="115">
        <f>AK69+AL69+AM69</f>
        <v>0.2225</v>
      </c>
      <c r="AO69" s="56">
        <f>0.01*AO66/2</f>
        <v>5.0000000000000001E-3</v>
      </c>
      <c r="AP69" s="56">
        <f>0.015*AP66/2</f>
        <v>0.2175</v>
      </c>
      <c r="AQ69" s="56">
        <f>0.02*AQ66/2</f>
        <v>7.0000000000000007E-2</v>
      </c>
      <c r="AR69" s="115">
        <f>AO69+AP69+AQ69</f>
        <v>0.29249999999999998</v>
      </c>
      <c r="AS69" s="56">
        <f>0.01*AS66/2</f>
        <v>0.01</v>
      </c>
      <c r="AT69" s="56">
        <f>0.015*AT66/2</f>
        <v>0.32999999999999996</v>
      </c>
      <c r="AU69" s="56">
        <f>0.02*AU66/2</f>
        <v>0.08</v>
      </c>
      <c r="AV69" s="115">
        <f>AS69+AT69+AU69</f>
        <v>0.42</v>
      </c>
      <c r="AW69" s="56">
        <f>0.01*AW66/2</f>
        <v>5.0000000000000001E-3</v>
      </c>
      <c r="AX69" s="56">
        <f>0.015*AX66/2</f>
        <v>0.42</v>
      </c>
      <c r="AY69" s="56">
        <f>0.02*AY66/2</f>
        <v>7.0000000000000007E-2</v>
      </c>
      <c r="AZ69" s="115">
        <f>AW69+AX69+AY69</f>
        <v>0.495</v>
      </c>
      <c r="BA69" s="168"/>
      <c r="BB69" s="169"/>
      <c r="BC69" s="162"/>
    </row>
    <row r="70" spans="1:55" ht="46.15" customHeight="1">
      <c r="A70" s="55" t="s">
        <v>3</v>
      </c>
      <c r="B70" s="55" t="s">
        <v>139</v>
      </c>
      <c r="C70" s="55" t="s">
        <v>4</v>
      </c>
      <c r="D70" s="55" t="s">
        <v>228</v>
      </c>
      <c r="E70" s="180" t="s">
        <v>27</v>
      </c>
      <c r="F70" s="180"/>
      <c r="G70" s="180"/>
      <c r="H70" s="180"/>
      <c r="I70" s="180" t="s">
        <v>28</v>
      </c>
      <c r="J70" s="180"/>
      <c r="K70" s="180"/>
      <c r="L70" s="180"/>
      <c r="M70" s="180" t="s">
        <v>29</v>
      </c>
      <c r="N70" s="180"/>
      <c r="O70" s="180"/>
      <c r="P70" s="180"/>
      <c r="Q70" s="180" t="s">
        <v>30</v>
      </c>
      <c r="R70" s="180"/>
      <c r="S70" s="180"/>
      <c r="T70" s="180"/>
      <c r="U70" s="180" t="s">
        <v>31</v>
      </c>
      <c r="V70" s="180"/>
      <c r="W70" s="180"/>
      <c r="X70" s="180"/>
      <c r="Y70" s="180" t="s">
        <v>32</v>
      </c>
      <c r="Z70" s="180"/>
      <c r="AA70" s="180"/>
      <c r="AB70" s="180"/>
      <c r="AC70" s="180" t="s">
        <v>33</v>
      </c>
      <c r="AD70" s="180"/>
      <c r="AE70" s="180"/>
      <c r="AF70" s="180"/>
      <c r="AG70" s="184" t="s">
        <v>34</v>
      </c>
      <c r="AH70" s="184"/>
      <c r="AI70" s="184"/>
      <c r="AJ70" s="184"/>
      <c r="AK70" s="180" t="s">
        <v>35</v>
      </c>
      <c r="AL70" s="180"/>
      <c r="AM70" s="180"/>
      <c r="AN70" s="180"/>
      <c r="AO70" s="180" t="s">
        <v>36</v>
      </c>
      <c r="AP70" s="180"/>
      <c r="AQ70" s="180"/>
      <c r="AR70" s="180"/>
      <c r="AS70" s="180" t="s">
        <v>37</v>
      </c>
      <c r="AT70" s="180"/>
      <c r="AU70" s="180"/>
      <c r="AV70" s="180"/>
      <c r="AW70" s="180" t="s">
        <v>38</v>
      </c>
      <c r="AX70" s="180"/>
      <c r="AY70" s="180"/>
      <c r="AZ70" s="180"/>
      <c r="BA70" s="55" t="s">
        <v>39</v>
      </c>
      <c r="BB70" s="55" t="s">
        <v>162</v>
      </c>
      <c r="BC70" s="55" t="s">
        <v>163</v>
      </c>
    </row>
    <row r="71" spans="1:55" ht="46.15" customHeight="1">
      <c r="A71" s="181" t="s">
        <v>306</v>
      </c>
      <c r="B71" s="180" t="s">
        <v>154</v>
      </c>
      <c r="C71" s="55" t="s">
        <v>5</v>
      </c>
      <c r="D71" s="98" t="s">
        <v>229</v>
      </c>
      <c r="E71" s="55" t="s">
        <v>43</v>
      </c>
      <c r="F71" s="55" t="s">
        <v>44</v>
      </c>
      <c r="G71" s="55" t="s">
        <v>45</v>
      </c>
      <c r="H71" s="55" t="s">
        <v>46</v>
      </c>
      <c r="I71" s="55" t="s">
        <v>43</v>
      </c>
      <c r="J71" s="55" t="s">
        <v>44</v>
      </c>
      <c r="K71" s="55" t="s">
        <v>45</v>
      </c>
      <c r="L71" s="55" t="s">
        <v>46</v>
      </c>
      <c r="M71" s="55" t="s">
        <v>43</v>
      </c>
      <c r="N71" s="55" t="s">
        <v>44</v>
      </c>
      <c r="O71" s="55" t="s">
        <v>45</v>
      </c>
      <c r="P71" s="55" t="s">
        <v>46</v>
      </c>
      <c r="Q71" s="55" t="s">
        <v>43</v>
      </c>
      <c r="R71" s="55" t="s">
        <v>44</v>
      </c>
      <c r="S71" s="55" t="s">
        <v>45</v>
      </c>
      <c r="T71" s="55" t="s">
        <v>46</v>
      </c>
      <c r="U71" s="55" t="s">
        <v>43</v>
      </c>
      <c r="V71" s="55" t="s">
        <v>44</v>
      </c>
      <c r="W71" s="55" t="s">
        <v>45</v>
      </c>
      <c r="X71" s="55" t="s">
        <v>46</v>
      </c>
      <c r="Y71" s="55" t="s">
        <v>43</v>
      </c>
      <c r="Z71" s="55" t="s">
        <v>44</v>
      </c>
      <c r="AA71" s="55" t="s">
        <v>45</v>
      </c>
      <c r="AB71" s="55" t="s">
        <v>46</v>
      </c>
      <c r="AC71" s="55" t="s">
        <v>43</v>
      </c>
      <c r="AD71" s="55" t="s">
        <v>44</v>
      </c>
      <c r="AE71" s="55" t="s">
        <v>45</v>
      </c>
      <c r="AF71" s="55" t="s">
        <v>46</v>
      </c>
      <c r="AG71" s="55" t="s">
        <v>43</v>
      </c>
      <c r="AH71" s="55" t="s">
        <v>44</v>
      </c>
      <c r="AI71" s="55" t="s">
        <v>45</v>
      </c>
      <c r="AJ71" s="55" t="s">
        <v>46</v>
      </c>
      <c r="AK71" s="55" t="s">
        <v>43</v>
      </c>
      <c r="AL71" s="55" t="s">
        <v>44</v>
      </c>
      <c r="AM71" s="55" t="s">
        <v>45</v>
      </c>
      <c r="AN71" s="55" t="s">
        <v>46</v>
      </c>
      <c r="AO71" s="55" t="s">
        <v>43</v>
      </c>
      <c r="AP71" s="55" t="s">
        <v>44</v>
      </c>
      <c r="AQ71" s="55" t="s">
        <v>45</v>
      </c>
      <c r="AR71" s="55" t="s">
        <v>46</v>
      </c>
      <c r="AS71" s="55" t="s">
        <v>43</v>
      </c>
      <c r="AT71" s="55" t="s">
        <v>44</v>
      </c>
      <c r="AU71" s="55" t="s">
        <v>45</v>
      </c>
      <c r="AV71" s="55" t="s">
        <v>46</v>
      </c>
      <c r="AW71" s="55" t="s">
        <v>43</v>
      </c>
      <c r="AX71" s="55" t="s">
        <v>44</v>
      </c>
      <c r="AY71" s="55" t="s">
        <v>45</v>
      </c>
      <c r="AZ71" s="55" t="s">
        <v>46</v>
      </c>
      <c r="BA71" s="166">
        <f>H72+L72+P72+T72+X72+AB72+AF72+AJ72+AN72+AR72+AV72+AZ72</f>
        <v>333</v>
      </c>
      <c r="BB71" s="169">
        <f>BC71*2</f>
        <v>3.5400000000000005</v>
      </c>
      <c r="BC71" s="162">
        <f>H75+L75+P75+T75+X75+AB75+AF75+AJ75+AN75+AR75+AV75+AZ75</f>
        <v>1.7700000000000002</v>
      </c>
    </row>
    <row r="72" spans="1:55" ht="46.15" customHeight="1">
      <c r="A72" s="180"/>
      <c r="B72" s="180"/>
      <c r="C72" s="92" t="s">
        <v>47</v>
      </c>
      <c r="D72" s="93" t="s">
        <v>230</v>
      </c>
      <c r="E72" s="94">
        <v>20</v>
      </c>
      <c r="F72" s="94">
        <v>2</v>
      </c>
      <c r="G72" s="94">
        <v>1</v>
      </c>
      <c r="H72" s="94">
        <f>SUM(E72:G72)</f>
        <v>23</v>
      </c>
      <c r="I72" s="94">
        <v>21</v>
      </c>
      <c r="J72" s="94">
        <v>2</v>
      </c>
      <c r="K72" s="94">
        <v>1</v>
      </c>
      <c r="L72" s="94">
        <f>SUM(I72:K72)</f>
        <v>24</v>
      </c>
      <c r="M72" s="94">
        <v>24</v>
      </c>
      <c r="N72" s="94">
        <v>2</v>
      </c>
      <c r="O72" s="94">
        <v>1</v>
      </c>
      <c r="P72" s="94">
        <f>SUM(M72:O72)</f>
        <v>27</v>
      </c>
      <c r="Q72" s="94">
        <v>27</v>
      </c>
      <c r="R72" s="94">
        <v>2</v>
      </c>
      <c r="S72" s="94">
        <v>0</v>
      </c>
      <c r="T72" s="94">
        <f>SUM(Q72:S72)</f>
        <v>29</v>
      </c>
      <c r="U72" s="94">
        <v>27</v>
      </c>
      <c r="V72" s="94">
        <v>2</v>
      </c>
      <c r="W72" s="94">
        <v>0</v>
      </c>
      <c r="X72" s="94">
        <f>SUM(U72:W72)</f>
        <v>29</v>
      </c>
      <c r="Y72" s="94">
        <v>27</v>
      </c>
      <c r="Z72" s="94">
        <v>2</v>
      </c>
      <c r="AA72" s="94">
        <v>0</v>
      </c>
      <c r="AB72" s="94">
        <f>SUM(Y72:AA72)</f>
        <v>29</v>
      </c>
      <c r="AC72" s="94">
        <v>26</v>
      </c>
      <c r="AD72" s="94">
        <v>2</v>
      </c>
      <c r="AE72" s="94">
        <v>1</v>
      </c>
      <c r="AF72" s="94">
        <f>SUM(AC72:AE72)</f>
        <v>29</v>
      </c>
      <c r="AG72" s="94">
        <v>26</v>
      </c>
      <c r="AH72" s="94">
        <v>2</v>
      </c>
      <c r="AI72" s="94">
        <v>1</v>
      </c>
      <c r="AJ72" s="94">
        <f>SUM(AG72:AI72)</f>
        <v>29</v>
      </c>
      <c r="AK72" s="94">
        <v>26</v>
      </c>
      <c r="AL72" s="94">
        <v>2</v>
      </c>
      <c r="AM72" s="94">
        <v>1</v>
      </c>
      <c r="AN72" s="94">
        <f>SUM(AK72:AM72)</f>
        <v>29</v>
      </c>
      <c r="AO72" s="94">
        <v>26</v>
      </c>
      <c r="AP72" s="94">
        <v>2</v>
      </c>
      <c r="AQ72" s="94">
        <v>1</v>
      </c>
      <c r="AR72" s="94">
        <f>SUM(AO72:AQ72)</f>
        <v>29</v>
      </c>
      <c r="AS72" s="94">
        <v>26</v>
      </c>
      <c r="AT72" s="94">
        <v>2</v>
      </c>
      <c r="AU72" s="94">
        <v>1</v>
      </c>
      <c r="AV72" s="94">
        <f>SUM(AS72:AU72)</f>
        <v>29</v>
      </c>
      <c r="AW72" s="94">
        <v>24</v>
      </c>
      <c r="AX72" s="94">
        <v>2</v>
      </c>
      <c r="AY72" s="94">
        <v>1</v>
      </c>
      <c r="AZ72" s="94">
        <f>SUM(AW72:AY72)</f>
        <v>27</v>
      </c>
      <c r="BA72" s="167"/>
      <c r="BB72" s="169"/>
      <c r="BC72" s="162"/>
    </row>
    <row r="73" spans="1:55" ht="46.15" customHeight="1">
      <c r="A73" s="180"/>
      <c r="B73" s="180"/>
      <c r="C73" s="55" t="s">
        <v>49</v>
      </c>
      <c r="D73" s="95" t="s">
        <v>231</v>
      </c>
      <c r="E73" s="180" t="s">
        <v>51</v>
      </c>
      <c r="F73" s="180"/>
      <c r="G73" s="180"/>
      <c r="H73" s="180"/>
      <c r="I73" s="180" t="s">
        <v>52</v>
      </c>
      <c r="J73" s="180"/>
      <c r="K73" s="180"/>
      <c r="L73" s="180"/>
      <c r="M73" s="180" t="s">
        <v>53</v>
      </c>
      <c r="N73" s="180"/>
      <c r="O73" s="180"/>
      <c r="P73" s="180"/>
      <c r="Q73" s="180" t="s">
        <v>54</v>
      </c>
      <c r="R73" s="180"/>
      <c r="S73" s="180"/>
      <c r="T73" s="180"/>
      <c r="U73" s="180" t="s">
        <v>55</v>
      </c>
      <c r="V73" s="180"/>
      <c r="W73" s="180"/>
      <c r="X73" s="180"/>
      <c r="Y73" s="180" t="s">
        <v>56</v>
      </c>
      <c r="Z73" s="180"/>
      <c r="AA73" s="180"/>
      <c r="AB73" s="180"/>
      <c r="AC73" s="180" t="s">
        <v>57</v>
      </c>
      <c r="AD73" s="180"/>
      <c r="AE73" s="180"/>
      <c r="AF73" s="180"/>
      <c r="AG73" s="180" t="s">
        <v>58</v>
      </c>
      <c r="AH73" s="180"/>
      <c r="AI73" s="180"/>
      <c r="AJ73" s="180"/>
      <c r="AK73" s="180" t="s">
        <v>59</v>
      </c>
      <c r="AL73" s="180"/>
      <c r="AM73" s="180"/>
      <c r="AN73" s="180"/>
      <c r="AO73" s="180" t="s">
        <v>60</v>
      </c>
      <c r="AP73" s="180"/>
      <c r="AQ73" s="180"/>
      <c r="AR73" s="180"/>
      <c r="AS73" s="180" t="s">
        <v>61</v>
      </c>
      <c r="AT73" s="180"/>
      <c r="AU73" s="180"/>
      <c r="AV73" s="180"/>
      <c r="AW73" s="180" t="s">
        <v>62</v>
      </c>
      <c r="AX73" s="180"/>
      <c r="AY73" s="180"/>
      <c r="AZ73" s="180"/>
      <c r="BA73" s="167"/>
      <c r="BB73" s="169"/>
      <c r="BC73" s="162"/>
    </row>
    <row r="74" spans="1:55" ht="46.15" customHeight="1">
      <c r="A74" s="180"/>
      <c r="B74" s="180"/>
      <c r="C74" s="55" t="s">
        <v>63</v>
      </c>
      <c r="D74" s="96" t="s">
        <v>232</v>
      </c>
      <c r="E74" s="55" t="s">
        <v>43</v>
      </c>
      <c r="F74" s="55" t="s">
        <v>44</v>
      </c>
      <c r="G74" s="55" t="s">
        <v>45</v>
      </c>
      <c r="H74" s="55" t="s">
        <v>46</v>
      </c>
      <c r="I74" s="55" t="s">
        <v>43</v>
      </c>
      <c r="J74" s="55" t="s">
        <v>44</v>
      </c>
      <c r="K74" s="55" t="s">
        <v>45</v>
      </c>
      <c r="L74" s="55" t="s">
        <v>46</v>
      </c>
      <c r="M74" s="55" t="s">
        <v>43</v>
      </c>
      <c r="N74" s="55" t="s">
        <v>44</v>
      </c>
      <c r="O74" s="55" t="s">
        <v>45</v>
      </c>
      <c r="P74" s="55" t="s">
        <v>46</v>
      </c>
      <c r="Q74" s="55" t="s">
        <v>43</v>
      </c>
      <c r="R74" s="55" t="s">
        <v>44</v>
      </c>
      <c r="S74" s="55" t="s">
        <v>45</v>
      </c>
      <c r="T74" s="55" t="s">
        <v>46</v>
      </c>
      <c r="U74" s="55" t="s">
        <v>43</v>
      </c>
      <c r="V74" s="55" t="s">
        <v>44</v>
      </c>
      <c r="W74" s="55" t="s">
        <v>45</v>
      </c>
      <c r="X74" s="55" t="s">
        <v>46</v>
      </c>
      <c r="Y74" s="55" t="s">
        <v>43</v>
      </c>
      <c r="Z74" s="55" t="s">
        <v>44</v>
      </c>
      <c r="AA74" s="55" t="s">
        <v>45</v>
      </c>
      <c r="AB74" s="55" t="s">
        <v>46</v>
      </c>
      <c r="AC74" s="55" t="s">
        <v>43</v>
      </c>
      <c r="AD74" s="55" t="s">
        <v>44</v>
      </c>
      <c r="AE74" s="55" t="s">
        <v>45</v>
      </c>
      <c r="AF74" s="55" t="s">
        <v>46</v>
      </c>
      <c r="AG74" s="55" t="s">
        <v>43</v>
      </c>
      <c r="AH74" s="55" t="s">
        <v>44</v>
      </c>
      <c r="AI74" s="55" t="s">
        <v>45</v>
      </c>
      <c r="AJ74" s="55" t="s">
        <v>46</v>
      </c>
      <c r="AK74" s="55" t="s">
        <v>43</v>
      </c>
      <c r="AL74" s="55" t="s">
        <v>44</v>
      </c>
      <c r="AM74" s="55" t="s">
        <v>45</v>
      </c>
      <c r="AN74" s="55" t="s">
        <v>46</v>
      </c>
      <c r="AO74" s="55" t="s">
        <v>43</v>
      </c>
      <c r="AP74" s="55" t="s">
        <v>44</v>
      </c>
      <c r="AQ74" s="55" t="s">
        <v>45</v>
      </c>
      <c r="AR74" s="55" t="s">
        <v>46</v>
      </c>
      <c r="AS74" s="55" t="s">
        <v>43</v>
      </c>
      <c r="AT74" s="55" t="s">
        <v>44</v>
      </c>
      <c r="AU74" s="55" t="s">
        <v>45</v>
      </c>
      <c r="AV74" s="55" t="s">
        <v>46</v>
      </c>
      <c r="AW74" s="55" t="s">
        <v>43</v>
      </c>
      <c r="AX74" s="55" t="s">
        <v>44</v>
      </c>
      <c r="AY74" s="55" t="s">
        <v>45</v>
      </c>
      <c r="AZ74" s="55" t="s">
        <v>46</v>
      </c>
      <c r="BA74" s="167"/>
      <c r="BB74" s="169"/>
      <c r="BC74" s="162"/>
    </row>
    <row r="75" spans="1:55" ht="46.15" customHeight="1">
      <c r="A75" s="180"/>
      <c r="B75" s="180"/>
      <c r="C75" s="55" t="s">
        <v>64</v>
      </c>
      <c r="D75" s="96" t="s">
        <v>233</v>
      </c>
      <c r="E75" s="56">
        <f>0.01*E72/2</f>
        <v>0.1</v>
      </c>
      <c r="F75" s="56">
        <f>0.015*F72/2</f>
        <v>1.4999999999999999E-2</v>
      </c>
      <c r="G75" s="56">
        <f>0.02*G72/2</f>
        <v>0.01</v>
      </c>
      <c r="H75" s="115">
        <f>E75+F75+G75</f>
        <v>0.125</v>
      </c>
      <c r="I75" s="56">
        <f>0.01*I72/2</f>
        <v>0.105</v>
      </c>
      <c r="J75" s="56">
        <f>0.015*J72/2</f>
        <v>1.4999999999999999E-2</v>
      </c>
      <c r="K75" s="56">
        <f>0.02*K72/2</f>
        <v>0.01</v>
      </c>
      <c r="L75" s="115">
        <f>I75+J75+K75</f>
        <v>0.13</v>
      </c>
      <c r="M75" s="56">
        <f>0.01*M72/2</f>
        <v>0.12</v>
      </c>
      <c r="N75" s="56">
        <f>0.015*N72/2</f>
        <v>1.4999999999999999E-2</v>
      </c>
      <c r="O75" s="56">
        <f>0.02*O72/2</f>
        <v>0.01</v>
      </c>
      <c r="P75" s="115">
        <f>M75+N75+O75</f>
        <v>0.14500000000000002</v>
      </c>
      <c r="Q75" s="56">
        <f>0.01*Q72/2</f>
        <v>0.13500000000000001</v>
      </c>
      <c r="R75" s="56">
        <f>0.015*R72/2</f>
        <v>1.4999999999999999E-2</v>
      </c>
      <c r="S75" s="56">
        <f>0.02*S72/2</f>
        <v>0</v>
      </c>
      <c r="T75" s="115">
        <f>Q75+R75+S75</f>
        <v>0.15000000000000002</v>
      </c>
      <c r="U75" s="56">
        <f>0.01*U72/2</f>
        <v>0.13500000000000001</v>
      </c>
      <c r="V75" s="56">
        <f>0.015*V72/2</f>
        <v>1.4999999999999999E-2</v>
      </c>
      <c r="W75" s="56">
        <f>0.02*W72/2</f>
        <v>0</v>
      </c>
      <c r="X75" s="115">
        <f>U75+V75+W75</f>
        <v>0.15000000000000002</v>
      </c>
      <c r="Y75" s="56">
        <f>0.01*Y72/2</f>
        <v>0.13500000000000001</v>
      </c>
      <c r="Z75" s="56">
        <f>0.015*Z72/2</f>
        <v>1.4999999999999999E-2</v>
      </c>
      <c r="AA75" s="56">
        <f>0.02*AA72/2</f>
        <v>0</v>
      </c>
      <c r="AB75" s="115">
        <f>Y75+Z75+AA75</f>
        <v>0.15000000000000002</v>
      </c>
      <c r="AC75" s="56">
        <f>0.01*AC72/2</f>
        <v>0.13</v>
      </c>
      <c r="AD75" s="56">
        <f>0.015*AD72/2</f>
        <v>1.4999999999999999E-2</v>
      </c>
      <c r="AE75" s="56">
        <f>0.02*AE72/2</f>
        <v>0.01</v>
      </c>
      <c r="AF75" s="115">
        <f>AC75+AD75+AE75</f>
        <v>0.15500000000000003</v>
      </c>
      <c r="AG75" s="56">
        <f>0.01*AG72/2</f>
        <v>0.13</v>
      </c>
      <c r="AH75" s="56">
        <f>0.015*AH72/2</f>
        <v>1.4999999999999999E-2</v>
      </c>
      <c r="AI75" s="56">
        <f>0.02*AI72/2</f>
        <v>0.01</v>
      </c>
      <c r="AJ75" s="115">
        <f>AG75+AH75+AI75</f>
        <v>0.15500000000000003</v>
      </c>
      <c r="AK75" s="56">
        <f>0.01*AK72/2</f>
        <v>0.13</v>
      </c>
      <c r="AL75" s="56">
        <f>0.015*AL72/2</f>
        <v>1.4999999999999999E-2</v>
      </c>
      <c r="AM75" s="56">
        <f>0.02*AM72/2</f>
        <v>0.01</v>
      </c>
      <c r="AN75" s="115">
        <f>AK75+AL75+AM75</f>
        <v>0.15500000000000003</v>
      </c>
      <c r="AO75" s="56">
        <f>0.01*AO72/2</f>
        <v>0.13</v>
      </c>
      <c r="AP75" s="56">
        <f>0.015*AP72/2</f>
        <v>1.4999999999999999E-2</v>
      </c>
      <c r="AQ75" s="56">
        <f>0.02*AQ72/2</f>
        <v>0.01</v>
      </c>
      <c r="AR75" s="115">
        <f>AO75+AP75+AQ75</f>
        <v>0.15500000000000003</v>
      </c>
      <c r="AS75" s="56">
        <f>0.01*AS72/2</f>
        <v>0.13</v>
      </c>
      <c r="AT75" s="56">
        <f>0.015*AT72/2</f>
        <v>1.4999999999999999E-2</v>
      </c>
      <c r="AU75" s="56">
        <f>0.02*AU72/2</f>
        <v>0.01</v>
      </c>
      <c r="AV75" s="115">
        <f>AS75+AT75+AU75</f>
        <v>0.15500000000000003</v>
      </c>
      <c r="AW75" s="56">
        <f>0.01*AW72/2</f>
        <v>0.12</v>
      </c>
      <c r="AX75" s="56">
        <f>0.015*AX72/2</f>
        <v>1.4999999999999999E-2</v>
      </c>
      <c r="AY75" s="56">
        <f>0.02*AY72/2</f>
        <v>0.01</v>
      </c>
      <c r="AZ75" s="115">
        <f>AW75+AX75+AY75</f>
        <v>0.14500000000000002</v>
      </c>
      <c r="BA75" s="168"/>
      <c r="BB75" s="169"/>
      <c r="BC75" s="162"/>
    </row>
    <row r="76" spans="1:55" ht="46.15" customHeight="1">
      <c r="A76" s="55" t="s">
        <v>3</v>
      </c>
      <c r="B76" s="55" t="s">
        <v>139</v>
      </c>
      <c r="C76" s="55" t="s">
        <v>4</v>
      </c>
      <c r="D76" s="55" t="s">
        <v>234</v>
      </c>
      <c r="E76" s="180" t="s">
        <v>27</v>
      </c>
      <c r="F76" s="180"/>
      <c r="G76" s="180"/>
      <c r="H76" s="180"/>
      <c r="I76" s="180" t="s">
        <v>28</v>
      </c>
      <c r="J76" s="180"/>
      <c r="K76" s="180"/>
      <c r="L76" s="180"/>
      <c r="M76" s="180" t="s">
        <v>29</v>
      </c>
      <c r="N76" s="180"/>
      <c r="O76" s="180"/>
      <c r="P76" s="180"/>
      <c r="Q76" s="180" t="s">
        <v>30</v>
      </c>
      <c r="R76" s="180"/>
      <c r="S76" s="180"/>
      <c r="T76" s="180"/>
      <c r="U76" s="180" t="s">
        <v>31</v>
      </c>
      <c r="V76" s="180"/>
      <c r="W76" s="180"/>
      <c r="X76" s="180"/>
      <c r="Y76" s="180" t="s">
        <v>32</v>
      </c>
      <c r="Z76" s="180"/>
      <c r="AA76" s="180"/>
      <c r="AB76" s="180"/>
      <c r="AC76" s="180" t="s">
        <v>33</v>
      </c>
      <c r="AD76" s="180"/>
      <c r="AE76" s="180"/>
      <c r="AF76" s="180"/>
      <c r="AG76" s="184" t="s">
        <v>34</v>
      </c>
      <c r="AH76" s="184"/>
      <c r="AI76" s="184"/>
      <c r="AJ76" s="184"/>
      <c r="AK76" s="180" t="s">
        <v>35</v>
      </c>
      <c r="AL76" s="180"/>
      <c r="AM76" s="180"/>
      <c r="AN76" s="180"/>
      <c r="AO76" s="180" t="s">
        <v>36</v>
      </c>
      <c r="AP76" s="180"/>
      <c r="AQ76" s="180"/>
      <c r="AR76" s="180"/>
      <c r="AS76" s="180" t="s">
        <v>37</v>
      </c>
      <c r="AT76" s="180"/>
      <c r="AU76" s="180"/>
      <c r="AV76" s="180"/>
      <c r="AW76" s="180" t="s">
        <v>38</v>
      </c>
      <c r="AX76" s="180"/>
      <c r="AY76" s="180"/>
      <c r="AZ76" s="180"/>
      <c r="BA76" s="55" t="s">
        <v>39</v>
      </c>
      <c r="BB76" s="55" t="s">
        <v>162</v>
      </c>
      <c r="BC76" s="55" t="s">
        <v>163</v>
      </c>
    </row>
    <row r="77" spans="1:55" ht="46.15" customHeight="1">
      <c r="A77" s="181" t="s">
        <v>307</v>
      </c>
      <c r="B77" s="180" t="s">
        <v>154</v>
      </c>
      <c r="C77" s="55" t="s">
        <v>5</v>
      </c>
      <c r="D77" s="98" t="s">
        <v>235</v>
      </c>
      <c r="E77" s="55" t="s">
        <v>43</v>
      </c>
      <c r="F77" s="55" t="s">
        <v>44</v>
      </c>
      <c r="G77" s="55" t="s">
        <v>45</v>
      </c>
      <c r="H77" s="55" t="s">
        <v>46</v>
      </c>
      <c r="I77" s="55" t="s">
        <v>43</v>
      </c>
      <c r="J77" s="55" t="s">
        <v>44</v>
      </c>
      <c r="K77" s="55" t="s">
        <v>45</v>
      </c>
      <c r="L77" s="55" t="s">
        <v>46</v>
      </c>
      <c r="M77" s="55" t="s">
        <v>43</v>
      </c>
      <c r="N77" s="55" t="s">
        <v>44</v>
      </c>
      <c r="O77" s="55" t="s">
        <v>45</v>
      </c>
      <c r="P77" s="55" t="s">
        <v>46</v>
      </c>
      <c r="Q77" s="55" t="s">
        <v>43</v>
      </c>
      <c r="R77" s="55" t="s">
        <v>44</v>
      </c>
      <c r="S77" s="55" t="s">
        <v>45</v>
      </c>
      <c r="T77" s="55" t="s">
        <v>46</v>
      </c>
      <c r="U77" s="55" t="s">
        <v>43</v>
      </c>
      <c r="V77" s="55" t="s">
        <v>44</v>
      </c>
      <c r="W77" s="55" t="s">
        <v>45</v>
      </c>
      <c r="X77" s="55" t="s">
        <v>46</v>
      </c>
      <c r="Y77" s="55" t="s">
        <v>43</v>
      </c>
      <c r="Z77" s="55" t="s">
        <v>44</v>
      </c>
      <c r="AA77" s="55" t="s">
        <v>45</v>
      </c>
      <c r="AB77" s="55" t="s">
        <v>46</v>
      </c>
      <c r="AC77" s="55" t="s">
        <v>43</v>
      </c>
      <c r="AD77" s="55" t="s">
        <v>44</v>
      </c>
      <c r="AE77" s="55" t="s">
        <v>45</v>
      </c>
      <c r="AF77" s="55" t="s">
        <v>46</v>
      </c>
      <c r="AG77" s="55" t="s">
        <v>43</v>
      </c>
      <c r="AH77" s="55" t="s">
        <v>44</v>
      </c>
      <c r="AI77" s="55" t="s">
        <v>45</v>
      </c>
      <c r="AJ77" s="55" t="s">
        <v>46</v>
      </c>
      <c r="AK77" s="55" t="s">
        <v>43</v>
      </c>
      <c r="AL77" s="55" t="s">
        <v>44</v>
      </c>
      <c r="AM77" s="55" t="s">
        <v>45</v>
      </c>
      <c r="AN77" s="55" t="s">
        <v>46</v>
      </c>
      <c r="AO77" s="55" t="s">
        <v>43</v>
      </c>
      <c r="AP77" s="55" t="s">
        <v>44</v>
      </c>
      <c r="AQ77" s="55" t="s">
        <v>45</v>
      </c>
      <c r="AR77" s="55" t="s">
        <v>46</v>
      </c>
      <c r="AS77" s="55" t="s">
        <v>43</v>
      </c>
      <c r="AT77" s="55" t="s">
        <v>44</v>
      </c>
      <c r="AU77" s="55" t="s">
        <v>45</v>
      </c>
      <c r="AV77" s="55" t="s">
        <v>46</v>
      </c>
      <c r="AW77" s="55" t="s">
        <v>43</v>
      </c>
      <c r="AX77" s="55" t="s">
        <v>44</v>
      </c>
      <c r="AY77" s="55" t="s">
        <v>45</v>
      </c>
      <c r="AZ77" s="55" t="s">
        <v>46</v>
      </c>
      <c r="BA77" s="166">
        <f>H78+L78+P78+T78+X78+AB78+AF78+AJ78+AN78+AR78+AV78+AZ78</f>
        <v>597</v>
      </c>
      <c r="BB77" s="162">
        <f>BC77*2</f>
        <v>6.73</v>
      </c>
      <c r="BC77" s="162">
        <f>H81+L81+P81+T81+X81+AB81+AF81+AJ81+AN81+AR81+AV81+AZ81</f>
        <v>3.3650000000000002</v>
      </c>
    </row>
    <row r="78" spans="1:55" ht="46.15" customHeight="1">
      <c r="A78" s="180"/>
      <c r="B78" s="180"/>
      <c r="C78" s="92" t="s">
        <v>47</v>
      </c>
      <c r="D78" s="93" t="s">
        <v>236</v>
      </c>
      <c r="E78" s="94">
        <v>41</v>
      </c>
      <c r="F78" s="94">
        <v>0</v>
      </c>
      <c r="G78" s="94">
        <v>6</v>
      </c>
      <c r="H78" s="94">
        <f>SUM(E78:G78)</f>
        <v>47</v>
      </c>
      <c r="I78" s="94">
        <v>39</v>
      </c>
      <c r="J78" s="94">
        <v>0</v>
      </c>
      <c r="K78" s="94">
        <v>5</v>
      </c>
      <c r="L78" s="94">
        <f>SUM(I78:K78)</f>
        <v>44</v>
      </c>
      <c r="M78" s="94">
        <v>38</v>
      </c>
      <c r="N78" s="94">
        <v>0</v>
      </c>
      <c r="O78" s="94">
        <v>5</v>
      </c>
      <c r="P78" s="94">
        <f>SUM(M78:O78)</f>
        <v>43</v>
      </c>
      <c r="Q78" s="94">
        <v>41</v>
      </c>
      <c r="R78" s="94">
        <v>0</v>
      </c>
      <c r="S78" s="94">
        <v>6</v>
      </c>
      <c r="T78" s="94">
        <f>SUM(Q78:S78)</f>
        <v>47</v>
      </c>
      <c r="U78" s="94">
        <v>42</v>
      </c>
      <c r="V78" s="94">
        <v>0</v>
      </c>
      <c r="W78" s="94">
        <v>6</v>
      </c>
      <c r="X78" s="94">
        <f>SUM(U78:W78)</f>
        <v>48</v>
      </c>
      <c r="Y78" s="94">
        <v>43</v>
      </c>
      <c r="Z78" s="94">
        <v>0</v>
      </c>
      <c r="AA78" s="94">
        <v>6</v>
      </c>
      <c r="AB78" s="94">
        <f>SUM(Y78:AA78)</f>
        <v>49</v>
      </c>
      <c r="AC78" s="94">
        <v>45</v>
      </c>
      <c r="AD78" s="94">
        <v>0</v>
      </c>
      <c r="AE78" s="94">
        <v>7</v>
      </c>
      <c r="AF78" s="94">
        <f>SUM(AC78:AE78)</f>
        <v>52</v>
      </c>
      <c r="AG78" s="94">
        <v>45</v>
      </c>
      <c r="AH78" s="94">
        <v>0</v>
      </c>
      <c r="AI78" s="94">
        <v>7</v>
      </c>
      <c r="AJ78" s="94">
        <f>SUM(AG78:AI78)</f>
        <v>52</v>
      </c>
      <c r="AK78" s="94">
        <v>45</v>
      </c>
      <c r="AL78" s="94">
        <v>0</v>
      </c>
      <c r="AM78" s="94">
        <v>7</v>
      </c>
      <c r="AN78" s="94">
        <f>SUM(AK78:AM78)</f>
        <v>52</v>
      </c>
      <c r="AO78" s="94">
        <v>47</v>
      </c>
      <c r="AP78" s="94">
        <v>0</v>
      </c>
      <c r="AQ78" s="94">
        <v>7</v>
      </c>
      <c r="AR78" s="94">
        <f>SUM(AO78:AQ78)</f>
        <v>54</v>
      </c>
      <c r="AS78" s="94">
        <v>48</v>
      </c>
      <c r="AT78" s="94">
        <v>0</v>
      </c>
      <c r="AU78" s="94">
        <v>7</v>
      </c>
      <c r="AV78" s="94">
        <f>SUM(AS78:AU78)</f>
        <v>55</v>
      </c>
      <c r="AW78" s="94">
        <v>47</v>
      </c>
      <c r="AX78" s="94">
        <v>0</v>
      </c>
      <c r="AY78" s="94">
        <v>7</v>
      </c>
      <c r="AZ78" s="94">
        <f>SUM(AW78:AY78)</f>
        <v>54</v>
      </c>
      <c r="BA78" s="167"/>
      <c r="BB78" s="162"/>
      <c r="BC78" s="162"/>
    </row>
    <row r="79" spans="1:55" ht="46.15" customHeight="1">
      <c r="A79" s="180"/>
      <c r="B79" s="180"/>
      <c r="C79" s="55" t="s">
        <v>49</v>
      </c>
      <c r="D79" s="95" t="s">
        <v>237</v>
      </c>
      <c r="E79" s="180" t="s">
        <v>51</v>
      </c>
      <c r="F79" s="180"/>
      <c r="G79" s="180"/>
      <c r="H79" s="180"/>
      <c r="I79" s="180" t="s">
        <v>52</v>
      </c>
      <c r="J79" s="180"/>
      <c r="K79" s="180"/>
      <c r="L79" s="180"/>
      <c r="M79" s="180" t="s">
        <v>53</v>
      </c>
      <c r="N79" s="180"/>
      <c r="O79" s="180"/>
      <c r="P79" s="180"/>
      <c r="Q79" s="180" t="s">
        <v>54</v>
      </c>
      <c r="R79" s="180"/>
      <c r="S79" s="180"/>
      <c r="T79" s="180"/>
      <c r="U79" s="180" t="s">
        <v>55</v>
      </c>
      <c r="V79" s="180"/>
      <c r="W79" s="180"/>
      <c r="X79" s="180"/>
      <c r="Y79" s="180" t="s">
        <v>56</v>
      </c>
      <c r="Z79" s="180"/>
      <c r="AA79" s="180"/>
      <c r="AB79" s="180"/>
      <c r="AC79" s="180" t="s">
        <v>57</v>
      </c>
      <c r="AD79" s="180"/>
      <c r="AE79" s="180"/>
      <c r="AF79" s="180"/>
      <c r="AG79" s="180" t="s">
        <v>58</v>
      </c>
      <c r="AH79" s="180"/>
      <c r="AI79" s="180"/>
      <c r="AJ79" s="180"/>
      <c r="AK79" s="180" t="s">
        <v>59</v>
      </c>
      <c r="AL79" s="180"/>
      <c r="AM79" s="180"/>
      <c r="AN79" s="180"/>
      <c r="AO79" s="180" t="s">
        <v>60</v>
      </c>
      <c r="AP79" s="180"/>
      <c r="AQ79" s="180"/>
      <c r="AR79" s="180"/>
      <c r="AS79" s="180" t="s">
        <v>61</v>
      </c>
      <c r="AT79" s="180"/>
      <c r="AU79" s="180"/>
      <c r="AV79" s="180"/>
      <c r="AW79" s="180" t="s">
        <v>62</v>
      </c>
      <c r="AX79" s="180"/>
      <c r="AY79" s="180"/>
      <c r="AZ79" s="180"/>
      <c r="BA79" s="167"/>
      <c r="BB79" s="162"/>
      <c r="BC79" s="162"/>
    </row>
    <row r="80" spans="1:55" ht="46.15" customHeight="1">
      <c r="A80" s="180"/>
      <c r="B80" s="180"/>
      <c r="C80" s="55" t="s">
        <v>63</v>
      </c>
      <c r="D80" s="96">
        <v>5900</v>
      </c>
      <c r="E80" s="55" t="s">
        <v>43</v>
      </c>
      <c r="F80" s="55" t="s">
        <v>44</v>
      </c>
      <c r="G80" s="55" t="s">
        <v>45</v>
      </c>
      <c r="H80" s="55" t="s">
        <v>46</v>
      </c>
      <c r="I80" s="55" t="s">
        <v>43</v>
      </c>
      <c r="J80" s="55" t="s">
        <v>44</v>
      </c>
      <c r="K80" s="55" t="s">
        <v>45</v>
      </c>
      <c r="L80" s="55" t="s">
        <v>46</v>
      </c>
      <c r="M80" s="55" t="s">
        <v>43</v>
      </c>
      <c r="N80" s="55" t="s">
        <v>44</v>
      </c>
      <c r="O80" s="55" t="s">
        <v>45</v>
      </c>
      <c r="P80" s="55" t="s">
        <v>46</v>
      </c>
      <c r="Q80" s="55" t="s">
        <v>43</v>
      </c>
      <c r="R80" s="55" t="s">
        <v>44</v>
      </c>
      <c r="S80" s="55" t="s">
        <v>45</v>
      </c>
      <c r="T80" s="55" t="s">
        <v>46</v>
      </c>
      <c r="U80" s="55" t="s">
        <v>43</v>
      </c>
      <c r="V80" s="55" t="s">
        <v>44</v>
      </c>
      <c r="W80" s="55" t="s">
        <v>45</v>
      </c>
      <c r="X80" s="55" t="s">
        <v>46</v>
      </c>
      <c r="Y80" s="55" t="s">
        <v>43</v>
      </c>
      <c r="Z80" s="55" t="s">
        <v>44</v>
      </c>
      <c r="AA80" s="55" t="s">
        <v>45</v>
      </c>
      <c r="AB80" s="55" t="s">
        <v>46</v>
      </c>
      <c r="AC80" s="55" t="s">
        <v>43</v>
      </c>
      <c r="AD80" s="55" t="s">
        <v>44</v>
      </c>
      <c r="AE80" s="55" t="s">
        <v>45</v>
      </c>
      <c r="AF80" s="55" t="s">
        <v>46</v>
      </c>
      <c r="AG80" s="55" t="s">
        <v>43</v>
      </c>
      <c r="AH80" s="55" t="s">
        <v>44</v>
      </c>
      <c r="AI80" s="55" t="s">
        <v>45</v>
      </c>
      <c r="AJ80" s="55" t="s">
        <v>46</v>
      </c>
      <c r="AK80" s="55" t="s">
        <v>43</v>
      </c>
      <c r="AL80" s="55" t="s">
        <v>44</v>
      </c>
      <c r="AM80" s="55" t="s">
        <v>45</v>
      </c>
      <c r="AN80" s="55" t="s">
        <v>46</v>
      </c>
      <c r="AO80" s="55" t="s">
        <v>43</v>
      </c>
      <c r="AP80" s="55" t="s">
        <v>44</v>
      </c>
      <c r="AQ80" s="55" t="s">
        <v>45</v>
      </c>
      <c r="AR80" s="55" t="s">
        <v>46</v>
      </c>
      <c r="AS80" s="55" t="s">
        <v>43</v>
      </c>
      <c r="AT80" s="55" t="s">
        <v>44</v>
      </c>
      <c r="AU80" s="55" t="s">
        <v>45</v>
      </c>
      <c r="AV80" s="55" t="s">
        <v>46</v>
      </c>
      <c r="AW80" s="55" t="s">
        <v>43</v>
      </c>
      <c r="AX80" s="55" t="s">
        <v>44</v>
      </c>
      <c r="AY80" s="55" t="s">
        <v>45</v>
      </c>
      <c r="AZ80" s="55" t="s">
        <v>46</v>
      </c>
      <c r="BA80" s="167"/>
      <c r="BB80" s="162"/>
      <c r="BC80" s="162"/>
    </row>
    <row r="81" spans="1:55" ht="46.15" customHeight="1">
      <c r="A81" s="180"/>
      <c r="B81" s="180"/>
      <c r="C81" s="55" t="s">
        <v>64</v>
      </c>
      <c r="D81" s="96" t="s">
        <v>238</v>
      </c>
      <c r="E81" s="57">
        <f>0.01*E78/2</f>
        <v>0.20500000000000002</v>
      </c>
      <c r="F81" s="57">
        <f>0.015*F78/2</f>
        <v>0</v>
      </c>
      <c r="G81" s="57">
        <f>0.02*G78/2</f>
        <v>0.06</v>
      </c>
      <c r="H81" s="113">
        <f>E81+F81+G81</f>
        <v>0.26500000000000001</v>
      </c>
      <c r="I81" s="57">
        <f>0.01*I78/2</f>
        <v>0.19500000000000001</v>
      </c>
      <c r="J81" s="57">
        <f>0.015*J78/2</f>
        <v>0</v>
      </c>
      <c r="K81" s="57">
        <f>0.02*K78/2</f>
        <v>0.05</v>
      </c>
      <c r="L81" s="113">
        <f>I81+J81+K81</f>
        <v>0.245</v>
      </c>
      <c r="M81" s="57">
        <f>0.01*M78/2</f>
        <v>0.19</v>
      </c>
      <c r="N81" s="57">
        <f>0.015*N78/2</f>
        <v>0</v>
      </c>
      <c r="O81" s="57">
        <f>0.02*O78/2</f>
        <v>0.05</v>
      </c>
      <c r="P81" s="113">
        <f>M81+N81+O81</f>
        <v>0.24</v>
      </c>
      <c r="Q81" s="57">
        <f>0.01*Q78/2</f>
        <v>0.20500000000000002</v>
      </c>
      <c r="R81" s="57">
        <f>0.015*R78/2</f>
        <v>0</v>
      </c>
      <c r="S81" s="57">
        <f>0.02*S78/2</f>
        <v>0.06</v>
      </c>
      <c r="T81" s="113">
        <f>Q81+R81+S81</f>
        <v>0.26500000000000001</v>
      </c>
      <c r="U81" s="57">
        <f>0.01*U78/2</f>
        <v>0.21</v>
      </c>
      <c r="V81" s="57">
        <f>0.015*V78/2</f>
        <v>0</v>
      </c>
      <c r="W81" s="57">
        <f>0.02*W78/2</f>
        <v>0.06</v>
      </c>
      <c r="X81" s="113">
        <f>U81+V81+W81</f>
        <v>0.27</v>
      </c>
      <c r="Y81" s="57">
        <f>0.01*Y78/2</f>
        <v>0.215</v>
      </c>
      <c r="Z81" s="57">
        <f>0.015*Z78/2</f>
        <v>0</v>
      </c>
      <c r="AA81" s="57">
        <f>0.02*AA78/2</f>
        <v>0.06</v>
      </c>
      <c r="AB81" s="113">
        <f>Y81+Z81+AA81</f>
        <v>0.27500000000000002</v>
      </c>
      <c r="AC81" s="57">
        <f>0.01*AC78/2</f>
        <v>0.22500000000000001</v>
      </c>
      <c r="AD81" s="57">
        <f>0.015*AD78/2</f>
        <v>0</v>
      </c>
      <c r="AE81" s="57">
        <f>0.02*AE78/2</f>
        <v>7.0000000000000007E-2</v>
      </c>
      <c r="AF81" s="113">
        <f>AC81+AD81+AE81</f>
        <v>0.29500000000000004</v>
      </c>
      <c r="AG81" s="57">
        <f>0.01*AG78/2</f>
        <v>0.22500000000000001</v>
      </c>
      <c r="AH81" s="57">
        <f>0.015*AH78/2</f>
        <v>0</v>
      </c>
      <c r="AI81" s="57">
        <f>0.02*AI78/2</f>
        <v>7.0000000000000007E-2</v>
      </c>
      <c r="AJ81" s="113">
        <f>AG81+AH81+AI81</f>
        <v>0.29500000000000004</v>
      </c>
      <c r="AK81" s="57">
        <f>0.01*AK78/2</f>
        <v>0.22500000000000001</v>
      </c>
      <c r="AL81" s="57">
        <f>0.015*AL78/2</f>
        <v>0</v>
      </c>
      <c r="AM81" s="57">
        <f>0.02*AM78/2</f>
        <v>7.0000000000000007E-2</v>
      </c>
      <c r="AN81" s="113">
        <f>AK81+AL81+AM81</f>
        <v>0.29500000000000004</v>
      </c>
      <c r="AO81" s="57">
        <f>0.01*AO78/2</f>
        <v>0.23500000000000001</v>
      </c>
      <c r="AP81" s="57">
        <f>0.015*AP78/2</f>
        <v>0</v>
      </c>
      <c r="AQ81" s="57">
        <f>0.02*AQ78/2</f>
        <v>7.0000000000000007E-2</v>
      </c>
      <c r="AR81" s="113">
        <f>AO81+AP81+AQ81</f>
        <v>0.30500000000000005</v>
      </c>
      <c r="AS81" s="57">
        <f>0.01*AS78/2</f>
        <v>0.24</v>
      </c>
      <c r="AT81" s="57">
        <f>0.015*AT78/2</f>
        <v>0</v>
      </c>
      <c r="AU81" s="57">
        <f>0.02*AU78/2</f>
        <v>7.0000000000000007E-2</v>
      </c>
      <c r="AV81" s="113">
        <f>AS81+AT81+AU81</f>
        <v>0.31</v>
      </c>
      <c r="AW81" s="57">
        <f>0.01*AW78/2</f>
        <v>0.23500000000000001</v>
      </c>
      <c r="AX81" s="57">
        <f>0.015*AX78/2</f>
        <v>0</v>
      </c>
      <c r="AY81" s="57">
        <f>0.02*AY78/2</f>
        <v>7.0000000000000007E-2</v>
      </c>
      <c r="AZ81" s="113">
        <f>AW81+AX81+AY81</f>
        <v>0.30500000000000005</v>
      </c>
      <c r="BA81" s="168"/>
      <c r="BB81" s="162"/>
      <c r="BC81" s="162"/>
    </row>
    <row r="82" spans="1:55" ht="46.15" customHeight="1">
      <c r="A82" s="55" t="s">
        <v>3</v>
      </c>
      <c r="B82" s="55" t="s">
        <v>139</v>
      </c>
      <c r="C82" s="55" t="s">
        <v>4</v>
      </c>
      <c r="D82" s="55" t="s">
        <v>239</v>
      </c>
      <c r="E82" s="180" t="s">
        <v>27</v>
      </c>
      <c r="F82" s="180"/>
      <c r="G82" s="180"/>
      <c r="H82" s="180"/>
      <c r="I82" s="180" t="s">
        <v>28</v>
      </c>
      <c r="J82" s="180"/>
      <c r="K82" s="180"/>
      <c r="L82" s="180"/>
      <c r="M82" s="180" t="s">
        <v>29</v>
      </c>
      <c r="N82" s="180"/>
      <c r="O82" s="180"/>
      <c r="P82" s="180"/>
      <c r="Q82" s="180" t="s">
        <v>30</v>
      </c>
      <c r="R82" s="180"/>
      <c r="S82" s="180"/>
      <c r="T82" s="180"/>
      <c r="U82" s="180" t="s">
        <v>31</v>
      </c>
      <c r="V82" s="180"/>
      <c r="W82" s="180"/>
      <c r="X82" s="180"/>
      <c r="Y82" s="180" t="s">
        <v>32</v>
      </c>
      <c r="Z82" s="180"/>
      <c r="AA82" s="180"/>
      <c r="AB82" s="180"/>
      <c r="AC82" s="180" t="s">
        <v>33</v>
      </c>
      <c r="AD82" s="180"/>
      <c r="AE82" s="180"/>
      <c r="AF82" s="180"/>
      <c r="AG82" s="184" t="s">
        <v>34</v>
      </c>
      <c r="AH82" s="184"/>
      <c r="AI82" s="184"/>
      <c r="AJ82" s="184"/>
      <c r="AK82" s="180" t="s">
        <v>35</v>
      </c>
      <c r="AL82" s="180"/>
      <c r="AM82" s="180"/>
      <c r="AN82" s="180"/>
      <c r="AO82" s="180" t="s">
        <v>36</v>
      </c>
      <c r="AP82" s="180"/>
      <c r="AQ82" s="180"/>
      <c r="AR82" s="180"/>
      <c r="AS82" s="180" t="s">
        <v>37</v>
      </c>
      <c r="AT82" s="180"/>
      <c r="AU82" s="180"/>
      <c r="AV82" s="180"/>
      <c r="AW82" s="180" t="s">
        <v>38</v>
      </c>
      <c r="AX82" s="180"/>
      <c r="AY82" s="180"/>
      <c r="AZ82" s="180"/>
      <c r="BA82" s="55" t="s">
        <v>39</v>
      </c>
      <c r="BB82" s="55" t="s">
        <v>162</v>
      </c>
      <c r="BC82" s="55" t="s">
        <v>163</v>
      </c>
    </row>
    <row r="83" spans="1:55" ht="46.15" customHeight="1">
      <c r="A83" s="181" t="s">
        <v>308</v>
      </c>
      <c r="B83" s="180" t="s">
        <v>240</v>
      </c>
      <c r="C83" s="55" t="s">
        <v>5</v>
      </c>
      <c r="D83" s="98" t="s">
        <v>241</v>
      </c>
      <c r="E83" s="55" t="s">
        <v>43</v>
      </c>
      <c r="F83" s="55" t="s">
        <v>44</v>
      </c>
      <c r="G83" s="55" t="s">
        <v>45</v>
      </c>
      <c r="H83" s="55" t="s">
        <v>46</v>
      </c>
      <c r="I83" s="55" t="s">
        <v>43</v>
      </c>
      <c r="J83" s="55" t="s">
        <v>44</v>
      </c>
      <c r="K83" s="55" t="s">
        <v>45</v>
      </c>
      <c r="L83" s="55" t="s">
        <v>46</v>
      </c>
      <c r="M83" s="55" t="s">
        <v>43</v>
      </c>
      <c r="N83" s="55" t="s">
        <v>44</v>
      </c>
      <c r="O83" s="55" t="s">
        <v>45</v>
      </c>
      <c r="P83" s="55" t="s">
        <v>46</v>
      </c>
      <c r="Q83" s="55" t="s">
        <v>43</v>
      </c>
      <c r="R83" s="55" t="s">
        <v>44</v>
      </c>
      <c r="S83" s="55" t="s">
        <v>45</v>
      </c>
      <c r="T83" s="55" t="s">
        <v>46</v>
      </c>
      <c r="U83" s="55" t="s">
        <v>43</v>
      </c>
      <c r="V83" s="55" t="s">
        <v>44</v>
      </c>
      <c r="W83" s="55" t="s">
        <v>45</v>
      </c>
      <c r="X83" s="55" t="s">
        <v>46</v>
      </c>
      <c r="Y83" s="55" t="s">
        <v>43</v>
      </c>
      <c r="Z83" s="55" t="s">
        <v>44</v>
      </c>
      <c r="AA83" s="55" t="s">
        <v>45</v>
      </c>
      <c r="AB83" s="55" t="s">
        <v>46</v>
      </c>
      <c r="AC83" s="55" t="s">
        <v>43</v>
      </c>
      <c r="AD83" s="55" t="s">
        <v>44</v>
      </c>
      <c r="AE83" s="55" t="s">
        <v>45</v>
      </c>
      <c r="AF83" s="55" t="s">
        <v>46</v>
      </c>
      <c r="AG83" s="55" t="s">
        <v>43</v>
      </c>
      <c r="AH83" s="55" t="s">
        <v>44</v>
      </c>
      <c r="AI83" s="55" t="s">
        <v>45</v>
      </c>
      <c r="AJ83" s="55" t="s">
        <v>46</v>
      </c>
      <c r="AK83" s="55" t="s">
        <v>43</v>
      </c>
      <c r="AL83" s="55" t="s">
        <v>44</v>
      </c>
      <c r="AM83" s="55" t="s">
        <v>45</v>
      </c>
      <c r="AN83" s="55" t="s">
        <v>46</v>
      </c>
      <c r="AO83" s="55" t="s">
        <v>43</v>
      </c>
      <c r="AP83" s="55" t="s">
        <v>44</v>
      </c>
      <c r="AQ83" s="55" t="s">
        <v>45</v>
      </c>
      <c r="AR83" s="55" t="s">
        <v>46</v>
      </c>
      <c r="AS83" s="55" t="s">
        <v>43</v>
      </c>
      <c r="AT83" s="55" t="s">
        <v>44</v>
      </c>
      <c r="AU83" s="55" t="s">
        <v>45</v>
      </c>
      <c r="AV83" s="55" t="s">
        <v>46</v>
      </c>
      <c r="AW83" s="55" t="s">
        <v>43</v>
      </c>
      <c r="AX83" s="55" t="s">
        <v>44</v>
      </c>
      <c r="AY83" s="55" t="s">
        <v>45</v>
      </c>
      <c r="AZ83" s="55" t="s">
        <v>46</v>
      </c>
      <c r="BA83" s="166">
        <f>H84+L84+P84+T84+X84+AB84+AF84+AJ84+AN84+AR84+AV84+AZ84</f>
        <v>67</v>
      </c>
      <c r="BB83" s="169">
        <f>BC83*2</f>
        <v>0.67000000000000015</v>
      </c>
      <c r="BC83" s="162">
        <f>H87+L87+P87+T87+X87+AB87+AF87+AJ87+AN87+AR87+AV87+AZ87</f>
        <v>0.33500000000000008</v>
      </c>
    </row>
    <row r="84" spans="1:55" ht="46.15" customHeight="1">
      <c r="A84" s="180"/>
      <c r="B84" s="180"/>
      <c r="C84" s="92" t="s">
        <v>47</v>
      </c>
      <c r="D84" s="93" t="s">
        <v>242</v>
      </c>
      <c r="E84" s="94">
        <v>5</v>
      </c>
      <c r="F84" s="94">
        <v>0</v>
      </c>
      <c r="G84" s="94">
        <v>0</v>
      </c>
      <c r="H84" s="94">
        <f>SUM(E84:G84)</f>
        <v>5</v>
      </c>
      <c r="I84" s="94">
        <v>5</v>
      </c>
      <c r="J84" s="94">
        <v>0</v>
      </c>
      <c r="K84" s="94">
        <v>0</v>
      </c>
      <c r="L84" s="94">
        <f>SUM(I84:K84)</f>
        <v>5</v>
      </c>
      <c r="M84" s="94">
        <v>5</v>
      </c>
      <c r="N84" s="94">
        <v>0</v>
      </c>
      <c r="O84" s="94">
        <v>0</v>
      </c>
      <c r="P84" s="94">
        <f>SUM(M84:O84)</f>
        <v>5</v>
      </c>
      <c r="Q84" s="94">
        <v>5</v>
      </c>
      <c r="R84" s="94">
        <v>0</v>
      </c>
      <c r="S84" s="94">
        <v>0</v>
      </c>
      <c r="T84" s="94">
        <f>SUM(Q84:S84)</f>
        <v>5</v>
      </c>
      <c r="U84" s="94">
        <v>5</v>
      </c>
      <c r="V84" s="94">
        <v>0</v>
      </c>
      <c r="W84" s="94">
        <v>0</v>
      </c>
      <c r="X84" s="94">
        <f>SUM(U84:W84)</f>
        <v>5</v>
      </c>
      <c r="Y84" s="94">
        <v>6</v>
      </c>
      <c r="Z84" s="94">
        <v>0</v>
      </c>
      <c r="AA84" s="94">
        <v>0</v>
      </c>
      <c r="AB84" s="94">
        <f>SUM(Y84:AA84)</f>
        <v>6</v>
      </c>
      <c r="AC84" s="94">
        <v>6</v>
      </c>
      <c r="AD84" s="94">
        <v>0</v>
      </c>
      <c r="AE84" s="94">
        <v>0</v>
      </c>
      <c r="AF84" s="94">
        <f>SUM(AC84:AE84)</f>
        <v>6</v>
      </c>
      <c r="AG84" s="94">
        <v>6</v>
      </c>
      <c r="AH84" s="94">
        <v>0</v>
      </c>
      <c r="AI84" s="94">
        <v>0</v>
      </c>
      <c r="AJ84" s="94">
        <f>SUM(AG84:AI84)</f>
        <v>6</v>
      </c>
      <c r="AK84" s="94">
        <v>6</v>
      </c>
      <c r="AL84" s="94">
        <v>0</v>
      </c>
      <c r="AM84" s="94">
        <v>0</v>
      </c>
      <c r="AN84" s="94">
        <f>SUM(AK84:AM84)</f>
        <v>6</v>
      </c>
      <c r="AO84" s="94">
        <v>6</v>
      </c>
      <c r="AP84" s="94">
        <v>0</v>
      </c>
      <c r="AQ84" s="94">
        <v>0</v>
      </c>
      <c r="AR84" s="94">
        <f>SUM(AO84:AQ84)</f>
        <v>6</v>
      </c>
      <c r="AS84" s="94">
        <v>6</v>
      </c>
      <c r="AT84" s="94">
        <v>0</v>
      </c>
      <c r="AU84" s="94">
        <v>0</v>
      </c>
      <c r="AV84" s="94">
        <f>SUM(AS84:AU84)</f>
        <v>6</v>
      </c>
      <c r="AW84" s="94">
        <v>6</v>
      </c>
      <c r="AX84" s="94">
        <v>0</v>
      </c>
      <c r="AY84" s="94">
        <v>0</v>
      </c>
      <c r="AZ84" s="94">
        <f>SUM(AW84:AY84)</f>
        <v>6</v>
      </c>
      <c r="BA84" s="167"/>
      <c r="BB84" s="169"/>
      <c r="BC84" s="162"/>
    </row>
    <row r="85" spans="1:55" ht="46.15" customHeight="1">
      <c r="A85" s="180"/>
      <c r="B85" s="180"/>
      <c r="C85" s="55" t="s">
        <v>49</v>
      </c>
      <c r="D85" s="95" t="s">
        <v>243</v>
      </c>
      <c r="E85" s="180" t="s">
        <v>51</v>
      </c>
      <c r="F85" s="180"/>
      <c r="G85" s="180"/>
      <c r="H85" s="180"/>
      <c r="I85" s="180" t="s">
        <v>52</v>
      </c>
      <c r="J85" s="180"/>
      <c r="K85" s="180"/>
      <c r="L85" s="180"/>
      <c r="M85" s="180" t="s">
        <v>53</v>
      </c>
      <c r="N85" s="180"/>
      <c r="O85" s="180"/>
      <c r="P85" s="180"/>
      <c r="Q85" s="180" t="s">
        <v>54</v>
      </c>
      <c r="R85" s="180"/>
      <c r="S85" s="180"/>
      <c r="T85" s="180"/>
      <c r="U85" s="180" t="s">
        <v>55</v>
      </c>
      <c r="V85" s="180"/>
      <c r="W85" s="180"/>
      <c r="X85" s="180"/>
      <c r="Y85" s="180" t="s">
        <v>56</v>
      </c>
      <c r="Z85" s="180"/>
      <c r="AA85" s="180"/>
      <c r="AB85" s="180"/>
      <c r="AC85" s="180" t="s">
        <v>57</v>
      </c>
      <c r="AD85" s="180"/>
      <c r="AE85" s="180"/>
      <c r="AF85" s="180"/>
      <c r="AG85" s="180" t="s">
        <v>58</v>
      </c>
      <c r="AH85" s="180"/>
      <c r="AI85" s="180"/>
      <c r="AJ85" s="180"/>
      <c r="AK85" s="180" t="s">
        <v>59</v>
      </c>
      <c r="AL85" s="180"/>
      <c r="AM85" s="180"/>
      <c r="AN85" s="180"/>
      <c r="AO85" s="180" t="s">
        <v>60</v>
      </c>
      <c r="AP85" s="180"/>
      <c r="AQ85" s="180"/>
      <c r="AR85" s="180"/>
      <c r="AS85" s="180" t="s">
        <v>61</v>
      </c>
      <c r="AT85" s="180"/>
      <c r="AU85" s="180"/>
      <c r="AV85" s="180"/>
      <c r="AW85" s="180" t="s">
        <v>62</v>
      </c>
      <c r="AX85" s="180"/>
      <c r="AY85" s="180"/>
      <c r="AZ85" s="180"/>
      <c r="BA85" s="167"/>
      <c r="BB85" s="169"/>
      <c r="BC85" s="162"/>
    </row>
    <row r="86" spans="1:55" ht="46.15" customHeight="1">
      <c r="A86" s="180"/>
      <c r="B86" s="180"/>
      <c r="C86" s="55" t="s">
        <v>63</v>
      </c>
      <c r="D86" s="96" t="s">
        <v>244</v>
      </c>
      <c r="E86" s="55" t="s">
        <v>43</v>
      </c>
      <c r="F86" s="55" t="s">
        <v>44</v>
      </c>
      <c r="G86" s="55" t="s">
        <v>45</v>
      </c>
      <c r="H86" s="55" t="s">
        <v>46</v>
      </c>
      <c r="I86" s="55" t="s">
        <v>43</v>
      </c>
      <c r="J86" s="55" t="s">
        <v>44</v>
      </c>
      <c r="K86" s="55" t="s">
        <v>45</v>
      </c>
      <c r="L86" s="55" t="s">
        <v>46</v>
      </c>
      <c r="M86" s="55" t="s">
        <v>43</v>
      </c>
      <c r="N86" s="55" t="s">
        <v>44</v>
      </c>
      <c r="O86" s="55" t="s">
        <v>45</v>
      </c>
      <c r="P86" s="55" t="s">
        <v>46</v>
      </c>
      <c r="Q86" s="55" t="s">
        <v>43</v>
      </c>
      <c r="R86" s="55" t="s">
        <v>44</v>
      </c>
      <c r="S86" s="55" t="s">
        <v>45</v>
      </c>
      <c r="T86" s="55" t="s">
        <v>46</v>
      </c>
      <c r="U86" s="55" t="s">
        <v>43</v>
      </c>
      <c r="V86" s="55" t="s">
        <v>44</v>
      </c>
      <c r="W86" s="55" t="s">
        <v>45</v>
      </c>
      <c r="X86" s="55" t="s">
        <v>46</v>
      </c>
      <c r="Y86" s="55" t="s">
        <v>43</v>
      </c>
      <c r="Z86" s="55" t="s">
        <v>44</v>
      </c>
      <c r="AA86" s="55" t="s">
        <v>45</v>
      </c>
      <c r="AB86" s="55" t="s">
        <v>46</v>
      </c>
      <c r="AC86" s="55" t="s">
        <v>43</v>
      </c>
      <c r="AD86" s="55" t="s">
        <v>44</v>
      </c>
      <c r="AE86" s="55" t="s">
        <v>45</v>
      </c>
      <c r="AF86" s="55" t="s">
        <v>46</v>
      </c>
      <c r="AG86" s="55" t="s">
        <v>43</v>
      </c>
      <c r="AH86" s="55" t="s">
        <v>44</v>
      </c>
      <c r="AI86" s="55" t="s">
        <v>45</v>
      </c>
      <c r="AJ86" s="55" t="s">
        <v>46</v>
      </c>
      <c r="AK86" s="55" t="s">
        <v>43</v>
      </c>
      <c r="AL86" s="55" t="s">
        <v>44</v>
      </c>
      <c r="AM86" s="55" t="s">
        <v>45</v>
      </c>
      <c r="AN86" s="55" t="s">
        <v>46</v>
      </c>
      <c r="AO86" s="55" t="s">
        <v>43</v>
      </c>
      <c r="AP86" s="55" t="s">
        <v>44</v>
      </c>
      <c r="AQ86" s="55" t="s">
        <v>45</v>
      </c>
      <c r="AR86" s="55" t="s">
        <v>46</v>
      </c>
      <c r="AS86" s="55" t="s">
        <v>43</v>
      </c>
      <c r="AT86" s="55" t="s">
        <v>44</v>
      </c>
      <c r="AU86" s="55" t="s">
        <v>45</v>
      </c>
      <c r="AV86" s="55" t="s">
        <v>46</v>
      </c>
      <c r="AW86" s="55" t="s">
        <v>43</v>
      </c>
      <c r="AX86" s="55" t="s">
        <v>44</v>
      </c>
      <c r="AY86" s="55" t="s">
        <v>45</v>
      </c>
      <c r="AZ86" s="55" t="s">
        <v>46</v>
      </c>
      <c r="BA86" s="167"/>
      <c r="BB86" s="169"/>
      <c r="BC86" s="162"/>
    </row>
    <row r="87" spans="1:55" ht="46.15" customHeight="1">
      <c r="A87" s="180"/>
      <c r="B87" s="180"/>
      <c r="C87" s="55" t="s">
        <v>64</v>
      </c>
      <c r="D87" s="96" t="s">
        <v>194</v>
      </c>
      <c r="E87" s="56">
        <f>0.01*E84/2</f>
        <v>2.5000000000000001E-2</v>
      </c>
      <c r="F87" s="56">
        <f>0.015*F84/2</f>
        <v>0</v>
      </c>
      <c r="G87" s="56">
        <f>0.02*G84/2</f>
        <v>0</v>
      </c>
      <c r="H87" s="115">
        <f>E87+F87+G87</f>
        <v>2.5000000000000001E-2</v>
      </c>
      <c r="I87" s="56">
        <f>0.01*I84/2</f>
        <v>2.5000000000000001E-2</v>
      </c>
      <c r="J87" s="56">
        <f>0.015*J84/2</f>
        <v>0</v>
      </c>
      <c r="K87" s="56">
        <f>0.02*K84/2</f>
        <v>0</v>
      </c>
      <c r="L87" s="115">
        <f>I87+J87+K87</f>
        <v>2.5000000000000001E-2</v>
      </c>
      <c r="M87" s="56">
        <f>0.01*M84/2</f>
        <v>2.5000000000000001E-2</v>
      </c>
      <c r="N87" s="56">
        <f>0.015*N84/2</f>
        <v>0</v>
      </c>
      <c r="O87" s="56">
        <f>0.02*O84/2</f>
        <v>0</v>
      </c>
      <c r="P87" s="115">
        <f>M87+N87+O87</f>
        <v>2.5000000000000001E-2</v>
      </c>
      <c r="Q87" s="56">
        <f>0.01*Q84/2</f>
        <v>2.5000000000000001E-2</v>
      </c>
      <c r="R87" s="56">
        <f>0.015*R84/2</f>
        <v>0</v>
      </c>
      <c r="S87" s="56">
        <f>0.02*S84/2</f>
        <v>0</v>
      </c>
      <c r="T87" s="115">
        <f>Q87+R87+S87</f>
        <v>2.5000000000000001E-2</v>
      </c>
      <c r="U87" s="56">
        <f>0.01*U84/2</f>
        <v>2.5000000000000001E-2</v>
      </c>
      <c r="V87" s="56">
        <f>0.015*V84/2</f>
        <v>0</v>
      </c>
      <c r="W87" s="56">
        <f>0.02*W84/2</f>
        <v>0</v>
      </c>
      <c r="X87" s="115">
        <f>U87+V87+W87</f>
        <v>2.5000000000000001E-2</v>
      </c>
      <c r="Y87" s="56">
        <f>0.01*Y84/2</f>
        <v>0.03</v>
      </c>
      <c r="Z87" s="56">
        <f>0.015*Z84/2</f>
        <v>0</v>
      </c>
      <c r="AA87" s="56">
        <f>0.02*AA84/2</f>
        <v>0</v>
      </c>
      <c r="AB87" s="115">
        <f>Y87+Z87+AA87</f>
        <v>0.03</v>
      </c>
      <c r="AC87" s="56">
        <f>0.01*AC84/2</f>
        <v>0.03</v>
      </c>
      <c r="AD87" s="56">
        <f>0.015*AD84/2</f>
        <v>0</v>
      </c>
      <c r="AE87" s="56">
        <f>0.02*AE84/2</f>
        <v>0</v>
      </c>
      <c r="AF87" s="115">
        <f>AC87+AD87+AE87</f>
        <v>0.03</v>
      </c>
      <c r="AG87" s="56">
        <f>0.01*AG84/2</f>
        <v>0.03</v>
      </c>
      <c r="AH87" s="56">
        <f>0.015*AH84/2</f>
        <v>0</v>
      </c>
      <c r="AI87" s="56">
        <f>0.02*AI84/2</f>
        <v>0</v>
      </c>
      <c r="AJ87" s="115">
        <f>AG87+AH87+AI87</f>
        <v>0.03</v>
      </c>
      <c r="AK87" s="56">
        <f>0.01*AK84/2</f>
        <v>0.03</v>
      </c>
      <c r="AL87" s="56">
        <f>0.015*AL84/2</f>
        <v>0</v>
      </c>
      <c r="AM87" s="56">
        <f>0.02*AM84/2</f>
        <v>0</v>
      </c>
      <c r="AN87" s="115">
        <f>AK87+AL87+AM87</f>
        <v>0.03</v>
      </c>
      <c r="AO87" s="56">
        <f>0.01*AO84/2</f>
        <v>0.03</v>
      </c>
      <c r="AP87" s="56">
        <f>0.015*AP84/2</f>
        <v>0</v>
      </c>
      <c r="AQ87" s="56">
        <f>0.02*AQ84/2</f>
        <v>0</v>
      </c>
      <c r="AR87" s="115">
        <f>AO87+AP87+AQ87</f>
        <v>0.03</v>
      </c>
      <c r="AS87" s="56">
        <f>0.01*AS84/2</f>
        <v>0.03</v>
      </c>
      <c r="AT87" s="56">
        <f>0.015*AT84/2</f>
        <v>0</v>
      </c>
      <c r="AU87" s="56">
        <f>0.02*AU84/2</f>
        <v>0</v>
      </c>
      <c r="AV87" s="115">
        <f>AS87+AT87+AU87</f>
        <v>0.03</v>
      </c>
      <c r="AW87" s="56">
        <f>0.01*AW84/2</f>
        <v>0.03</v>
      </c>
      <c r="AX87" s="56">
        <f>0.015*AX84/2</f>
        <v>0</v>
      </c>
      <c r="AY87" s="56">
        <f>0.02*AY84/2</f>
        <v>0</v>
      </c>
      <c r="AZ87" s="115">
        <f>AW87+AX87+AY87</f>
        <v>0.03</v>
      </c>
      <c r="BA87" s="168"/>
      <c r="BB87" s="169"/>
      <c r="BC87" s="162"/>
    </row>
    <row r="88" spans="1:55" ht="46.15" customHeight="1">
      <c r="A88" s="100" t="s">
        <v>3</v>
      </c>
      <c r="B88" s="100" t="s">
        <v>139</v>
      </c>
      <c r="C88" s="100" t="s">
        <v>4</v>
      </c>
      <c r="D88" s="100" t="s">
        <v>245</v>
      </c>
      <c r="E88" s="182" t="s">
        <v>27</v>
      </c>
      <c r="F88" s="182"/>
      <c r="G88" s="182"/>
      <c r="H88" s="182"/>
      <c r="I88" s="182" t="s">
        <v>28</v>
      </c>
      <c r="J88" s="182"/>
      <c r="K88" s="182"/>
      <c r="L88" s="182"/>
      <c r="M88" s="182" t="s">
        <v>29</v>
      </c>
      <c r="N88" s="182"/>
      <c r="O88" s="182"/>
      <c r="P88" s="182"/>
      <c r="Q88" s="182" t="s">
        <v>30</v>
      </c>
      <c r="R88" s="182"/>
      <c r="S88" s="182"/>
      <c r="T88" s="182"/>
      <c r="U88" s="182" t="s">
        <v>31</v>
      </c>
      <c r="V88" s="182"/>
      <c r="W88" s="182"/>
      <c r="X88" s="182"/>
      <c r="Y88" s="182" t="s">
        <v>32</v>
      </c>
      <c r="Z88" s="182"/>
      <c r="AA88" s="182"/>
      <c r="AB88" s="182"/>
      <c r="AC88" s="182" t="s">
        <v>33</v>
      </c>
      <c r="AD88" s="182"/>
      <c r="AE88" s="182"/>
      <c r="AF88" s="182"/>
      <c r="AG88" s="190" t="s">
        <v>34</v>
      </c>
      <c r="AH88" s="190"/>
      <c r="AI88" s="190"/>
      <c r="AJ88" s="190"/>
      <c r="AK88" s="182" t="s">
        <v>35</v>
      </c>
      <c r="AL88" s="182"/>
      <c r="AM88" s="182"/>
      <c r="AN88" s="182"/>
      <c r="AO88" s="182" t="s">
        <v>36</v>
      </c>
      <c r="AP88" s="182"/>
      <c r="AQ88" s="182"/>
      <c r="AR88" s="182"/>
      <c r="AS88" s="182" t="s">
        <v>37</v>
      </c>
      <c r="AT88" s="182"/>
      <c r="AU88" s="182"/>
      <c r="AV88" s="182"/>
      <c r="AW88" s="182" t="s">
        <v>38</v>
      </c>
      <c r="AX88" s="182"/>
      <c r="AY88" s="182"/>
      <c r="AZ88" s="182"/>
      <c r="BA88" s="101" t="s">
        <v>39</v>
      </c>
      <c r="BB88" s="100" t="s">
        <v>162</v>
      </c>
      <c r="BC88" s="100" t="s">
        <v>163</v>
      </c>
    </row>
    <row r="89" spans="1:55" ht="46.15" customHeight="1">
      <c r="A89" s="188" t="s">
        <v>309</v>
      </c>
      <c r="B89" s="189" t="s">
        <v>154</v>
      </c>
      <c r="C89" s="100" t="s">
        <v>5</v>
      </c>
      <c r="D89" s="102" t="s">
        <v>246</v>
      </c>
      <c r="E89" s="101" t="s">
        <v>43</v>
      </c>
      <c r="F89" s="101" t="s">
        <v>44</v>
      </c>
      <c r="G89" s="101" t="s">
        <v>45</v>
      </c>
      <c r="H89" s="101" t="s">
        <v>46</v>
      </c>
      <c r="I89" s="101" t="s">
        <v>43</v>
      </c>
      <c r="J89" s="101" t="s">
        <v>44</v>
      </c>
      <c r="K89" s="101" t="s">
        <v>45</v>
      </c>
      <c r="L89" s="101" t="s">
        <v>46</v>
      </c>
      <c r="M89" s="101" t="s">
        <v>43</v>
      </c>
      <c r="N89" s="101" t="s">
        <v>44</v>
      </c>
      <c r="O89" s="101" t="s">
        <v>45</v>
      </c>
      <c r="P89" s="101" t="s">
        <v>46</v>
      </c>
      <c r="Q89" s="101" t="s">
        <v>43</v>
      </c>
      <c r="R89" s="101" t="s">
        <v>44</v>
      </c>
      <c r="S89" s="101" t="s">
        <v>45</v>
      </c>
      <c r="T89" s="101" t="s">
        <v>46</v>
      </c>
      <c r="U89" s="101" t="s">
        <v>43</v>
      </c>
      <c r="V89" s="101" t="s">
        <v>44</v>
      </c>
      <c r="W89" s="101" t="s">
        <v>45</v>
      </c>
      <c r="X89" s="101" t="s">
        <v>46</v>
      </c>
      <c r="Y89" s="101" t="s">
        <v>43</v>
      </c>
      <c r="Z89" s="101" t="s">
        <v>44</v>
      </c>
      <c r="AA89" s="101" t="s">
        <v>45</v>
      </c>
      <c r="AB89" s="101" t="s">
        <v>46</v>
      </c>
      <c r="AC89" s="101" t="s">
        <v>43</v>
      </c>
      <c r="AD89" s="101" t="s">
        <v>44</v>
      </c>
      <c r="AE89" s="101" t="s">
        <v>45</v>
      </c>
      <c r="AF89" s="101" t="s">
        <v>46</v>
      </c>
      <c r="AG89" s="101" t="s">
        <v>43</v>
      </c>
      <c r="AH89" s="101" t="s">
        <v>44</v>
      </c>
      <c r="AI89" s="101" t="s">
        <v>45</v>
      </c>
      <c r="AJ89" s="101" t="s">
        <v>46</v>
      </c>
      <c r="AK89" s="101" t="s">
        <v>43</v>
      </c>
      <c r="AL89" s="101" t="s">
        <v>44</v>
      </c>
      <c r="AM89" s="101" t="s">
        <v>45</v>
      </c>
      <c r="AN89" s="101" t="s">
        <v>46</v>
      </c>
      <c r="AO89" s="101" t="s">
        <v>43</v>
      </c>
      <c r="AP89" s="101" t="s">
        <v>44</v>
      </c>
      <c r="AQ89" s="101" t="s">
        <v>45</v>
      </c>
      <c r="AR89" s="101" t="s">
        <v>46</v>
      </c>
      <c r="AS89" s="101" t="s">
        <v>43</v>
      </c>
      <c r="AT89" s="101" t="s">
        <v>44</v>
      </c>
      <c r="AU89" s="101" t="s">
        <v>45</v>
      </c>
      <c r="AV89" s="101" t="s">
        <v>46</v>
      </c>
      <c r="AW89" s="101" t="s">
        <v>43</v>
      </c>
      <c r="AX89" s="101" t="s">
        <v>44</v>
      </c>
      <c r="AY89" s="101" t="s">
        <v>45</v>
      </c>
      <c r="AZ89" s="101" t="s">
        <v>46</v>
      </c>
      <c r="BA89" s="166">
        <f>H90+L90+P90+T90+X90+AB90+AF90+AJ90+AN90+AR90+AV90+AZ90</f>
        <v>399</v>
      </c>
      <c r="BB89" s="169">
        <f>BC89*2</f>
        <v>6.06</v>
      </c>
      <c r="BC89" s="162">
        <f>H93+L93+P93+T93+X93+AB93+AF93+AJ93+AN93+AR93+AV93+AZ93</f>
        <v>3.03</v>
      </c>
    </row>
    <row r="90" spans="1:55" ht="46.15" customHeight="1">
      <c r="A90" s="189"/>
      <c r="B90" s="189"/>
      <c r="C90" s="103" t="s">
        <v>47</v>
      </c>
      <c r="D90" s="93" t="s">
        <v>247</v>
      </c>
      <c r="E90" s="104">
        <v>16</v>
      </c>
      <c r="F90" s="104">
        <v>0</v>
      </c>
      <c r="G90" s="104">
        <v>18</v>
      </c>
      <c r="H90" s="104">
        <f>SUM(E90:G90)</f>
        <v>34</v>
      </c>
      <c r="I90" s="104">
        <v>16</v>
      </c>
      <c r="J90" s="104">
        <v>0</v>
      </c>
      <c r="K90" s="104">
        <v>18</v>
      </c>
      <c r="L90" s="104">
        <f>SUM(I90:K90)</f>
        <v>34</v>
      </c>
      <c r="M90" s="104">
        <v>16</v>
      </c>
      <c r="N90" s="104">
        <v>0</v>
      </c>
      <c r="O90" s="104">
        <v>18</v>
      </c>
      <c r="P90" s="104">
        <f>SUM(M90:O90)</f>
        <v>34</v>
      </c>
      <c r="Q90" s="104">
        <v>16</v>
      </c>
      <c r="R90" s="104">
        <v>0</v>
      </c>
      <c r="S90" s="104">
        <v>18</v>
      </c>
      <c r="T90" s="104">
        <f>SUM(Q90:S90)</f>
        <v>34</v>
      </c>
      <c r="U90" s="104">
        <v>16</v>
      </c>
      <c r="V90" s="104">
        <v>0</v>
      </c>
      <c r="W90" s="104">
        <v>18</v>
      </c>
      <c r="X90" s="104">
        <f>SUM(U90:W90)</f>
        <v>34</v>
      </c>
      <c r="Y90" s="104">
        <v>16</v>
      </c>
      <c r="Z90" s="104">
        <v>0</v>
      </c>
      <c r="AA90" s="104">
        <v>18</v>
      </c>
      <c r="AB90" s="104">
        <f>SUM(Y90:AA90)</f>
        <v>34</v>
      </c>
      <c r="AC90" s="104">
        <v>16</v>
      </c>
      <c r="AD90" s="104">
        <v>0</v>
      </c>
      <c r="AE90" s="104">
        <v>18</v>
      </c>
      <c r="AF90" s="104">
        <f>SUM(AC90:AE90)</f>
        <v>34</v>
      </c>
      <c r="AG90" s="104">
        <v>16</v>
      </c>
      <c r="AH90" s="104">
        <v>0</v>
      </c>
      <c r="AI90" s="104">
        <v>18</v>
      </c>
      <c r="AJ90" s="104">
        <f>SUM(AG90:AI90)</f>
        <v>34</v>
      </c>
      <c r="AK90" s="104">
        <v>16</v>
      </c>
      <c r="AL90" s="104">
        <v>0</v>
      </c>
      <c r="AM90" s="104">
        <v>18</v>
      </c>
      <c r="AN90" s="104">
        <f>SUM(AK90:AM90)</f>
        <v>34</v>
      </c>
      <c r="AO90" s="104">
        <v>16</v>
      </c>
      <c r="AP90" s="104">
        <v>0</v>
      </c>
      <c r="AQ90" s="104">
        <v>15</v>
      </c>
      <c r="AR90" s="104">
        <f>SUM(AO90:AQ90)</f>
        <v>31</v>
      </c>
      <c r="AS90" s="104">
        <v>16</v>
      </c>
      <c r="AT90" s="104">
        <v>0</v>
      </c>
      <c r="AU90" s="104">
        <v>15</v>
      </c>
      <c r="AV90" s="104">
        <f>SUM(AS90:AU90)</f>
        <v>31</v>
      </c>
      <c r="AW90" s="104">
        <v>16</v>
      </c>
      <c r="AX90" s="104">
        <v>0</v>
      </c>
      <c r="AY90" s="104">
        <v>15</v>
      </c>
      <c r="AZ90" s="104">
        <f>SUM(AW90:AY90)</f>
        <v>31</v>
      </c>
      <c r="BA90" s="167"/>
      <c r="BB90" s="169"/>
      <c r="BC90" s="162"/>
    </row>
    <row r="91" spans="1:55" ht="46.15" customHeight="1">
      <c r="A91" s="189"/>
      <c r="B91" s="189"/>
      <c r="C91" s="100" t="s">
        <v>49</v>
      </c>
      <c r="D91" s="95" t="s">
        <v>248</v>
      </c>
      <c r="E91" s="182" t="s">
        <v>51</v>
      </c>
      <c r="F91" s="182"/>
      <c r="G91" s="182"/>
      <c r="H91" s="182"/>
      <c r="I91" s="182" t="s">
        <v>52</v>
      </c>
      <c r="J91" s="182"/>
      <c r="K91" s="182"/>
      <c r="L91" s="182"/>
      <c r="M91" s="182" t="s">
        <v>53</v>
      </c>
      <c r="N91" s="182"/>
      <c r="O91" s="182"/>
      <c r="P91" s="182"/>
      <c r="Q91" s="182" t="s">
        <v>54</v>
      </c>
      <c r="R91" s="182"/>
      <c r="S91" s="182"/>
      <c r="T91" s="182"/>
      <c r="U91" s="182" t="s">
        <v>55</v>
      </c>
      <c r="V91" s="182"/>
      <c r="W91" s="182"/>
      <c r="X91" s="182"/>
      <c r="Y91" s="182" t="s">
        <v>56</v>
      </c>
      <c r="Z91" s="182"/>
      <c r="AA91" s="182"/>
      <c r="AB91" s="182"/>
      <c r="AC91" s="182" t="s">
        <v>57</v>
      </c>
      <c r="AD91" s="182"/>
      <c r="AE91" s="182"/>
      <c r="AF91" s="182"/>
      <c r="AG91" s="182" t="s">
        <v>58</v>
      </c>
      <c r="AH91" s="182"/>
      <c r="AI91" s="182"/>
      <c r="AJ91" s="182"/>
      <c r="AK91" s="182" t="s">
        <v>59</v>
      </c>
      <c r="AL91" s="182"/>
      <c r="AM91" s="182"/>
      <c r="AN91" s="182"/>
      <c r="AO91" s="182" t="s">
        <v>60</v>
      </c>
      <c r="AP91" s="182"/>
      <c r="AQ91" s="182"/>
      <c r="AR91" s="182"/>
      <c r="AS91" s="182" t="s">
        <v>61</v>
      </c>
      <c r="AT91" s="182"/>
      <c r="AU91" s="182"/>
      <c r="AV91" s="182"/>
      <c r="AW91" s="182" t="s">
        <v>62</v>
      </c>
      <c r="AX91" s="182"/>
      <c r="AY91" s="182"/>
      <c r="AZ91" s="182"/>
      <c r="BA91" s="167"/>
      <c r="BB91" s="169"/>
      <c r="BC91" s="162"/>
    </row>
    <row r="92" spans="1:55" ht="46.15" customHeight="1">
      <c r="A92" s="189"/>
      <c r="B92" s="189"/>
      <c r="C92" s="100" t="s">
        <v>63</v>
      </c>
      <c r="D92" s="105" t="s">
        <v>249</v>
      </c>
      <c r="E92" s="101" t="s">
        <v>43</v>
      </c>
      <c r="F92" s="101" t="s">
        <v>44</v>
      </c>
      <c r="G92" s="101" t="s">
        <v>45</v>
      </c>
      <c r="H92" s="101" t="s">
        <v>46</v>
      </c>
      <c r="I92" s="101" t="s">
        <v>43</v>
      </c>
      <c r="J92" s="101" t="s">
        <v>44</v>
      </c>
      <c r="K92" s="101" t="s">
        <v>45</v>
      </c>
      <c r="L92" s="101" t="s">
        <v>46</v>
      </c>
      <c r="M92" s="101" t="s">
        <v>43</v>
      </c>
      <c r="N92" s="101" t="s">
        <v>44</v>
      </c>
      <c r="O92" s="101" t="s">
        <v>45</v>
      </c>
      <c r="P92" s="101" t="s">
        <v>46</v>
      </c>
      <c r="Q92" s="101" t="s">
        <v>43</v>
      </c>
      <c r="R92" s="101" t="s">
        <v>44</v>
      </c>
      <c r="S92" s="101" t="s">
        <v>45</v>
      </c>
      <c r="T92" s="101" t="s">
        <v>46</v>
      </c>
      <c r="U92" s="101" t="s">
        <v>43</v>
      </c>
      <c r="V92" s="101" t="s">
        <v>44</v>
      </c>
      <c r="W92" s="101" t="s">
        <v>45</v>
      </c>
      <c r="X92" s="101" t="s">
        <v>46</v>
      </c>
      <c r="Y92" s="101" t="s">
        <v>43</v>
      </c>
      <c r="Z92" s="101" t="s">
        <v>44</v>
      </c>
      <c r="AA92" s="101" t="s">
        <v>45</v>
      </c>
      <c r="AB92" s="101" t="s">
        <v>46</v>
      </c>
      <c r="AC92" s="101" t="s">
        <v>43</v>
      </c>
      <c r="AD92" s="101" t="s">
        <v>44</v>
      </c>
      <c r="AE92" s="101" t="s">
        <v>45</v>
      </c>
      <c r="AF92" s="101" t="s">
        <v>46</v>
      </c>
      <c r="AG92" s="101" t="s">
        <v>43</v>
      </c>
      <c r="AH92" s="101" t="s">
        <v>44</v>
      </c>
      <c r="AI92" s="101" t="s">
        <v>45</v>
      </c>
      <c r="AJ92" s="101" t="s">
        <v>46</v>
      </c>
      <c r="AK92" s="101" t="s">
        <v>43</v>
      </c>
      <c r="AL92" s="101" t="s">
        <v>44</v>
      </c>
      <c r="AM92" s="101" t="s">
        <v>45</v>
      </c>
      <c r="AN92" s="101" t="s">
        <v>46</v>
      </c>
      <c r="AO92" s="101" t="s">
        <v>43</v>
      </c>
      <c r="AP92" s="101" t="s">
        <v>44</v>
      </c>
      <c r="AQ92" s="101" t="s">
        <v>45</v>
      </c>
      <c r="AR92" s="101" t="s">
        <v>46</v>
      </c>
      <c r="AS92" s="101" t="s">
        <v>43</v>
      </c>
      <c r="AT92" s="101" t="s">
        <v>44</v>
      </c>
      <c r="AU92" s="101" t="s">
        <v>45</v>
      </c>
      <c r="AV92" s="101" t="s">
        <v>46</v>
      </c>
      <c r="AW92" s="101" t="s">
        <v>43</v>
      </c>
      <c r="AX92" s="101" t="s">
        <v>44</v>
      </c>
      <c r="AY92" s="101" t="s">
        <v>45</v>
      </c>
      <c r="AZ92" s="101" t="s">
        <v>46</v>
      </c>
      <c r="BA92" s="167"/>
      <c r="BB92" s="169"/>
      <c r="BC92" s="162"/>
    </row>
    <row r="93" spans="1:55" ht="46.15" customHeight="1">
      <c r="A93" s="189"/>
      <c r="B93" s="189"/>
      <c r="C93" s="100" t="s">
        <v>64</v>
      </c>
      <c r="D93" s="105" t="s">
        <v>250</v>
      </c>
      <c r="E93" s="56">
        <f>0.01*E90/2</f>
        <v>0.08</v>
      </c>
      <c r="F93" s="56">
        <f>0.015*F90/2</f>
        <v>0</v>
      </c>
      <c r="G93" s="56">
        <f>0.02*G90/2</f>
        <v>0.18</v>
      </c>
      <c r="H93" s="115">
        <f>E93+F93+G93</f>
        <v>0.26</v>
      </c>
      <c r="I93" s="56">
        <f>0.01*I90/2</f>
        <v>0.08</v>
      </c>
      <c r="J93" s="56">
        <f>0.015*J90/2</f>
        <v>0</v>
      </c>
      <c r="K93" s="56">
        <f>0.02*K90/2</f>
        <v>0.18</v>
      </c>
      <c r="L93" s="115">
        <f>I93+J93+K93</f>
        <v>0.26</v>
      </c>
      <c r="M93" s="56">
        <f>0.01*M90/2</f>
        <v>0.08</v>
      </c>
      <c r="N93" s="56">
        <f>0.015*N90/2</f>
        <v>0</v>
      </c>
      <c r="O93" s="56">
        <f>0.02*O90/2</f>
        <v>0.18</v>
      </c>
      <c r="P93" s="115">
        <f>M93+N93+O93</f>
        <v>0.26</v>
      </c>
      <c r="Q93" s="56">
        <f>0.01*Q90/2</f>
        <v>0.08</v>
      </c>
      <c r="R93" s="56">
        <f>0.015*R90/2</f>
        <v>0</v>
      </c>
      <c r="S93" s="56">
        <f>0.02*S90/2</f>
        <v>0.18</v>
      </c>
      <c r="T93" s="115">
        <f>Q93+R93+S93</f>
        <v>0.26</v>
      </c>
      <c r="U93" s="56">
        <f>0.01*U90/2</f>
        <v>0.08</v>
      </c>
      <c r="V93" s="56">
        <f>0.015*V90/2</f>
        <v>0</v>
      </c>
      <c r="W93" s="56">
        <f>0.02*W90/2</f>
        <v>0.18</v>
      </c>
      <c r="X93" s="115">
        <f>U93+V93+W93</f>
        <v>0.26</v>
      </c>
      <c r="Y93" s="56">
        <f>0.01*Y90/2</f>
        <v>0.08</v>
      </c>
      <c r="Z93" s="56">
        <f>0.015*Z90/2</f>
        <v>0</v>
      </c>
      <c r="AA93" s="56">
        <f>0.02*AA90/2</f>
        <v>0.18</v>
      </c>
      <c r="AB93" s="115">
        <f>Y93+Z93+AA93</f>
        <v>0.26</v>
      </c>
      <c r="AC93" s="56">
        <f>0.01*AC90/2</f>
        <v>0.08</v>
      </c>
      <c r="AD93" s="56">
        <f>0.015*AD90/2</f>
        <v>0</v>
      </c>
      <c r="AE93" s="56">
        <f>0.02*AE90/2</f>
        <v>0.18</v>
      </c>
      <c r="AF93" s="115">
        <f>AC93+AD93+AE93</f>
        <v>0.26</v>
      </c>
      <c r="AG93" s="56">
        <f>0.01*AG90/2</f>
        <v>0.08</v>
      </c>
      <c r="AH93" s="56">
        <f>0.015*AH90/2</f>
        <v>0</v>
      </c>
      <c r="AI93" s="56">
        <f>0.02*AI90/2</f>
        <v>0.18</v>
      </c>
      <c r="AJ93" s="115">
        <f>AG93+AH93+AI93</f>
        <v>0.26</v>
      </c>
      <c r="AK93" s="56">
        <f>0.01*AK90/2</f>
        <v>0.08</v>
      </c>
      <c r="AL93" s="56">
        <f>0.015*AL90/2</f>
        <v>0</v>
      </c>
      <c r="AM93" s="56">
        <f>0.02*AM90/2</f>
        <v>0.18</v>
      </c>
      <c r="AN93" s="115">
        <f>AK93+AL93+AM93</f>
        <v>0.26</v>
      </c>
      <c r="AO93" s="56">
        <f>0.01*AO90/2</f>
        <v>0.08</v>
      </c>
      <c r="AP93" s="56">
        <f>0.015*AP90/2</f>
        <v>0</v>
      </c>
      <c r="AQ93" s="56">
        <f>0.02*AQ90/2</f>
        <v>0.15</v>
      </c>
      <c r="AR93" s="115">
        <f>AO93+AP93+AQ93</f>
        <v>0.22999999999999998</v>
      </c>
      <c r="AS93" s="56">
        <f>0.01*AS90/2</f>
        <v>0.08</v>
      </c>
      <c r="AT93" s="56">
        <f>0.015*AT90/2</f>
        <v>0</v>
      </c>
      <c r="AU93" s="56">
        <f>0.02*AU90/2</f>
        <v>0.15</v>
      </c>
      <c r="AV93" s="115">
        <f>AS93+AT93+AU93</f>
        <v>0.22999999999999998</v>
      </c>
      <c r="AW93" s="56">
        <f>0.01*AW90/2</f>
        <v>0.08</v>
      </c>
      <c r="AX93" s="56">
        <f>0.015*AX90/2</f>
        <v>0</v>
      </c>
      <c r="AY93" s="56">
        <f>0.02*AY90/2</f>
        <v>0.15</v>
      </c>
      <c r="AZ93" s="115">
        <f>AW93+AX93+AY93</f>
        <v>0.22999999999999998</v>
      </c>
      <c r="BA93" s="168"/>
      <c r="BB93" s="169"/>
      <c r="BC93" s="162"/>
    </row>
    <row r="94" spans="1:55" ht="46.15" customHeight="1">
      <c r="A94" s="55" t="s">
        <v>3</v>
      </c>
      <c r="B94" s="55" t="s">
        <v>139</v>
      </c>
      <c r="C94" s="55" t="s">
        <v>4</v>
      </c>
      <c r="D94" s="55" t="s">
        <v>251</v>
      </c>
      <c r="E94" s="180" t="s">
        <v>27</v>
      </c>
      <c r="F94" s="180"/>
      <c r="G94" s="180"/>
      <c r="H94" s="180"/>
      <c r="I94" s="180" t="s">
        <v>28</v>
      </c>
      <c r="J94" s="180"/>
      <c r="K94" s="180"/>
      <c r="L94" s="180"/>
      <c r="M94" s="180" t="s">
        <v>29</v>
      </c>
      <c r="N94" s="180"/>
      <c r="O94" s="180"/>
      <c r="P94" s="180"/>
      <c r="Q94" s="180" t="s">
        <v>30</v>
      </c>
      <c r="R94" s="180"/>
      <c r="S94" s="180"/>
      <c r="T94" s="180"/>
      <c r="U94" s="180" t="s">
        <v>31</v>
      </c>
      <c r="V94" s="180"/>
      <c r="W94" s="180"/>
      <c r="X94" s="180"/>
      <c r="Y94" s="180" t="s">
        <v>32</v>
      </c>
      <c r="Z94" s="180"/>
      <c r="AA94" s="180"/>
      <c r="AB94" s="180"/>
      <c r="AC94" s="180" t="s">
        <v>33</v>
      </c>
      <c r="AD94" s="180"/>
      <c r="AE94" s="180"/>
      <c r="AF94" s="180"/>
      <c r="AG94" s="184" t="s">
        <v>34</v>
      </c>
      <c r="AH94" s="184"/>
      <c r="AI94" s="184"/>
      <c r="AJ94" s="184"/>
      <c r="AK94" s="180" t="s">
        <v>35</v>
      </c>
      <c r="AL94" s="180"/>
      <c r="AM94" s="180"/>
      <c r="AN94" s="180"/>
      <c r="AO94" s="180" t="s">
        <v>36</v>
      </c>
      <c r="AP94" s="180"/>
      <c r="AQ94" s="180"/>
      <c r="AR94" s="180"/>
      <c r="AS94" s="180" t="s">
        <v>37</v>
      </c>
      <c r="AT94" s="180"/>
      <c r="AU94" s="180"/>
      <c r="AV94" s="180"/>
      <c r="AW94" s="180" t="s">
        <v>38</v>
      </c>
      <c r="AX94" s="180"/>
      <c r="AY94" s="180"/>
      <c r="AZ94" s="180"/>
      <c r="BA94" s="55" t="s">
        <v>39</v>
      </c>
      <c r="BB94" s="55" t="s">
        <v>162</v>
      </c>
      <c r="BC94" s="55" t="s">
        <v>163</v>
      </c>
    </row>
    <row r="95" spans="1:55" ht="46.15" customHeight="1">
      <c r="A95" s="181" t="s">
        <v>310</v>
      </c>
      <c r="B95" s="180" t="s">
        <v>154</v>
      </c>
      <c r="C95" s="55" t="s">
        <v>5</v>
      </c>
      <c r="D95" s="98" t="s">
        <v>252</v>
      </c>
      <c r="E95" s="55" t="s">
        <v>43</v>
      </c>
      <c r="F95" s="55" t="s">
        <v>44</v>
      </c>
      <c r="G95" s="55" t="s">
        <v>45</v>
      </c>
      <c r="H95" s="55" t="s">
        <v>46</v>
      </c>
      <c r="I95" s="55" t="s">
        <v>43</v>
      </c>
      <c r="J95" s="55" t="s">
        <v>44</v>
      </c>
      <c r="K95" s="55" t="s">
        <v>45</v>
      </c>
      <c r="L95" s="55" t="s">
        <v>46</v>
      </c>
      <c r="M95" s="55" t="s">
        <v>43</v>
      </c>
      <c r="N95" s="55" t="s">
        <v>44</v>
      </c>
      <c r="O95" s="55" t="s">
        <v>45</v>
      </c>
      <c r="P95" s="55" t="s">
        <v>46</v>
      </c>
      <c r="Q95" s="55" t="s">
        <v>43</v>
      </c>
      <c r="R95" s="55" t="s">
        <v>44</v>
      </c>
      <c r="S95" s="55" t="s">
        <v>45</v>
      </c>
      <c r="T95" s="55" t="s">
        <v>46</v>
      </c>
      <c r="U95" s="55" t="s">
        <v>43</v>
      </c>
      <c r="V95" s="55" t="s">
        <v>44</v>
      </c>
      <c r="W95" s="55" t="s">
        <v>45</v>
      </c>
      <c r="X95" s="55" t="s">
        <v>46</v>
      </c>
      <c r="Y95" s="55" t="s">
        <v>43</v>
      </c>
      <c r="Z95" s="55" t="s">
        <v>44</v>
      </c>
      <c r="AA95" s="55" t="s">
        <v>45</v>
      </c>
      <c r="AB95" s="55" t="s">
        <v>46</v>
      </c>
      <c r="AC95" s="55" t="s">
        <v>43</v>
      </c>
      <c r="AD95" s="55" t="s">
        <v>44</v>
      </c>
      <c r="AE95" s="55" t="s">
        <v>45</v>
      </c>
      <c r="AF95" s="55" t="s">
        <v>46</v>
      </c>
      <c r="AG95" s="55" t="s">
        <v>43</v>
      </c>
      <c r="AH95" s="55" t="s">
        <v>44</v>
      </c>
      <c r="AI95" s="55" t="s">
        <v>45</v>
      </c>
      <c r="AJ95" s="55" t="s">
        <v>46</v>
      </c>
      <c r="AK95" s="55" t="s">
        <v>43</v>
      </c>
      <c r="AL95" s="55" t="s">
        <v>44</v>
      </c>
      <c r="AM95" s="55" t="s">
        <v>45</v>
      </c>
      <c r="AN95" s="55" t="s">
        <v>46</v>
      </c>
      <c r="AO95" s="55" t="s">
        <v>43</v>
      </c>
      <c r="AP95" s="55" t="s">
        <v>44</v>
      </c>
      <c r="AQ95" s="55" t="s">
        <v>45</v>
      </c>
      <c r="AR95" s="55" t="s">
        <v>46</v>
      </c>
      <c r="AS95" s="55" t="s">
        <v>43</v>
      </c>
      <c r="AT95" s="55" t="s">
        <v>44</v>
      </c>
      <c r="AU95" s="55" t="s">
        <v>45</v>
      </c>
      <c r="AV95" s="55" t="s">
        <v>46</v>
      </c>
      <c r="AW95" s="55" t="s">
        <v>43</v>
      </c>
      <c r="AX95" s="55" t="s">
        <v>44</v>
      </c>
      <c r="AY95" s="55" t="s">
        <v>45</v>
      </c>
      <c r="AZ95" s="55" t="s">
        <v>46</v>
      </c>
      <c r="BA95" s="166">
        <f>H96+L96+P96+T96+X96+AB96+AF96+AJ96+AN96+AR96+AV96+AZ96</f>
        <v>189</v>
      </c>
      <c r="BB95" s="162">
        <f>BC95*2</f>
        <v>1.8899999999999997</v>
      </c>
      <c r="BC95" s="162">
        <f>H99+L99+P99+T99+X99+AB99+AF99+AJ99+AN99+AR99+AV99+AZ99</f>
        <v>0.94499999999999984</v>
      </c>
    </row>
    <row r="96" spans="1:55" ht="46.15" customHeight="1">
      <c r="A96" s="180"/>
      <c r="B96" s="180"/>
      <c r="C96" s="92" t="s">
        <v>47</v>
      </c>
      <c r="D96" s="93" t="s">
        <v>253</v>
      </c>
      <c r="E96" s="94">
        <v>16</v>
      </c>
      <c r="F96" s="94">
        <v>0</v>
      </c>
      <c r="G96" s="94">
        <v>0</v>
      </c>
      <c r="H96" s="94">
        <f>SUM(E96:G96)</f>
        <v>16</v>
      </c>
      <c r="I96" s="94">
        <v>16</v>
      </c>
      <c r="J96" s="94">
        <v>0</v>
      </c>
      <c r="K96" s="94">
        <v>0</v>
      </c>
      <c r="L96" s="94">
        <f>SUM(I96:K96)</f>
        <v>16</v>
      </c>
      <c r="M96" s="94">
        <v>17</v>
      </c>
      <c r="N96" s="94">
        <v>0</v>
      </c>
      <c r="O96" s="94">
        <v>0</v>
      </c>
      <c r="P96" s="94">
        <f>SUM(M96:O96)</f>
        <v>17</v>
      </c>
      <c r="Q96" s="94">
        <v>18</v>
      </c>
      <c r="R96" s="94">
        <v>0</v>
      </c>
      <c r="S96" s="94">
        <v>0</v>
      </c>
      <c r="T96" s="94">
        <f>SUM(Q96:S96)</f>
        <v>18</v>
      </c>
      <c r="U96" s="94">
        <v>18</v>
      </c>
      <c r="V96" s="94">
        <v>0</v>
      </c>
      <c r="W96" s="94">
        <v>0</v>
      </c>
      <c r="X96" s="94">
        <f>SUM(U96:W96)</f>
        <v>18</v>
      </c>
      <c r="Y96" s="94">
        <v>18</v>
      </c>
      <c r="Z96" s="94">
        <v>0</v>
      </c>
      <c r="AA96" s="94">
        <v>0</v>
      </c>
      <c r="AB96" s="94">
        <f>SUM(Y96:AA96)</f>
        <v>18</v>
      </c>
      <c r="AC96" s="94">
        <v>15</v>
      </c>
      <c r="AD96" s="94">
        <v>0</v>
      </c>
      <c r="AE96" s="94">
        <v>0</v>
      </c>
      <c r="AF96" s="94">
        <f>SUM(AC96:AE96)</f>
        <v>15</v>
      </c>
      <c r="AG96" s="94">
        <v>16</v>
      </c>
      <c r="AH96" s="94">
        <v>0</v>
      </c>
      <c r="AI96" s="94">
        <v>0</v>
      </c>
      <c r="AJ96" s="94">
        <f>SUM(AG96:AI96)</f>
        <v>16</v>
      </c>
      <c r="AK96" s="94">
        <v>16</v>
      </c>
      <c r="AL96" s="94">
        <v>0</v>
      </c>
      <c r="AM96" s="94">
        <v>0</v>
      </c>
      <c r="AN96" s="94">
        <f>SUM(AK96:AM96)</f>
        <v>16</v>
      </c>
      <c r="AO96" s="94">
        <v>15</v>
      </c>
      <c r="AP96" s="94">
        <v>0</v>
      </c>
      <c r="AQ96" s="94">
        <v>0</v>
      </c>
      <c r="AR96" s="94">
        <f>SUM(AO96:AQ96)</f>
        <v>15</v>
      </c>
      <c r="AS96" s="94">
        <v>12</v>
      </c>
      <c r="AT96" s="94">
        <v>0</v>
      </c>
      <c r="AU96" s="94">
        <v>0</v>
      </c>
      <c r="AV96" s="94">
        <f>SUM(AS96:AU96)</f>
        <v>12</v>
      </c>
      <c r="AW96" s="94">
        <v>12</v>
      </c>
      <c r="AX96" s="94">
        <v>0</v>
      </c>
      <c r="AY96" s="94">
        <v>0</v>
      </c>
      <c r="AZ96" s="94">
        <f>SUM(AW96:AY96)</f>
        <v>12</v>
      </c>
      <c r="BA96" s="167"/>
      <c r="BB96" s="162"/>
      <c r="BC96" s="162"/>
    </row>
    <row r="97" spans="1:55" ht="46.15" customHeight="1">
      <c r="A97" s="180"/>
      <c r="B97" s="180"/>
      <c r="C97" s="55" t="s">
        <v>49</v>
      </c>
      <c r="D97" s="95" t="s">
        <v>254</v>
      </c>
      <c r="E97" s="185" t="s">
        <v>51</v>
      </c>
      <c r="F97" s="186"/>
      <c r="G97" s="186"/>
      <c r="H97" s="187"/>
      <c r="I97" s="185" t="s">
        <v>52</v>
      </c>
      <c r="J97" s="186"/>
      <c r="K97" s="186"/>
      <c r="L97" s="187"/>
      <c r="M97" s="185" t="s">
        <v>53</v>
      </c>
      <c r="N97" s="186"/>
      <c r="O97" s="186"/>
      <c r="P97" s="187"/>
      <c r="Q97" s="185" t="s">
        <v>54</v>
      </c>
      <c r="R97" s="186"/>
      <c r="S97" s="186"/>
      <c r="T97" s="187"/>
      <c r="U97" s="185" t="s">
        <v>55</v>
      </c>
      <c r="V97" s="186"/>
      <c r="W97" s="186"/>
      <c r="X97" s="187"/>
      <c r="Y97" s="185" t="s">
        <v>56</v>
      </c>
      <c r="Z97" s="186"/>
      <c r="AA97" s="186"/>
      <c r="AB97" s="187"/>
      <c r="AC97" s="185" t="s">
        <v>57</v>
      </c>
      <c r="AD97" s="186"/>
      <c r="AE97" s="186"/>
      <c r="AF97" s="187"/>
      <c r="AG97" s="185" t="s">
        <v>58</v>
      </c>
      <c r="AH97" s="186"/>
      <c r="AI97" s="186"/>
      <c r="AJ97" s="187"/>
      <c r="AK97" s="185" t="s">
        <v>59</v>
      </c>
      <c r="AL97" s="186"/>
      <c r="AM97" s="186"/>
      <c r="AN97" s="187"/>
      <c r="AO97" s="185" t="s">
        <v>60</v>
      </c>
      <c r="AP97" s="186"/>
      <c r="AQ97" s="186"/>
      <c r="AR97" s="187"/>
      <c r="AS97" s="185" t="s">
        <v>61</v>
      </c>
      <c r="AT97" s="186"/>
      <c r="AU97" s="186"/>
      <c r="AV97" s="187"/>
      <c r="AW97" s="185" t="s">
        <v>62</v>
      </c>
      <c r="AX97" s="186"/>
      <c r="AY97" s="186"/>
      <c r="AZ97" s="187"/>
      <c r="BA97" s="167"/>
      <c r="BB97" s="162"/>
      <c r="BC97" s="162"/>
    </row>
    <row r="98" spans="1:55" ht="46.15" customHeight="1">
      <c r="A98" s="180"/>
      <c r="B98" s="180"/>
      <c r="C98" s="55" t="s">
        <v>63</v>
      </c>
      <c r="D98" s="96" t="s">
        <v>255</v>
      </c>
      <c r="E98" s="55" t="s">
        <v>43</v>
      </c>
      <c r="F98" s="55" t="s">
        <v>44</v>
      </c>
      <c r="G98" s="55" t="s">
        <v>45</v>
      </c>
      <c r="H98" s="55" t="s">
        <v>46</v>
      </c>
      <c r="I98" s="55" t="s">
        <v>43</v>
      </c>
      <c r="J98" s="55" t="s">
        <v>44</v>
      </c>
      <c r="K98" s="55" t="s">
        <v>45</v>
      </c>
      <c r="L98" s="55" t="s">
        <v>46</v>
      </c>
      <c r="M98" s="55" t="s">
        <v>43</v>
      </c>
      <c r="N98" s="55" t="s">
        <v>44</v>
      </c>
      <c r="O98" s="55" t="s">
        <v>45</v>
      </c>
      <c r="P98" s="55" t="s">
        <v>46</v>
      </c>
      <c r="Q98" s="55" t="s">
        <v>43</v>
      </c>
      <c r="R98" s="55" t="s">
        <v>44</v>
      </c>
      <c r="S98" s="55" t="s">
        <v>45</v>
      </c>
      <c r="T98" s="55" t="s">
        <v>46</v>
      </c>
      <c r="U98" s="55" t="s">
        <v>43</v>
      </c>
      <c r="V98" s="55" t="s">
        <v>44</v>
      </c>
      <c r="W98" s="55" t="s">
        <v>45</v>
      </c>
      <c r="X98" s="55" t="s">
        <v>46</v>
      </c>
      <c r="Y98" s="55" t="s">
        <v>43</v>
      </c>
      <c r="Z98" s="55" t="s">
        <v>44</v>
      </c>
      <c r="AA98" s="55" t="s">
        <v>45</v>
      </c>
      <c r="AB98" s="55" t="s">
        <v>46</v>
      </c>
      <c r="AC98" s="55" t="s">
        <v>43</v>
      </c>
      <c r="AD98" s="55" t="s">
        <v>44</v>
      </c>
      <c r="AE98" s="55" t="s">
        <v>45</v>
      </c>
      <c r="AF98" s="55" t="s">
        <v>46</v>
      </c>
      <c r="AG98" s="55" t="s">
        <v>43</v>
      </c>
      <c r="AH98" s="55" t="s">
        <v>44</v>
      </c>
      <c r="AI98" s="55" t="s">
        <v>45</v>
      </c>
      <c r="AJ98" s="55" t="s">
        <v>46</v>
      </c>
      <c r="AK98" s="55" t="s">
        <v>43</v>
      </c>
      <c r="AL98" s="55" t="s">
        <v>44</v>
      </c>
      <c r="AM98" s="55" t="s">
        <v>45</v>
      </c>
      <c r="AN98" s="55" t="s">
        <v>46</v>
      </c>
      <c r="AO98" s="55" t="s">
        <v>43</v>
      </c>
      <c r="AP98" s="55" t="s">
        <v>44</v>
      </c>
      <c r="AQ98" s="55" t="s">
        <v>45</v>
      </c>
      <c r="AR98" s="55" t="s">
        <v>46</v>
      </c>
      <c r="AS98" s="55" t="s">
        <v>43</v>
      </c>
      <c r="AT98" s="55" t="s">
        <v>44</v>
      </c>
      <c r="AU98" s="55" t="s">
        <v>45</v>
      </c>
      <c r="AV98" s="55" t="s">
        <v>46</v>
      </c>
      <c r="AW98" s="55" t="s">
        <v>43</v>
      </c>
      <c r="AX98" s="55" t="s">
        <v>44</v>
      </c>
      <c r="AY98" s="55" t="s">
        <v>45</v>
      </c>
      <c r="AZ98" s="55" t="s">
        <v>46</v>
      </c>
      <c r="BA98" s="167"/>
      <c r="BB98" s="162"/>
      <c r="BC98" s="162"/>
    </row>
    <row r="99" spans="1:55" ht="46.15" customHeight="1">
      <c r="A99" s="180"/>
      <c r="B99" s="180"/>
      <c r="C99" s="55" t="s">
        <v>64</v>
      </c>
      <c r="D99" s="96" t="s">
        <v>256</v>
      </c>
      <c r="E99" s="56">
        <f>0.01*E96/2</f>
        <v>0.08</v>
      </c>
      <c r="F99" s="56">
        <f>0.015*F96/2</f>
        <v>0</v>
      </c>
      <c r="G99" s="56">
        <f>0.02*G96/2</f>
        <v>0</v>
      </c>
      <c r="H99" s="115">
        <f>E99+F99+G99</f>
        <v>0.08</v>
      </c>
      <c r="I99" s="56">
        <f>0.01*I96/2</f>
        <v>0.08</v>
      </c>
      <c r="J99" s="56">
        <f>0.015*J96/2</f>
        <v>0</v>
      </c>
      <c r="K99" s="56">
        <f>0.02*K96/2</f>
        <v>0</v>
      </c>
      <c r="L99" s="115">
        <f>I99+J99+K99</f>
        <v>0.08</v>
      </c>
      <c r="M99" s="56">
        <f>0.01*M96/2</f>
        <v>8.5000000000000006E-2</v>
      </c>
      <c r="N99" s="56">
        <f>0.015*N96/2</f>
        <v>0</v>
      </c>
      <c r="O99" s="56">
        <f>0.02*O96/2</f>
        <v>0</v>
      </c>
      <c r="P99" s="115">
        <f>M99+N99+O99</f>
        <v>8.5000000000000006E-2</v>
      </c>
      <c r="Q99" s="56">
        <f>0.01*Q96/2</f>
        <v>0.09</v>
      </c>
      <c r="R99" s="56">
        <f>0.015*R96/2</f>
        <v>0</v>
      </c>
      <c r="S99" s="56">
        <f>0.02*S96/2</f>
        <v>0</v>
      </c>
      <c r="T99" s="115">
        <f>Q99+R99+S99</f>
        <v>0.09</v>
      </c>
      <c r="U99" s="56">
        <f>0.01*U96/2</f>
        <v>0.09</v>
      </c>
      <c r="V99" s="56">
        <f>0.015*V96/2</f>
        <v>0</v>
      </c>
      <c r="W99" s="56">
        <f>0.02*W96/2</f>
        <v>0</v>
      </c>
      <c r="X99" s="115">
        <f>U99+V99+W99</f>
        <v>0.09</v>
      </c>
      <c r="Y99" s="56">
        <f>0.01*Y96/2</f>
        <v>0.09</v>
      </c>
      <c r="Z99" s="56">
        <f>0.015*Z96/2</f>
        <v>0</v>
      </c>
      <c r="AA99" s="56">
        <f>0.02*AA96/2</f>
        <v>0</v>
      </c>
      <c r="AB99" s="115">
        <f>Y99+Z99+AA99</f>
        <v>0.09</v>
      </c>
      <c r="AC99" s="56">
        <f>0.01*AC96/2</f>
        <v>7.4999999999999997E-2</v>
      </c>
      <c r="AD99" s="56">
        <f>0.015*AD96/2</f>
        <v>0</v>
      </c>
      <c r="AE99" s="56">
        <f>0.02*AE96/2</f>
        <v>0</v>
      </c>
      <c r="AF99" s="115">
        <f>AC99+AD99+AE99</f>
        <v>7.4999999999999997E-2</v>
      </c>
      <c r="AG99" s="56">
        <f>0.01*AG96/2</f>
        <v>0.08</v>
      </c>
      <c r="AH99" s="56">
        <f>0.015*AH96/2</f>
        <v>0</v>
      </c>
      <c r="AI99" s="56">
        <f>0.02*AI96/2</f>
        <v>0</v>
      </c>
      <c r="AJ99" s="115">
        <f>AG99+AH99+AI99</f>
        <v>0.08</v>
      </c>
      <c r="AK99" s="56">
        <f>0.01*AK96/2</f>
        <v>0.08</v>
      </c>
      <c r="AL99" s="56">
        <f>0.015*AL96/2</f>
        <v>0</v>
      </c>
      <c r="AM99" s="56">
        <f>0.02*AM96/2</f>
        <v>0</v>
      </c>
      <c r="AN99" s="115">
        <f>AK99+AL99+AM99</f>
        <v>0.08</v>
      </c>
      <c r="AO99" s="56">
        <f>0.01*AO96/2</f>
        <v>7.4999999999999997E-2</v>
      </c>
      <c r="AP99" s="56">
        <f>0.015*AP96/2</f>
        <v>0</v>
      </c>
      <c r="AQ99" s="56">
        <f>0.02*AQ96/2</f>
        <v>0</v>
      </c>
      <c r="AR99" s="115">
        <f>AO99+AP99+AQ99</f>
        <v>7.4999999999999997E-2</v>
      </c>
      <c r="AS99" s="56">
        <f>0.01*AS96/2</f>
        <v>0.06</v>
      </c>
      <c r="AT99" s="56">
        <f>0.015*AT96/2</f>
        <v>0</v>
      </c>
      <c r="AU99" s="56">
        <f>0.02*AU96/2</f>
        <v>0</v>
      </c>
      <c r="AV99" s="115">
        <f>AS99+AT99+AU99</f>
        <v>0.06</v>
      </c>
      <c r="AW99" s="56">
        <f>0.01*AW96/2</f>
        <v>0.06</v>
      </c>
      <c r="AX99" s="56">
        <f>0.015*AX96/2</f>
        <v>0</v>
      </c>
      <c r="AY99" s="56">
        <f>0.02*AY96/2</f>
        <v>0</v>
      </c>
      <c r="AZ99" s="115">
        <f>AW99+AX99+AY99</f>
        <v>0.06</v>
      </c>
      <c r="BA99" s="168"/>
      <c r="BB99" s="162"/>
      <c r="BC99" s="162"/>
    </row>
    <row r="100" spans="1:55" ht="46.15" customHeight="1">
      <c r="A100" s="55" t="s">
        <v>3</v>
      </c>
      <c r="B100" s="55" t="s">
        <v>139</v>
      </c>
      <c r="C100" s="55" t="s">
        <v>4</v>
      </c>
      <c r="D100" s="55" t="s">
        <v>257</v>
      </c>
      <c r="E100" s="180" t="s">
        <v>27</v>
      </c>
      <c r="F100" s="180"/>
      <c r="G100" s="180"/>
      <c r="H100" s="180"/>
      <c r="I100" s="180" t="s">
        <v>28</v>
      </c>
      <c r="J100" s="180"/>
      <c r="K100" s="180"/>
      <c r="L100" s="180"/>
      <c r="M100" s="180" t="s">
        <v>29</v>
      </c>
      <c r="N100" s="180"/>
      <c r="O100" s="180"/>
      <c r="P100" s="180"/>
      <c r="Q100" s="180" t="s">
        <v>30</v>
      </c>
      <c r="R100" s="180"/>
      <c r="S100" s="180"/>
      <c r="T100" s="180"/>
      <c r="U100" s="180" t="s">
        <v>31</v>
      </c>
      <c r="V100" s="180"/>
      <c r="W100" s="180"/>
      <c r="X100" s="180"/>
      <c r="Y100" s="180" t="s">
        <v>32</v>
      </c>
      <c r="Z100" s="180"/>
      <c r="AA100" s="180"/>
      <c r="AB100" s="180"/>
      <c r="AC100" s="180" t="s">
        <v>33</v>
      </c>
      <c r="AD100" s="180"/>
      <c r="AE100" s="180"/>
      <c r="AF100" s="180"/>
      <c r="AG100" s="184" t="s">
        <v>34</v>
      </c>
      <c r="AH100" s="184"/>
      <c r="AI100" s="184"/>
      <c r="AJ100" s="184"/>
      <c r="AK100" s="180" t="s">
        <v>35</v>
      </c>
      <c r="AL100" s="180"/>
      <c r="AM100" s="180"/>
      <c r="AN100" s="180"/>
      <c r="AO100" s="180" t="s">
        <v>36</v>
      </c>
      <c r="AP100" s="180"/>
      <c r="AQ100" s="180"/>
      <c r="AR100" s="180"/>
      <c r="AS100" s="180" t="s">
        <v>37</v>
      </c>
      <c r="AT100" s="180"/>
      <c r="AU100" s="180"/>
      <c r="AV100" s="180"/>
      <c r="AW100" s="180" t="s">
        <v>38</v>
      </c>
      <c r="AX100" s="180"/>
      <c r="AY100" s="180"/>
      <c r="AZ100" s="180"/>
      <c r="BA100" s="55" t="s">
        <v>39</v>
      </c>
      <c r="BB100" s="55" t="s">
        <v>162</v>
      </c>
      <c r="BC100" s="55" t="s">
        <v>163</v>
      </c>
    </row>
    <row r="101" spans="1:55" ht="46.15" customHeight="1">
      <c r="A101" s="181" t="s">
        <v>311</v>
      </c>
      <c r="B101" s="180" t="s">
        <v>154</v>
      </c>
      <c r="C101" s="55" t="s">
        <v>5</v>
      </c>
      <c r="D101" s="98" t="s">
        <v>259</v>
      </c>
      <c r="E101" s="55" t="s">
        <v>43</v>
      </c>
      <c r="F101" s="55" t="s">
        <v>44</v>
      </c>
      <c r="G101" s="55" t="s">
        <v>45</v>
      </c>
      <c r="H101" s="55" t="s">
        <v>46</v>
      </c>
      <c r="I101" s="55" t="s">
        <v>43</v>
      </c>
      <c r="J101" s="55" t="s">
        <v>44</v>
      </c>
      <c r="K101" s="55" t="s">
        <v>45</v>
      </c>
      <c r="L101" s="55" t="s">
        <v>46</v>
      </c>
      <c r="M101" s="55" t="s">
        <v>43</v>
      </c>
      <c r="N101" s="55" t="s">
        <v>44</v>
      </c>
      <c r="O101" s="55" t="s">
        <v>45</v>
      </c>
      <c r="P101" s="55" t="s">
        <v>46</v>
      </c>
      <c r="Q101" s="55" t="s">
        <v>43</v>
      </c>
      <c r="R101" s="55" t="s">
        <v>44</v>
      </c>
      <c r="S101" s="55" t="s">
        <v>45</v>
      </c>
      <c r="T101" s="55" t="s">
        <v>46</v>
      </c>
      <c r="U101" s="55" t="s">
        <v>43</v>
      </c>
      <c r="V101" s="55" t="s">
        <v>44</v>
      </c>
      <c r="W101" s="55" t="s">
        <v>45</v>
      </c>
      <c r="X101" s="55" t="s">
        <v>46</v>
      </c>
      <c r="Y101" s="55" t="s">
        <v>43</v>
      </c>
      <c r="Z101" s="55" t="s">
        <v>44</v>
      </c>
      <c r="AA101" s="55" t="s">
        <v>45</v>
      </c>
      <c r="AB101" s="55" t="s">
        <v>46</v>
      </c>
      <c r="AC101" s="55" t="s">
        <v>43</v>
      </c>
      <c r="AD101" s="55" t="s">
        <v>44</v>
      </c>
      <c r="AE101" s="55" t="s">
        <v>45</v>
      </c>
      <c r="AF101" s="55" t="s">
        <v>46</v>
      </c>
      <c r="AG101" s="55" t="s">
        <v>43</v>
      </c>
      <c r="AH101" s="55" t="s">
        <v>44</v>
      </c>
      <c r="AI101" s="55" t="s">
        <v>45</v>
      </c>
      <c r="AJ101" s="55" t="s">
        <v>46</v>
      </c>
      <c r="AK101" s="55" t="s">
        <v>43</v>
      </c>
      <c r="AL101" s="55" t="s">
        <v>44</v>
      </c>
      <c r="AM101" s="55" t="s">
        <v>45</v>
      </c>
      <c r="AN101" s="55" t="s">
        <v>46</v>
      </c>
      <c r="AO101" s="55" t="s">
        <v>43</v>
      </c>
      <c r="AP101" s="55" t="s">
        <v>44</v>
      </c>
      <c r="AQ101" s="55" t="s">
        <v>45</v>
      </c>
      <c r="AR101" s="55" t="s">
        <v>46</v>
      </c>
      <c r="AS101" s="55" t="s">
        <v>43</v>
      </c>
      <c r="AT101" s="55" t="s">
        <v>44</v>
      </c>
      <c r="AU101" s="55" t="s">
        <v>45</v>
      </c>
      <c r="AV101" s="55" t="s">
        <v>46</v>
      </c>
      <c r="AW101" s="55" t="s">
        <v>43</v>
      </c>
      <c r="AX101" s="55" t="s">
        <v>44</v>
      </c>
      <c r="AY101" s="55" t="s">
        <v>45</v>
      </c>
      <c r="AZ101" s="55" t="s">
        <v>46</v>
      </c>
      <c r="BA101" s="166">
        <f>H102+L102+P102+T102+X102+AB102+AF102+AJ102+AN102+AR102+AV102+AZ102</f>
        <v>228</v>
      </c>
      <c r="BB101" s="162">
        <f>BC101*2</f>
        <v>2.4</v>
      </c>
      <c r="BC101" s="162">
        <f>H105+L105+P105+T105+X105+AB105+AF105+AJ105+AN105+AR105+AV105+AZ105</f>
        <v>1.2</v>
      </c>
    </row>
    <row r="102" spans="1:55" ht="46.15" customHeight="1">
      <c r="A102" s="180"/>
      <c r="B102" s="180"/>
      <c r="C102" s="92" t="s">
        <v>47</v>
      </c>
      <c r="D102" s="93" t="s">
        <v>260</v>
      </c>
      <c r="E102" s="94">
        <v>17</v>
      </c>
      <c r="F102" s="94">
        <v>2</v>
      </c>
      <c r="G102" s="94">
        <v>0</v>
      </c>
      <c r="H102" s="94">
        <f>SUM(E102:G102)</f>
        <v>19</v>
      </c>
      <c r="I102" s="94">
        <v>17</v>
      </c>
      <c r="J102" s="94">
        <v>2</v>
      </c>
      <c r="K102" s="94">
        <v>0</v>
      </c>
      <c r="L102" s="94">
        <f>SUM(I102:K102)</f>
        <v>19</v>
      </c>
      <c r="M102" s="94">
        <v>17</v>
      </c>
      <c r="N102" s="94">
        <v>2</v>
      </c>
      <c r="O102" s="94">
        <v>0</v>
      </c>
      <c r="P102" s="94">
        <f>SUM(M102:O102)</f>
        <v>19</v>
      </c>
      <c r="Q102" s="94">
        <v>17</v>
      </c>
      <c r="R102" s="94">
        <v>2</v>
      </c>
      <c r="S102" s="94">
        <v>0</v>
      </c>
      <c r="T102" s="94">
        <f>SUM(Q102:S102)</f>
        <v>19</v>
      </c>
      <c r="U102" s="94">
        <v>17</v>
      </c>
      <c r="V102" s="94">
        <v>2</v>
      </c>
      <c r="W102" s="94">
        <v>0</v>
      </c>
      <c r="X102" s="94">
        <f>SUM(U102:W102)</f>
        <v>19</v>
      </c>
      <c r="Y102" s="94">
        <v>17</v>
      </c>
      <c r="Z102" s="94">
        <v>2</v>
      </c>
      <c r="AA102" s="94">
        <v>0</v>
      </c>
      <c r="AB102" s="94">
        <f>SUM(Y102:AA102)</f>
        <v>19</v>
      </c>
      <c r="AC102" s="94">
        <v>17</v>
      </c>
      <c r="AD102" s="94">
        <v>2</v>
      </c>
      <c r="AE102" s="94">
        <v>0</v>
      </c>
      <c r="AF102" s="94">
        <f>SUM(AC102:AE102)</f>
        <v>19</v>
      </c>
      <c r="AG102" s="94">
        <v>17</v>
      </c>
      <c r="AH102" s="94">
        <v>2</v>
      </c>
      <c r="AI102" s="94">
        <v>0</v>
      </c>
      <c r="AJ102" s="94">
        <f>SUM(AG102:AI102)</f>
        <v>19</v>
      </c>
      <c r="AK102" s="94">
        <v>17</v>
      </c>
      <c r="AL102" s="94">
        <v>2</v>
      </c>
      <c r="AM102" s="94">
        <v>0</v>
      </c>
      <c r="AN102" s="94">
        <f>SUM(AK102:AM102)</f>
        <v>19</v>
      </c>
      <c r="AO102" s="94">
        <v>17</v>
      </c>
      <c r="AP102" s="94">
        <v>2</v>
      </c>
      <c r="AQ102" s="94">
        <v>0</v>
      </c>
      <c r="AR102" s="94">
        <f>SUM(AO102:AQ102)</f>
        <v>19</v>
      </c>
      <c r="AS102" s="94">
        <v>17</v>
      </c>
      <c r="AT102" s="94">
        <v>2</v>
      </c>
      <c r="AU102" s="94">
        <v>0</v>
      </c>
      <c r="AV102" s="94">
        <f>SUM(AS102:AU102)</f>
        <v>19</v>
      </c>
      <c r="AW102" s="94">
        <v>17</v>
      </c>
      <c r="AX102" s="94">
        <v>2</v>
      </c>
      <c r="AY102" s="94">
        <v>0</v>
      </c>
      <c r="AZ102" s="94">
        <f>SUM(AW102:AY102)</f>
        <v>19</v>
      </c>
      <c r="BA102" s="167"/>
      <c r="BB102" s="162"/>
      <c r="BC102" s="162"/>
    </row>
    <row r="103" spans="1:55" ht="46.15" customHeight="1">
      <c r="A103" s="180"/>
      <c r="B103" s="180"/>
      <c r="C103" s="55" t="s">
        <v>49</v>
      </c>
      <c r="D103" s="95" t="s">
        <v>261</v>
      </c>
      <c r="E103" s="180" t="s">
        <v>51</v>
      </c>
      <c r="F103" s="180"/>
      <c r="G103" s="180"/>
      <c r="H103" s="180"/>
      <c r="I103" s="180" t="s">
        <v>52</v>
      </c>
      <c r="J103" s="180"/>
      <c r="K103" s="180"/>
      <c r="L103" s="180"/>
      <c r="M103" s="180" t="s">
        <v>53</v>
      </c>
      <c r="N103" s="180"/>
      <c r="O103" s="180"/>
      <c r="P103" s="180"/>
      <c r="Q103" s="180" t="s">
        <v>54</v>
      </c>
      <c r="R103" s="180"/>
      <c r="S103" s="180"/>
      <c r="T103" s="180"/>
      <c r="U103" s="180" t="s">
        <v>55</v>
      </c>
      <c r="V103" s="180"/>
      <c r="W103" s="180"/>
      <c r="X103" s="180"/>
      <c r="Y103" s="180" t="s">
        <v>56</v>
      </c>
      <c r="Z103" s="180"/>
      <c r="AA103" s="180"/>
      <c r="AB103" s="180"/>
      <c r="AC103" s="180" t="s">
        <v>57</v>
      </c>
      <c r="AD103" s="180"/>
      <c r="AE103" s="180"/>
      <c r="AF103" s="180"/>
      <c r="AG103" s="180" t="s">
        <v>58</v>
      </c>
      <c r="AH103" s="180"/>
      <c r="AI103" s="180"/>
      <c r="AJ103" s="180"/>
      <c r="AK103" s="180" t="s">
        <v>59</v>
      </c>
      <c r="AL103" s="180"/>
      <c r="AM103" s="180"/>
      <c r="AN103" s="180"/>
      <c r="AO103" s="180" t="s">
        <v>60</v>
      </c>
      <c r="AP103" s="180"/>
      <c r="AQ103" s="180"/>
      <c r="AR103" s="180"/>
      <c r="AS103" s="180" t="s">
        <v>61</v>
      </c>
      <c r="AT103" s="180"/>
      <c r="AU103" s="180"/>
      <c r="AV103" s="180"/>
      <c r="AW103" s="180" t="s">
        <v>62</v>
      </c>
      <c r="AX103" s="180"/>
      <c r="AY103" s="180"/>
      <c r="AZ103" s="180"/>
      <c r="BA103" s="167"/>
      <c r="BB103" s="162"/>
      <c r="BC103" s="162"/>
    </row>
    <row r="104" spans="1:55" ht="46.15" customHeight="1">
      <c r="A104" s="180"/>
      <c r="B104" s="180"/>
      <c r="C104" s="55" t="s">
        <v>63</v>
      </c>
      <c r="D104" s="96" t="s">
        <v>205</v>
      </c>
      <c r="E104" s="55" t="s">
        <v>43</v>
      </c>
      <c r="F104" s="55" t="s">
        <v>44</v>
      </c>
      <c r="G104" s="55" t="s">
        <v>45</v>
      </c>
      <c r="H104" s="55" t="s">
        <v>46</v>
      </c>
      <c r="I104" s="55" t="s">
        <v>43</v>
      </c>
      <c r="J104" s="55" t="s">
        <v>44</v>
      </c>
      <c r="K104" s="55" t="s">
        <v>45</v>
      </c>
      <c r="L104" s="55" t="s">
        <v>46</v>
      </c>
      <c r="M104" s="55" t="s">
        <v>43</v>
      </c>
      <c r="N104" s="55" t="s">
        <v>44</v>
      </c>
      <c r="O104" s="55" t="s">
        <v>45</v>
      </c>
      <c r="P104" s="55" t="s">
        <v>46</v>
      </c>
      <c r="Q104" s="55" t="s">
        <v>43</v>
      </c>
      <c r="R104" s="55" t="s">
        <v>44</v>
      </c>
      <c r="S104" s="55" t="s">
        <v>45</v>
      </c>
      <c r="T104" s="55" t="s">
        <v>46</v>
      </c>
      <c r="U104" s="55" t="s">
        <v>43</v>
      </c>
      <c r="V104" s="55" t="s">
        <v>44</v>
      </c>
      <c r="W104" s="55" t="s">
        <v>45</v>
      </c>
      <c r="X104" s="55" t="s">
        <v>46</v>
      </c>
      <c r="Y104" s="55" t="s">
        <v>43</v>
      </c>
      <c r="Z104" s="55" t="s">
        <v>44</v>
      </c>
      <c r="AA104" s="55" t="s">
        <v>45</v>
      </c>
      <c r="AB104" s="55" t="s">
        <v>46</v>
      </c>
      <c r="AC104" s="55" t="s">
        <v>43</v>
      </c>
      <c r="AD104" s="55" t="s">
        <v>44</v>
      </c>
      <c r="AE104" s="55" t="s">
        <v>45</v>
      </c>
      <c r="AF104" s="55" t="s">
        <v>46</v>
      </c>
      <c r="AG104" s="55" t="s">
        <v>43</v>
      </c>
      <c r="AH104" s="55" t="s">
        <v>44</v>
      </c>
      <c r="AI104" s="55" t="s">
        <v>45</v>
      </c>
      <c r="AJ104" s="55" t="s">
        <v>46</v>
      </c>
      <c r="AK104" s="55" t="s">
        <v>43</v>
      </c>
      <c r="AL104" s="55" t="s">
        <v>44</v>
      </c>
      <c r="AM104" s="55" t="s">
        <v>45</v>
      </c>
      <c r="AN104" s="55" t="s">
        <v>46</v>
      </c>
      <c r="AO104" s="55" t="s">
        <v>43</v>
      </c>
      <c r="AP104" s="55" t="s">
        <v>44</v>
      </c>
      <c r="AQ104" s="55" t="s">
        <v>45</v>
      </c>
      <c r="AR104" s="55" t="s">
        <v>46</v>
      </c>
      <c r="AS104" s="55" t="s">
        <v>43</v>
      </c>
      <c r="AT104" s="55" t="s">
        <v>44</v>
      </c>
      <c r="AU104" s="55" t="s">
        <v>45</v>
      </c>
      <c r="AV104" s="55" t="s">
        <v>46</v>
      </c>
      <c r="AW104" s="55" t="s">
        <v>43</v>
      </c>
      <c r="AX104" s="55" t="s">
        <v>44</v>
      </c>
      <c r="AY104" s="55" t="s">
        <v>45</v>
      </c>
      <c r="AZ104" s="55" t="s">
        <v>46</v>
      </c>
      <c r="BA104" s="167"/>
      <c r="BB104" s="162"/>
      <c r="BC104" s="162"/>
    </row>
    <row r="105" spans="1:55" ht="46.15" customHeight="1">
      <c r="A105" s="180"/>
      <c r="B105" s="180"/>
      <c r="C105" s="55" t="s">
        <v>64</v>
      </c>
      <c r="D105" s="106">
        <v>63</v>
      </c>
      <c r="E105" s="56">
        <f>0.01*E102/2</f>
        <v>8.5000000000000006E-2</v>
      </c>
      <c r="F105" s="56">
        <f>0.015*F102/2</f>
        <v>1.4999999999999999E-2</v>
      </c>
      <c r="G105" s="56">
        <f>0.02*G102/2</f>
        <v>0</v>
      </c>
      <c r="H105" s="115">
        <f>E105+F105+G105</f>
        <v>0.1</v>
      </c>
      <c r="I105" s="56">
        <f>0.01*I102/2</f>
        <v>8.5000000000000006E-2</v>
      </c>
      <c r="J105" s="56">
        <f>0.015*J102/2</f>
        <v>1.4999999999999999E-2</v>
      </c>
      <c r="K105" s="56">
        <f>0.02*K102/2</f>
        <v>0</v>
      </c>
      <c r="L105" s="115">
        <f>I105+J105+K105</f>
        <v>0.1</v>
      </c>
      <c r="M105" s="56">
        <f>0.01*M102/2</f>
        <v>8.5000000000000006E-2</v>
      </c>
      <c r="N105" s="56">
        <f>0.015*N102/2</f>
        <v>1.4999999999999999E-2</v>
      </c>
      <c r="O105" s="56">
        <f>0.02*O102/2</f>
        <v>0</v>
      </c>
      <c r="P105" s="115">
        <f>M105+N105+O105</f>
        <v>0.1</v>
      </c>
      <c r="Q105" s="56">
        <f>0.01*Q102/2</f>
        <v>8.5000000000000006E-2</v>
      </c>
      <c r="R105" s="56">
        <f>0.015*R102/2</f>
        <v>1.4999999999999999E-2</v>
      </c>
      <c r="S105" s="56">
        <f>0.02*S102/2</f>
        <v>0</v>
      </c>
      <c r="T105" s="115">
        <f>Q105+R105+S105</f>
        <v>0.1</v>
      </c>
      <c r="U105" s="56">
        <f>0.01*U102/2</f>
        <v>8.5000000000000006E-2</v>
      </c>
      <c r="V105" s="56">
        <f>0.015*V102/2</f>
        <v>1.4999999999999999E-2</v>
      </c>
      <c r="W105" s="56">
        <f>0.02*W102/2</f>
        <v>0</v>
      </c>
      <c r="X105" s="115">
        <f>U105+V105+W105</f>
        <v>0.1</v>
      </c>
      <c r="Y105" s="56">
        <f>0.01*Y102/2</f>
        <v>8.5000000000000006E-2</v>
      </c>
      <c r="Z105" s="56">
        <f>0.015*Z102/2</f>
        <v>1.4999999999999999E-2</v>
      </c>
      <c r="AA105" s="56">
        <f>0.02*AA102/2</f>
        <v>0</v>
      </c>
      <c r="AB105" s="115">
        <f>Y105+Z105+AA105</f>
        <v>0.1</v>
      </c>
      <c r="AC105" s="56">
        <f>0.01*AC102/2</f>
        <v>8.5000000000000006E-2</v>
      </c>
      <c r="AD105" s="56">
        <f>0.015*AD102/2</f>
        <v>1.4999999999999999E-2</v>
      </c>
      <c r="AE105" s="56">
        <f>0.02*AE102/2</f>
        <v>0</v>
      </c>
      <c r="AF105" s="115">
        <f>AC105+AD105+AE105</f>
        <v>0.1</v>
      </c>
      <c r="AG105" s="56">
        <f>0.01*AG102/2</f>
        <v>8.5000000000000006E-2</v>
      </c>
      <c r="AH105" s="56">
        <f>0.015*AH102/2</f>
        <v>1.4999999999999999E-2</v>
      </c>
      <c r="AI105" s="56">
        <f>0.02*AI102/2</f>
        <v>0</v>
      </c>
      <c r="AJ105" s="115">
        <f>AG105+AH105+AI105</f>
        <v>0.1</v>
      </c>
      <c r="AK105" s="56">
        <f>0.01*AK102/2</f>
        <v>8.5000000000000006E-2</v>
      </c>
      <c r="AL105" s="56">
        <f>0.015*AL102/2</f>
        <v>1.4999999999999999E-2</v>
      </c>
      <c r="AM105" s="56">
        <f>0.02*AM102/2</f>
        <v>0</v>
      </c>
      <c r="AN105" s="115">
        <f>AK105+AL105+AM105</f>
        <v>0.1</v>
      </c>
      <c r="AO105" s="56">
        <f>0.01*AO102/2</f>
        <v>8.5000000000000006E-2</v>
      </c>
      <c r="AP105" s="56">
        <f>0.015*AP102/2</f>
        <v>1.4999999999999999E-2</v>
      </c>
      <c r="AQ105" s="56">
        <f>0.02*AQ102/2</f>
        <v>0</v>
      </c>
      <c r="AR105" s="115">
        <f>AO105+AP105+AQ105</f>
        <v>0.1</v>
      </c>
      <c r="AS105" s="56">
        <f>0.01*AS102/2</f>
        <v>8.5000000000000006E-2</v>
      </c>
      <c r="AT105" s="56">
        <f>0.015*AT102/2</f>
        <v>1.4999999999999999E-2</v>
      </c>
      <c r="AU105" s="56">
        <f>0.02*AU102/2</f>
        <v>0</v>
      </c>
      <c r="AV105" s="115">
        <f>AS105+AT105+AU105</f>
        <v>0.1</v>
      </c>
      <c r="AW105" s="56">
        <f>0.01*AW102/2</f>
        <v>8.5000000000000006E-2</v>
      </c>
      <c r="AX105" s="56">
        <f>0.015*AX102/2</f>
        <v>1.4999999999999999E-2</v>
      </c>
      <c r="AY105" s="56">
        <f>0.02*AY102/2</f>
        <v>0</v>
      </c>
      <c r="AZ105" s="115">
        <f>AW105+AX105+AY105</f>
        <v>0.1</v>
      </c>
      <c r="BA105" s="168"/>
      <c r="BB105" s="162"/>
      <c r="BC105" s="162"/>
    </row>
    <row r="106" spans="1:55" ht="46.15" customHeight="1">
      <c r="A106" s="55" t="s">
        <v>3</v>
      </c>
      <c r="B106" s="55" t="s">
        <v>139</v>
      </c>
      <c r="C106" s="55" t="s">
        <v>4</v>
      </c>
      <c r="D106" s="55" t="s">
        <v>262</v>
      </c>
      <c r="E106" s="180" t="s">
        <v>27</v>
      </c>
      <c r="F106" s="180"/>
      <c r="G106" s="180"/>
      <c r="H106" s="180"/>
      <c r="I106" s="180" t="s">
        <v>28</v>
      </c>
      <c r="J106" s="180"/>
      <c r="K106" s="180"/>
      <c r="L106" s="180"/>
      <c r="M106" s="180" t="s">
        <v>29</v>
      </c>
      <c r="N106" s="180"/>
      <c r="O106" s="180"/>
      <c r="P106" s="180"/>
      <c r="Q106" s="180" t="s">
        <v>30</v>
      </c>
      <c r="R106" s="180"/>
      <c r="S106" s="180"/>
      <c r="T106" s="180"/>
      <c r="U106" s="180" t="s">
        <v>31</v>
      </c>
      <c r="V106" s="180"/>
      <c r="W106" s="180"/>
      <c r="X106" s="180"/>
      <c r="Y106" s="180" t="s">
        <v>32</v>
      </c>
      <c r="Z106" s="180"/>
      <c r="AA106" s="180"/>
      <c r="AB106" s="180"/>
      <c r="AC106" s="180" t="s">
        <v>33</v>
      </c>
      <c r="AD106" s="180"/>
      <c r="AE106" s="180"/>
      <c r="AF106" s="180"/>
      <c r="AG106" s="184" t="s">
        <v>34</v>
      </c>
      <c r="AH106" s="184"/>
      <c r="AI106" s="184"/>
      <c r="AJ106" s="184"/>
      <c r="AK106" s="180" t="s">
        <v>35</v>
      </c>
      <c r="AL106" s="180"/>
      <c r="AM106" s="180"/>
      <c r="AN106" s="180"/>
      <c r="AO106" s="180" t="s">
        <v>36</v>
      </c>
      <c r="AP106" s="180"/>
      <c r="AQ106" s="180"/>
      <c r="AR106" s="180"/>
      <c r="AS106" s="180" t="s">
        <v>37</v>
      </c>
      <c r="AT106" s="180"/>
      <c r="AU106" s="180"/>
      <c r="AV106" s="180"/>
      <c r="AW106" s="180" t="s">
        <v>38</v>
      </c>
      <c r="AX106" s="180"/>
      <c r="AY106" s="180"/>
      <c r="AZ106" s="180"/>
      <c r="BA106" s="55" t="s">
        <v>39</v>
      </c>
      <c r="BB106" s="55" t="s">
        <v>162</v>
      </c>
      <c r="BC106" s="55" t="s">
        <v>163</v>
      </c>
    </row>
    <row r="107" spans="1:55" ht="46.15" customHeight="1">
      <c r="A107" s="181" t="s">
        <v>312</v>
      </c>
      <c r="B107" s="180" t="s">
        <v>154</v>
      </c>
      <c r="C107" s="55" t="s">
        <v>5</v>
      </c>
      <c r="D107" s="98" t="s">
        <v>263</v>
      </c>
      <c r="E107" s="55" t="s">
        <v>43</v>
      </c>
      <c r="F107" s="55" t="s">
        <v>44</v>
      </c>
      <c r="G107" s="55" t="s">
        <v>45</v>
      </c>
      <c r="H107" s="55" t="s">
        <v>46</v>
      </c>
      <c r="I107" s="55" t="s">
        <v>43</v>
      </c>
      <c r="J107" s="55" t="s">
        <v>44</v>
      </c>
      <c r="K107" s="55" t="s">
        <v>45</v>
      </c>
      <c r="L107" s="55" t="s">
        <v>46</v>
      </c>
      <c r="M107" s="55" t="s">
        <v>43</v>
      </c>
      <c r="N107" s="55" t="s">
        <v>44</v>
      </c>
      <c r="O107" s="55" t="s">
        <v>45</v>
      </c>
      <c r="P107" s="55" t="s">
        <v>46</v>
      </c>
      <c r="Q107" s="55" t="s">
        <v>43</v>
      </c>
      <c r="R107" s="55" t="s">
        <v>44</v>
      </c>
      <c r="S107" s="55" t="s">
        <v>45</v>
      </c>
      <c r="T107" s="55" t="s">
        <v>46</v>
      </c>
      <c r="U107" s="55" t="s">
        <v>43</v>
      </c>
      <c r="V107" s="55" t="s">
        <v>44</v>
      </c>
      <c r="W107" s="55" t="s">
        <v>45</v>
      </c>
      <c r="X107" s="55" t="s">
        <v>46</v>
      </c>
      <c r="Y107" s="55" t="s">
        <v>43</v>
      </c>
      <c r="Z107" s="55" t="s">
        <v>44</v>
      </c>
      <c r="AA107" s="55" t="s">
        <v>45</v>
      </c>
      <c r="AB107" s="55" t="s">
        <v>46</v>
      </c>
      <c r="AC107" s="55" t="s">
        <v>43</v>
      </c>
      <c r="AD107" s="55" t="s">
        <v>44</v>
      </c>
      <c r="AE107" s="55" t="s">
        <v>45</v>
      </c>
      <c r="AF107" s="55" t="s">
        <v>46</v>
      </c>
      <c r="AG107" s="55" t="s">
        <v>43</v>
      </c>
      <c r="AH107" s="55" t="s">
        <v>44</v>
      </c>
      <c r="AI107" s="55" t="s">
        <v>45</v>
      </c>
      <c r="AJ107" s="55" t="s">
        <v>46</v>
      </c>
      <c r="AK107" s="55" t="s">
        <v>43</v>
      </c>
      <c r="AL107" s="55" t="s">
        <v>44</v>
      </c>
      <c r="AM107" s="55" t="s">
        <v>45</v>
      </c>
      <c r="AN107" s="55" t="s">
        <v>46</v>
      </c>
      <c r="AO107" s="55" t="s">
        <v>43</v>
      </c>
      <c r="AP107" s="55" t="s">
        <v>44</v>
      </c>
      <c r="AQ107" s="55" t="s">
        <v>45</v>
      </c>
      <c r="AR107" s="55" t="s">
        <v>46</v>
      </c>
      <c r="AS107" s="55" t="s">
        <v>43</v>
      </c>
      <c r="AT107" s="55" t="s">
        <v>44</v>
      </c>
      <c r="AU107" s="55" t="s">
        <v>45</v>
      </c>
      <c r="AV107" s="55" t="s">
        <v>46</v>
      </c>
      <c r="AW107" s="55" t="s">
        <v>43</v>
      </c>
      <c r="AX107" s="55" t="s">
        <v>44</v>
      </c>
      <c r="AY107" s="55" t="s">
        <v>45</v>
      </c>
      <c r="AZ107" s="55" t="s">
        <v>46</v>
      </c>
      <c r="BA107" s="166">
        <f>H108+L108+P108+T108+X108+AB108+AF108+AJ108+AN108+AR108+AV108+AZ108</f>
        <v>202</v>
      </c>
      <c r="BB107" s="162">
        <f>BC107*2</f>
        <v>2.41</v>
      </c>
      <c r="BC107" s="162">
        <f>H111+L111+P111+T111+X111+AB111+AF111+AJ111+AN111+AR111+AV111+AZ111</f>
        <v>1.2050000000000001</v>
      </c>
    </row>
    <row r="108" spans="1:55" ht="46.15" customHeight="1">
      <c r="A108" s="180"/>
      <c r="B108" s="180"/>
      <c r="C108" s="92" t="s">
        <v>47</v>
      </c>
      <c r="D108" s="93" t="s">
        <v>264</v>
      </c>
      <c r="E108" s="94">
        <v>8</v>
      </c>
      <c r="F108" s="94">
        <v>1</v>
      </c>
      <c r="G108" s="94">
        <v>2</v>
      </c>
      <c r="H108" s="94">
        <f>SUM(E108:G108)</f>
        <v>11</v>
      </c>
      <c r="I108" s="94">
        <v>8</v>
      </c>
      <c r="J108" s="94">
        <v>1</v>
      </c>
      <c r="K108" s="94">
        <v>2</v>
      </c>
      <c r="L108" s="94">
        <f>SUM(I108:K108)</f>
        <v>11</v>
      </c>
      <c r="M108" s="94">
        <v>10</v>
      </c>
      <c r="N108" s="94">
        <v>1</v>
      </c>
      <c r="O108" s="94">
        <v>2</v>
      </c>
      <c r="P108" s="94">
        <f>SUM(M108:O108)</f>
        <v>13</v>
      </c>
      <c r="Q108" s="94">
        <v>10</v>
      </c>
      <c r="R108" s="94">
        <v>1</v>
      </c>
      <c r="S108" s="94">
        <v>2</v>
      </c>
      <c r="T108" s="94">
        <f>SUM(Q108:S108)</f>
        <v>13</v>
      </c>
      <c r="U108" s="94">
        <v>11</v>
      </c>
      <c r="V108" s="94">
        <v>1</v>
      </c>
      <c r="W108" s="94">
        <v>2</v>
      </c>
      <c r="X108" s="94">
        <f>SUM(U108:W108)</f>
        <v>14</v>
      </c>
      <c r="Y108" s="94">
        <v>13</v>
      </c>
      <c r="Z108" s="94">
        <v>1</v>
      </c>
      <c r="AA108" s="94">
        <v>2</v>
      </c>
      <c r="AB108" s="94">
        <f>SUM(Y108:AA108)</f>
        <v>16</v>
      </c>
      <c r="AC108" s="94">
        <v>15</v>
      </c>
      <c r="AD108" s="94">
        <v>2</v>
      </c>
      <c r="AE108" s="94">
        <v>3</v>
      </c>
      <c r="AF108" s="94">
        <f>SUM(AC108:AE108)</f>
        <v>20</v>
      </c>
      <c r="AG108" s="94">
        <v>15</v>
      </c>
      <c r="AH108" s="94">
        <v>2</v>
      </c>
      <c r="AI108" s="94">
        <v>3</v>
      </c>
      <c r="AJ108" s="94">
        <f>SUM(AG108:AI108)</f>
        <v>20</v>
      </c>
      <c r="AK108" s="94">
        <v>15</v>
      </c>
      <c r="AL108" s="94">
        <v>2</v>
      </c>
      <c r="AM108" s="94">
        <v>3</v>
      </c>
      <c r="AN108" s="94">
        <f>SUM(AK108:AM108)</f>
        <v>20</v>
      </c>
      <c r="AO108" s="94">
        <v>16</v>
      </c>
      <c r="AP108" s="94">
        <v>2</v>
      </c>
      <c r="AQ108" s="94">
        <v>3</v>
      </c>
      <c r="AR108" s="94">
        <f>SUM(AO108:AQ108)</f>
        <v>21</v>
      </c>
      <c r="AS108" s="94">
        <v>16</v>
      </c>
      <c r="AT108" s="94">
        <v>2</v>
      </c>
      <c r="AU108" s="94">
        <v>3</v>
      </c>
      <c r="AV108" s="94">
        <f>SUM(AS108:AU108)</f>
        <v>21</v>
      </c>
      <c r="AW108" s="94">
        <v>17</v>
      </c>
      <c r="AX108" s="94">
        <v>2</v>
      </c>
      <c r="AY108" s="94">
        <v>3</v>
      </c>
      <c r="AZ108" s="94">
        <f>SUM(AW108:AY108)</f>
        <v>22</v>
      </c>
      <c r="BA108" s="167"/>
      <c r="BB108" s="162"/>
      <c r="BC108" s="162"/>
    </row>
    <row r="109" spans="1:55" ht="46.15" customHeight="1">
      <c r="A109" s="180"/>
      <c r="B109" s="180"/>
      <c r="C109" s="55" t="s">
        <v>49</v>
      </c>
      <c r="D109" s="95" t="s">
        <v>265</v>
      </c>
      <c r="E109" s="180" t="s">
        <v>51</v>
      </c>
      <c r="F109" s="180"/>
      <c r="G109" s="180"/>
      <c r="H109" s="180"/>
      <c r="I109" s="180" t="s">
        <v>52</v>
      </c>
      <c r="J109" s="180"/>
      <c r="K109" s="180"/>
      <c r="L109" s="180"/>
      <c r="M109" s="180" t="s">
        <v>53</v>
      </c>
      <c r="N109" s="180"/>
      <c r="O109" s="180"/>
      <c r="P109" s="180"/>
      <c r="Q109" s="180" t="s">
        <v>54</v>
      </c>
      <c r="R109" s="180"/>
      <c r="S109" s="180"/>
      <c r="T109" s="180"/>
      <c r="U109" s="180" t="s">
        <v>55</v>
      </c>
      <c r="V109" s="180"/>
      <c r="W109" s="180"/>
      <c r="X109" s="180"/>
      <c r="Y109" s="180" t="s">
        <v>56</v>
      </c>
      <c r="Z109" s="180"/>
      <c r="AA109" s="180"/>
      <c r="AB109" s="180"/>
      <c r="AC109" s="180" t="s">
        <v>57</v>
      </c>
      <c r="AD109" s="180"/>
      <c r="AE109" s="180"/>
      <c r="AF109" s="180"/>
      <c r="AG109" s="180" t="s">
        <v>58</v>
      </c>
      <c r="AH109" s="180"/>
      <c r="AI109" s="180"/>
      <c r="AJ109" s="180"/>
      <c r="AK109" s="180" t="s">
        <v>266</v>
      </c>
      <c r="AL109" s="180"/>
      <c r="AM109" s="180"/>
      <c r="AN109" s="180"/>
      <c r="AO109" s="180" t="s">
        <v>60</v>
      </c>
      <c r="AP109" s="180"/>
      <c r="AQ109" s="180"/>
      <c r="AR109" s="180"/>
      <c r="AS109" s="180" t="s">
        <v>61</v>
      </c>
      <c r="AT109" s="180"/>
      <c r="AU109" s="180"/>
      <c r="AV109" s="180"/>
      <c r="AW109" s="180" t="s">
        <v>62</v>
      </c>
      <c r="AX109" s="180"/>
      <c r="AY109" s="180"/>
      <c r="AZ109" s="180"/>
      <c r="BA109" s="167"/>
      <c r="BB109" s="162"/>
      <c r="BC109" s="162"/>
    </row>
    <row r="110" spans="1:55" ht="46.15" customHeight="1">
      <c r="A110" s="180"/>
      <c r="B110" s="180"/>
      <c r="C110" s="55" t="s">
        <v>63</v>
      </c>
      <c r="D110" s="96" t="s">
        <v>267</v>
      </c>
      <c r="E110" s="55" t="s">
        <v>43</v>
      </c>
      <c r="F110" s="55" t="s">
        <v>44</v>
      </c>
      <c r="G110" s="55" t="s">
        <v>45</v>
      </c>
      <c r="H110" s="55" t="s">
        <v>46</v>
      </c>
      <c r="I110" s="55" t="s">
        <v>43</v>
      </c>
      <c r="J110" s="55" t="s">
        <v>44</v>
      </c>
      <c r="K110" s="55" t="s">
        <v>45</v>
      </c>
      <c r="L110" s="55" t="s">
        <v>46</v>
      </c>
      <c r="M110" s="55" t="s">
        <v>43</v>
      </c>
      <c r="N110" s="55" t="s">
        <v>44</v>
      </c>
      <c r="O110" s="55" t="s">
        <v>45</v>
      </c>
      <c r="P110" s="55" t="s">
        <v>46</v>
      </c>
      <c r="Q110" s="55" t="s">
        <v>43</v>
      </c>
      <c r="R110" s="55" t="s">
        <v>44</v>
      </c>
      <c r="S110" s="55" t="s">
        <v>45</v>
      </c>
      <c r="T110" s="55" t="s">
        <v>46</v>
      </c>
      <c r="U110" s="55" t="s">
        <v>43</v>
      </c>
      <c r="V110" s="55" t="s">
        <v>44</v>
      </c>
      <c r="W110" s="55" t="s">
        <v>45</v>
      </c>
      <c r="X110" s="55" t="s">
        <v>46</v>
      </c>
      <c r="Y110" s="55" t="s">
        <v>43</v>
      </c>
      <c r="Z110" s="55" t="s">
        <v>44</v>
      </c>
      <c r="AA110" s="55" t="s">
        <v>45</v>
      </c>
      <c r="AB110" s="55" t="s">
        <v>46</v>
      </c>
      <c r="AC110" s="55" t="s">
        <v>43</v>
      </c>
      <c r="AD110" s="55" t="s">
        <v>44</v>
      </c>
      <c r="AE110" s="55" t="s">
        <v>45</v>
      </c>
      <c r="AF110" s="55" t="s">
        <v>46</v>
      </c>
      <c r="AG110" s="55" t="s">
        <v>43</v>
      </c>
      <c r="AH110" s="55" t="s">
        <v>44</v>
      </c>
      <c r="AI110" s="55" t="s">
        <v>45</v>
      </c>
      <c r="AJ110" s="55" t="s">
        <v>46</v>
      </c>
      <c r="AK110" s="55" t="s">
        <v>43</v>
      </c>
      <c r="AL110" s="55" t="s">
        <v>44</v>
      </c>
      <c r="AM110" s="55" t="s">
        <v>45</v>
      </c>
      <c r="AN110" s="55" t="s">
        <v>46</v>
      </c>
      <c r="AO110" s="55" t="s">
        <v>43</v>
      </c>
      <c r="AP110" s="55" t="s">
        <v>44</v>
      </c>
      <c r="AQ110" s="55" t="s">
        <v>45</v>
      </c>
      <c r="AR110" s="55" t="s">
        <v>46</v>
      </c>
      <c r="AS110" s="55" t="s">
        <v>43</v>
      </c>
      <c r="AT110" s="55" t="s">
        <v>44</v>
      </c>
      <c r="AU110" s="55" t="s">
        <v>45</v>
      </c>
      <c r="AV110" s="55" t="s">
        <v>46</v>
      </c>
      <c r="AW110" s="55" t="s">
        <v>43</v>
      </c>
      <c r="AX110" s="55" t="s">
        <v>44</v>
      </c>
      <c r="AY110" s="55" t="s">
        <v>45</v>
      </c>
      <c r="AZ110" s="55" t="s">
        <v>46</v>
      </c>
      <c r="BA110" s="167"/>
      <c r="BB110" s="162"/>
      <c r="BC110" s="162"/>
    </row>
    <row r="111" spans="1:55" ht="46.15" customHeight="1">
      <c r="A111" s="180"/>
      <c r="B111" s="180"/>
      <c r="C111" s="55" t="s">
        <v>64</v>
      </c>
      <c r="D111" s="96" t="s">
        <v>268</v>
      </c>
      <c r="E111" s="56">
        <f>0.01*E108/2</f>
        <v>0.04</v>
      </c>
      <c r="F111" s="56">
        <f>0.015*F108/2</f>
        <v>7.4999999999999997E-3</v>
      </c>
      <c r="G111" s="56">
        <f>0.02*G108/2</f>
        <v>0.02</v>
      </c>
      <c r="H111" s="115">
        <f>E111+F111+G111</f>
        <v>6.7500000000000004E-2</v>
      </c>
      <c r="I111" s="56">
        <f>0.01*I108/2</f>
        <v>0.04</v>
      </c>
      <c r="J111" s="56">
        <f>0.015*J108/2</f>
        <v>7.4999999999999997E-3</v>
      </c>
      <c r="K111" s="56">
        <f>0.02*K108/2</f>
        <v>0.02</v>
      </c>
      <c r="L111" s="115">
        <f>I111+J111+K111</f>
        <v>6.7500000000000004E-2</v>
      </c>
      <c r="M111" s="56">
        <f>0.01*M108/2</f>
        <v>0.05</v>
      </c>
      <c r="N111" s="56">
        <f>0.015*N108/2</f>
        <v>7.4999999999999997E-3</v>
      </c>
      <c r="O111" s="56">
        <f>0.02*O108/2</f>
        <v>0.02</v>
      </c>
      <c r="P111" s="115">
        <f>M111+N111+O111</f>
        <v>7.7499999999999999E-2</v>
      </c>
      <c r="Q111" s="56">
        <f>0.01*Q108/2</f>
        <v>0.05</v>
      </c>
      <c r="R111" s="56">
        <f>0.015*R108/2</f>
        <v>7.4999999999999997E-3</v>
      </c>
      <c r="S111" s="56">
        <f>0.02*S108/2</f>
        <v>0.02</v>
      </c>
      <c r="T111" s="115">
        <f>Q111+R111+S111</f>
        <v>7.7499999999999999E-2</v>
      </c>
      <c r="U111" s="56">
        <f>0.01*U108/2</f>
        <v>5.5E-2</v>
      </c>
      <c r="V111" s="56">
        <f>0.015*V108/2</f>
        <v>7.4999999999999997E-3</v>
      </c>
      <c r="W111" s="56">
        <f>0.02*W108/2</f>
        <v>0.02</v>
      </c>
      <c r="X111" s="115">
        <f>U111+V111+W111</f>
        <v>8.2500000000000004E-2</v>
      </c>
      <c r="Y111" s="56">
        <f>0.01*Y108/2</f>
        <v>6.5000000000000002E-2</v>
      </c>
      <c r="Z111" s="56">
        <f>0.015*Z108/2</f>
        <v>7.4999999999999997E-3</v>
      </c>
      <c r="AA111" s="56">
        <f>0.02*AA108/2</f>
        <v>0.02</v>
      </c>
      <c r="AB111" s="115">
        <f>Y111+Z111+AA111</f>
        <v>9.2500000000000013E-2</v>
      </c>
      <c r="AC111" s="56">
        <f>0.01*AC108/2</f>
        <v>7.4999999999999997E-2</v>
      </c>
      <c r="AD111" s="56">
        <f>0.015*AD108/2</f>
        <v>1.4999999999999999E-2</v>
      </c>
      <c r="AE111" s="56">
        <f>0.02*AE108/2</f>
        <v>0.03</v>
      </c>
      <c r="AF111" s="115">
        <f>AC111+AD111+AE111</f>
        <v>0.12</v>
      </c>
      <c r="AG111" s="56">
        <f>0.01*AG108/2</f>
        <v>7.4999999999999997E-2</v>
      </c>
      <c r="AH111" s="56">
        <f>0.015*AH108/2</f>
        <v>1.4999999999999999E-2</v>
      </c>
      <c r="AI111" s="56">
        <f>0.02*AI108/2</f>
        <v>0.03</v>
      </c>
      <c r="AJ111" s="115">
        <f>AG111+AH111+AI111</f>
        <v>0.12</v>
      </c>
      <c r="AK111" s="56">
        <f>0.01*AK108/2</f>
        <v>7.4999999999999997E-2</v>
      </c>
      <c r="AL111" s="56">
        <f>0.015*AL108/2</f>
        <v>1.4999999999999999E-2</v>
      </c>
      <c r="AM111" s="56">
        <f>0.02*AM108/2</f>
        <v>0.03</v>
      </c>
      <c r="AN111" s="115">
        <f>AK111+AL111+AM111</f>
        <v>0.12</v>
      </c>
      <c r="AO111" s="56">
        <f>0.01*AO108/2</f>
        <v>0.08</v>
      </c>
      <c r="AP111" s="56">
        <f>0.015*AP108/2</f>
        <v>1.4999999999999999E-2</v>
      </c>
      <c r="AQ111" s="56">
        <f>0.02*AQ108/2</f>
        <v>0.03</v>
      </c>
      <c r="AR111" s="115">
        <f>AO111+AP111+AQ111</f>
        <v>0.125</v>
      </c>
      <c r="AS111" s="56">
        <f>0.01*AS108/2</f>
        <v>0.08</v>
      </c>
      <c r="AT111" s="56">
        <f>0.015*AT108/2</f>
        <v>1.4999999999999999E-2</v>
      </c>
      <c r="AU111" s="56">
        <f>0.02*AU108/2</f>
        <v>0.03</v>
      </c>
      <c r="AV111" s="115">
        <f>AS111+AT111+AU111</f>
        <v>0.125</v>
      </c>
      <c r="AW111" s="56">
        <f>0.01*AW108/2</f>
        <v>8.5000000000000006E-2</v>
      </c>
      <c r="AX111" s="56">
        <f>0.015*AX108/2</f>
        <v>1.4999999999999999E-2</v>
      </c>
      <c r="AY111" s="56">
        <f>0.02*AY108/2</f>
        <v>0.03</v>
      </c>
      <c r="AZ111" s="115">
        <f>AW111+AX111+AY111</f>
        <v>0.13</v>
      </c>
      <c r="BA111" s="168"/>
      <c r="BB111" s="162"/>
      <c r="BC111" s="162"/>
    </row>
    <row r="112" spans="1:55" ht="46.15" customHeight="1">
      <c r="A112" s="55" t="s">
        <v>3</v>
      </c>
      <c r="B112" s="55" t="s">
        <v>139</v>
      </c>
      <c r="C112" s="55" t="s">
        <v>4</v>
      </c>
      <c r="D112" s="55" t="s">
        <v>269</v>
      </c>
      <c r="E112" s="180" t="s">
        <v>27</v>
      </c>
      <c r="F112" s="180"/>
      <c r="G112" s="180"/>
      <c r="H112" s="180"/>
      <c r="I112" s="180" t="s">
        <v>28</v>
      </c>
      <c r="J112" s="180"/>
      <c r="K112" s="180"/>
      <c r="L112" s="180"/>
      <c r="M112" s="180" t="s">
        <v>29</v>
      </c>
      <c r="N112" s="180"/>
      <c r="O112" s="180"/>
      <c r="P112" s="180"/>
      <c r="Q112" s="180" t="s">
        <v>30</v>
      </c>
      <c r="R112" s="180"/>
      <c r="S112" s="180"/>
      <c r="T112" s="180"/>
      <c r="U112" s="180" t="s">
        <v>31</v>
      </c>
      <c r="V112" s="180"/>
      <c r="W112" s="180"/>
      <c r="X112" s="180"/>
      <c r="Y112" s="180" t="s">
        <v>32</v>
      </c>
      <c r="Z112" s="180"/>
      <c r="AA112" s="180"/>
      <c r="AB112" s="180"/>
      <c r="AC112" s="180" t="s">
        <v>33</v>
      </c>
      <c r="AD112" s="180"/>
      <c r="AE112" s="180"/>
      <c r="AF112" s="180"/>
      <c r="AG112" s="184" t="s">
        <v>34</v>
      </c>
      <c r="AH112" s="184"/>
      <c r="AI112" s="184"/>
      <c r="AJ112" s="184"/>
      <c r="AK112" s="180" t="s">
        <v>35</v>
      </c>
      <c r="AL112" s="180"/>
      <c r="AM112" s="180"/>
      <c r="AN112" s="180"/>
      <c r="AO112" s="180" t="s">
        <v>36</v>
      </c>
      <c r="AP112" s="180"/>
      <c r="AQ112" s="180"/>
      <c r="AR112" s="180"/>
      <c r="AS112" s="180" t="s">
        <v>37</v>
      </c>
      <c r="AT112" s="180"/>
      <c r="AU112" s="180"/>
      <c r="AV112" s="180"/>
      <c r="AW112" s="180" t="s">
        <v>38</v>
      </c>
      <c r="AX112" s="180"/>
      <c r="AY112" s="180"/>
      <c r="AZ112" s="180"/>
      <c r="BA112" s="55" t="s">
        <v>39</v>
      </c>
      <c r="BB112" s="55" t="s">
        <v>162</v>
      </c>
      <c r="BC112" s="55" t="s">
        <v>163</v>
      </c>
    </row>
    <row r="113" spans="1:55" ht="46.15" customHeight="1">
      <c r="A113" s="181" t="s">
        <v>313</v>
      </c>
      <c r="B113" s="180" t="s">
        <v>154</v>
      </c>
      <c r="C113" s="55" t="s">
        <v>5</v>
      </c>
      <c r="D113" s="98" t="s">
        <v>270</v>
      </c>
      <c r="E113" s="55" t="s">
        <v>43</v>
      </c>
      <c r="F113" s="55" t="s">
        <v>44</v>
      </c>
      <c r="G113" s="55" t="s">
        <v>45</v>
      </c>
      <c r="H113" s="55" t="s">
        <v>46</v>
      </c>
      <c r="I113" s="55" t="s">
        <v>43</v>
      </c>
      <c r="J113" s="55" t="s">
        <v>44</v>
      </c>
      <c r="K113" s="55" t="s">
        <v>45</v>
      </c>
      <c r="L113" s="55" t="s">
        <v>46</v>
      </c>
      <c r="M113" s="55" t="s">
        <v>43</v>
      </c>
      <c r="N113" s="55" t="s">
        <v>44</v>
      </c>
      <c r="O113" s="55" t="s">
        <v>45</v>
      </c>
      <c r="P113" s="55" t="s">
        <v>46</v>
      </c>
      <c r="Q113" s="55" t="s">
        <v>43</v>
      </c>
      <c r="R113" s="55" t="s">
        <v>44</v>
      </c>
      <c r="S113" s="55" t="s">
        <v>45</v>
      </c>
      <c r="T113" s="55" t="s">
        <v>46</v>
      </c>
      <c r="U113" s="55" t="s">
        <v>43</v>
      </c>
      <c r="V113" s="55" t="s">
        <v>44</v>
      </c>
      <c r="W113" s="55" t="s">
        <v>45</v>
      </c>
      <c r="X113" s="55" t="s">
        <v>46</v>
      </c>
      <c r="Y113" s="55" t="s">
        <v>43</v>
      </c>
      <c r="Z113" s="55" t="s">
        <v>44</v>
      </c>
      <c r="AA113" s="55" t="s">
        <v>45</v>
      </c>
      <c r="AB113" s="55" t="s">
        <v>46</v>
      </c>
      <c r="AC113" s="55" t="s">
        <v>43</v>
      </c>
      <c r="AD113" s="55" t="s">
        <v>44</v>
      </c>
      <c r="AE113" s="55" t="s">
        <v>45</v>
      </c>
      <c r="AF113" s="55" t="s">
        <v>46</v>
      </c>
      <c r="AG113" s="55" t="s">
        <v>43</v>
      </c>
      <c r="AH113" s="55" t="s">
        <v>44</v>
      </c>
      <c r="AI113" s="55" t="s">
        <v>45</v>
      </c>
      <c r="AJ113" s="55" t="s">
        <v>46</v>
      </c>
      <c r="AK113" s="55" t="s">
        <v>43</v>
      </c>
      <c r="AL113" s="55" t="s">
        <v>44</v>
      </c>
      <c r="AM113" s="55" t="s">
        <v>45</v>
      </c>
      <c r="AN113" s="55" t="s">
        <v>46</v>
      </c>
      <c r="AO113" s="55" t="s">
        <v>43</v>
      </c>
      <c r="AP113" s="55" t="s">
        <v>44</v>
      </c>
      <c r="AQ113" s="55" t="s">
        <v>45</v>
      </c>
      <c r="AR113" s="55" t="s">
        <v>46</v>
      </c>
      <c r="AS113" s="55" t="s">
        <v>43</v>
      </c>
      <c r="AT113" s="55" t="s">
        <v>44</v>
      </c>
      <c r="AU113" s="55" t="s">
        <v>45</v>
      </c>
      <c r="AV113" s="55" t="s">
        <v>46</v>
      </c>
      <c r="AW113" s="55" t="s">
        <v>43</v>
      </c>
      <c r="AX113" s="55" t="s">
        <v>44</v>
      </c>
      <c r="AY113" s="55" t="s">
        <v>45</v>
      </c>
      <c r="AZ113" s="55" t="s">
        <v>46</v>
      </c>
      <c r="BA113" s="166">
        <f>H114+L114+P114+T114+X114+AB114+AF114+AJ114+AN114+AR114+AV114+AZ114</f>
        <v>512</v>
      </c>
      <c r="BB113" s="162">
        <f>BC113*2</f>
        <v>5.12</v>
      </c>
      <c r="BC113" s="162">
        <f>H117+L117+P117+T117+X117+AB117+AF117+AJ117+AN117+AR117+AV117+AZ117</f>
        <v>2.56</v>
      </c>
    </row>
    <row r="114" spans="1:55" ht="46.15" customHeight="1">
      <c r="A114" s="180"/>
      <c r="B114" s="180"/>
      <c r="C114" s="92" t="s">
        <v>47</v>
      </c>
      <c r="D114" s="93" t="s">
        <v>271</v>
      </c>
      <c r="E114" s="94">
        <v>62</v>
      </c>
      <c r="F114" s="94">
        <v>0</v>
      </c>
      <c r="G114" s="94">
        <v>0</v>
      </c>
      <c r="H114" s="94">
        <f>SUM(E114:G114)</f>
        <v>62</v>
      </c>
      <c r="I114" s="94">
        <v>60</v>
      </c>
      <c r="J114" s="94">
        <v>0</v>
      </c>
      <c r="K114" s="94">
        <v>0</v>
      </c>
      <c r="L114" s="94">
        <f t="shared" ref="L114" si="4">SUM(I114:K114)</f>
        <v>60</v>
      </c>
      <c r="M114" s="94">
        <v>59</v>
      </c>
      <c r="N114" s="94">
        <v>0</v>
      </c>
      <c r="O114" s="94">
        <v>0</v>
      </c>
      <c r="P114" s="94">
        <f t="shared" ref="P114" si="5">SUM(M114:O114)</f>
        <v>59</v>
      </c>
      <c r="Q114" s="94">
        <v>59</v>
      </c>
      <c r="R114" s="94">
        <v>0</v>
      </c>
      <c r="S114" s="94">
        <v>0</v>
      </c>
      <c r="T114" s="94">
        <f t="shared" ref="T114" si="6">SUM(Q114:S114)</f>
        <v>59</v>
      </c>
      <c r="U114" s="94">
        <v>54</v>
      </c>
      <c r="V114" s="94">
        <v>0</v>
      </c>
      <c r="W114" s="94">
        <v>0</v>
      </c>
      <c r="X114" s="94">
        <f t="shared" ref="X114" si="7">SUM(U114:W114)</f>
        <v>54</v>
      </c>
      <c r="Y114" s="94">
        <v>54</v>
      </c>
      <c r="Z114" s="94">
        <v>0</v>
      </c>
      <c r="AA114" s="94">
        <v>0</v>
      </c>
      <c r="AB114" s="94">
        <f t="shared" ref="AB114" si="8">SUM(Y114:AA114)</f>
        <v>54</v>
      </c>
      <c r="AC114" s="94">
        <v>50</v>
      </c>
      <c r="AD114" s="94">
        <v>0</v>
      </c>
      <c r="AE114" s="94">
        <v>0</v>
      </c>
      <c r="AF114" s="94">
        <f t="shared" ref="AF114" si="9">SUM(AC114:AE114)</f>
        <v>50</v>
      </c>
      <c r="AG114" s="94">
        <v>43</v>
      </c>
      <c r="AH114" s="94">
        <v>0</v>
      </c>
      <c r="AI114" s="94">
        <v>0</v>
      </c>
      <c r="AJ114" s="94">
        <f t="shared" ref="AJ114" si="10">SUM(AG114:AI114)</f>
        <v>43</v>
      </c>
      <c r="AK114" s="94">
        <v>33</v>
      </c>
      <c r="AL114" s="94">
        <v>0</v>
      </c>
      <c r="AM114" s="94">
        <v>0</v>
      </c>
      <c r="AN114" s="94">
        <f t="shared" ref="AN114" si="11">SUM(AK114:AM114)</f>
        <v>33</v>
      </c>
      <c r="AO114" s="94">
        <v>18</v>
      </c>
      <c r="AP114" s="94">
        <v>0</v>
      </c>
      <c r="AQ114" s="94">
        <v>0</v>
      </c>
      <c r="AR114" s="94">
        <f t="shared" ref="AR114" si="12">SUM(AO114:AQ114)</f>
        <v>18</v>
      </c>
      <c r="AS114" s="94">
        <v>12</v>
      </c>
      <c r="AT114" s="94">
        <v>0</v>
      </c>
      <c r="AU114" s="94">
        <v>0</v>
      </c>
      <c r="AV114" s="94">
        <f>SUM(AS114:AU114)</f>
        <v>12</v>
      </c>
      <c r="AW114" s="94">
        <v>8</v>
      </c>
      <c r="AX114" s="94">
        <v>0</v>
      </c>
      <c r="AY114" s="94">
        <v>0</v>
      </c>
      <c r="AZ114" s="94">
        <f>SUM(AW114:AY114)</f>
        <v>8</v>
      </c>
      <c r="BA114" s="167"/>
      <c r="BB114" s="162"/>
      <c r="BC114" s="162"/>
    </row>
    <row r="115" spans="1:55" ht="46.15" customHeight="1">
      <c r="A115" s="180"/>
      <c r="B115" s="180"/>
      <c r="C115" s="55" t="s">
        <v>49</v>
      </c>
      <c r="D115" s="95" t="s">
        <v>272</v>
      </c>
      <c r="E115" s="180" t="s">
        <v>51</v>
      </c>
      <c r="F115" s="180"/>
      <c r="G115" s="180"/>
      <c r="H115" s="180"/>
      <c r="I115" s="180" t="s">
        <v>52</v>
      </c>
      <c r="J115" s="180"/>
      <c r="K115" s="180"/>
      <c r="L115" s="180"/>
      <c r="M115" s="180" t="s">
        <v>53</v>
      </c>
      <c r="N115" s="180"/>
      <c r="O115" s="180"/>
      <c r="P115" s="180"/>
      <c r="Q115" s="180" t="s">
        <v>54</v>
      </c>
      <c r="R115" s="180"/>
      <c r="S115" s="180"/>
      <c r="T115" s="180"/>
      <c r="U115" s="180" t="s">
        <v>55</v>
      </c>
      <c r="V115" s="180"/>
      <c r="W115" s="180"/>
      <c r="X115" s="180"/>
      <c r="Y115" s="180" t="s">
        <v>56</v>
      </c>
      <c r="Z115" s="180"/>
      <c r="AA115" s="180"/>
      <c r="AB115" s="180"/>
      <c r="AC115" s="180" t="s">
        <v>57</v>
      </c>
      <c r="AD115" s="180"/>
      <c r="AE115" s="180"/>
      <c r="AF115" s="180"/>
      <c r="AG115" s="180" t="s">
        <v>58</v>
      </c>
      <c r="AH115" s="180"/>
      <c r="AI115" s="180"/>
      <c r="AJ115" s="180"/>
      <c r="AK115" s="180" t="s">
        <v>59</v>
      </c>
      <c r="AL115" s="180"/>
      <c r="AM115" s="180"/>
      <c r="AN115" s="180"/>
      <c r="AO115" s="180" t="s">
        <v>60</v>
      </c>
      <c r="AP115" s="180"/>
      <c r="AQ115" s="180"/>
      <c r="AR115" s="180"/>
      <c r="AS115" s="180" t="s">
        <v>61</v>
      </c>
      <c r="AT115" s="180"/>
      <c r="AU115" s="180"/>
      <c r="AV115" s="180"/>
      <c r="AW115" s="180" t="s">
        <v>62</v>
      </c>
      <c r="AX115" s="180"/>
      <c r="AY115" s="180"/>
      <c r="AZ115" s="180"/>
      <c r="BA115" s="167"/>
      <c r="BB115" s="162"/>
      <c r="BC115" s="162"/>
    </row>
    <row r="116" spans="1:55" ht="46.15" customHeight="1">
      <c r="A116" s="180"/>
      <c r="B116" s="180"/>
      <c r="C116" s="55" t="s">
        <v>63</v>
      </c>
      <c r="D116" s="96" t="s">
        <v>273</v>
      </c>
      <c r="E116" s="55" t="s">
        <v>43</v>
      </c>
      <c r="F116" s="55" t="s">
        <v>44</v>
      </c>
      <c r="G116" s="55" t="s">
        <v>45</v>
      </c>
      <c r="H116" s="55" t="s">
        <v>46</v>
      </c>
      <c r="I116" s="55" t="s">
        <v>43</v>
      </c>
      <c r="J116" s="55" t="s">
        <v>44</v>
      </c>
      <c r="K116" s="55" t="s">
        <v>45</v>
      </c>
      <c r="L116" s="55" t="s">
        <v>46</v>
      </c>
      <c r="M116" s="55" t="s">
        <v>43</v>
      </c>
      <c r="N116" s="55" t="s">
        <v>44</v>
      </c>
      <c r="O116" s="55" t="s">
        <v>45</v>
      </c>
      <c r="P116" s="55" t="s">
        <v>46</v>
      </c>
      <c r="Q116" s="55" t="s">
        <v>43</v>
      </c>
      <c r="R116" s="55" t="s">
        <v>44</v>
      </c>
      <c r="S116" s="55" t="s">
        <v>45</v>
      </c>
      <c r="T116" s="55" t="s">
        <v>46</v>
      </c>
      <c r="U116" s="55" t="s">
        <v>43</v>
      </c>
      <c r="V116" s="55" t="s">
        <v>44</v>
      </c>
      <c r="W116" s="55" t="s">
        <v>45</v>
      </c>
      <c r="X116" s="55" t="s">
        <v>46</v>
      </c>
      <c r="Y116" s="55" t="s">
        <v>43</v>
      </c>
      <c r="Z116" s="55" t="s">
        <v>44</v>
      </c>
      <c r="AA116" s="55" t="s">
        <v>45</v>
      </c>
      <c r="AB116" s="55" t="s">
        <v>46</v>
      </c>
      <c r="AC116" s="55" t="s">
        <v>43</v>
      </c>
      <c r="AD116" s="55" t="s">
        <v>44</v>
      </c>
      <c r="AE116" s="55" t="s">
        <v>45</v>
      </c>
      <c r="AF116" s="55" t="s">
        <v>46</v>
      </c>
      <c r="AG116" s="55" t="s">
        <v>43</v>
      </c>
      <c r="AH116" s="55" t="s">
        <v>44</v>
      </c>
      <c r="AI116" s="55" t="s">
        <v>45</v>
      </c>
      <c r="AJ116" s="55" t="s">
        <v>46</v>
      </c>
      <c r="AK116" s="55" t="s">
        <v>43</v>
      </c>
      <c r="AL116" s="55" t="s">
        <v>44</v>
      </c>
      <c r="AM116" s="55" t="s">
        <v>45</v>
      </c>
      <c r="AN116" s="55" t="s">
        <v>46</v>
      </c>
      <c r="AO116" s="55" t="s">
        <v>43</v>
      </c>
      <c r="AP116" s="55" t="s">
        <v>44</v>
      </c>
      <c r="AQ116" s="55" t="s">
        <v>45</v>
      </c>
      <c r="AR116" s="55" t="s">
        <v>46</v>
      </c>
      <c r="AS116" s="55" t="s">
        <v>43</v>
      </c>
      <c r="AT116" s="55" t="s">
        <v>44</v>
      </c>
      <c r="AU116" s="55" t="s">
        <v>45</v>
      </c>
      <c r="AV116" s="55" t="s">
        <v>46</v>
      </c>
      <c r="AW116" s="55" t="s">
        <v>43</v>
      </c>
      <c r="AX116" s="55" t="s">
        <v>44</v>
      </c>
      <c r="AY116" s="55" t="s">
        <v>45</v>
      </c>
      <c r="AZ116" s="55" t="s">
        <v>46</v>
      </c>
      <c r="BA116" s="167"/>
      <c r="BB116" s="162"/>
      <c r="BC116" s="162"/>
    </row>
    <row r="117" spans="1:55" ht="46.15" customHeight="1">
      <c r="A117" s="180"/>
      <c r="B117" s="180"/>
      <c r="C117" s="55" t="s">
        <v>64</v>
      </c>
      <c r="D117" s="96" t="s">
        <v>274</v>
      </c>
      <c r="E117" s="56">
        <f>0.01*E114/2</f>
        <v>0.31</v>
      </c>
      <c r="F117" s="56">
        <f>0.015*F114/2</f>
        <v>0</v>
      </c>
      <c r="G117" s="56">
        <f>0.02*G114/2</f>
        <v>0</v>
      </c>
      <c r="H117" s="115">
        <f>E117+F117+G117</f>
        <v>0.31</v>
      </c>
      <c r="I117" s="56">
        <f>0.01*I114/2</f>
        <v>0.3</v>
      </c>
      <c r="J117" s="56">
        <f>0.015*J114/2</f>
        <v>0</v>
      </c>
      <c r="K117" s="56">
        <f>0.02*K114/2</f>
        <v>0</v>
      </c>
      <c r="L117" s="115">
        <f>I117+J117+K117</f>
        <v>0.3</v>
      </c>
      <c r="M117" s="56">
        <f>0.01*M114/2</f>
        <v>0.29499999999999998</v>
      </c>
      <c r="N117" s="56">
        <f>0.015*N114/2</f>
        <v>0</v>
      </c>
      <c r="O117" s="56">
        <f>0.02*O114/2</f>
        <v>0</v>
      </c>
      <c r="P117" s="115">
        <f>M117+N117+O117</f>
        <v>0.29499999999999998</v>
      </c>
      <c r="Q117" s="56">
        <f>0.01*Q114/2</f>
        <v>0.29499999999999998</v>
      </c>
      <c r="R117" s="56">
        <f>0.015*R114/2</f>
        <v>0</v>
      </c>
      <c r="S117" s="56">
        <f>0.02*S114/2</f>
        <v>0</v>
      </c>
      <c r="T117" s="115">
        <f>Q117+R117+S117</f>
        <v>0.29499999999999998</v>
      </c>
      <c r="U117" s="56">
        <f>0.01*U114/2</f>
        <v>0.27</v>
      </c>
      <c r="V117" s="56">
        <f>0.015*V114/2</f>
        <v>0</v>
      </c>
      <c r="W117" s="56">
        <f>0.02*W114/2</f>
        <v>0</v>
      </c>
      <c r="X117" s="115">
        <f>U117+V117+W117</f>
        <v>0.27</v>
      </c>
      <c r="Y117" s="56">
        <f>0.01*Y114/2</f>
        <v>0.27</v>
      </c>
      <c r="Z117" s="56">
        <f>0.015*Z114/2</f>
        <v>0</v>
      </c>
      <c r="AA117" s="56">
        <f>0.02*AA114/2</f>
        <v>0</v>
      </c>
      <c r="AB117" s="115">
        <f>Y117+Z117+AA117</f>
        <v>0.27</v>
      </c>
      <c r="AC117" s="56">
        <f>0.01*AC114/2</f>
        <v>0.25</v>
      </c>
      <c r="AD117" s="56">
        <f>0.015*AD114/2</f>
        <v>0</v>
      </c>
      <c r="AE117" s="56">
        <f>0.02*AE114/2</f>
        <v>0</v>
      </c>
      <c r="AF117" s="115">
        <f>AC117+AD117+AE117</f>
        <v>0.25</v>
      </c>
      <c r="AG117" s="56">
        <f>0.01*AG114/2</f>
        <v>0.215</v>
      </c>
      <c r="AH117" s="56">
        <f>0.015*AH114/2</f>
        <v>0</v>
      </c>
      <c r="AI117" s="56">
        <f>0.02*AI114/2</f>
        <v>0</v>
      </c>
      <c r="AJ117" s="115">
        <f>AG117+AH117+AI117</f>
        <v>0.215</v>
      </c>
      <c r="AK117" s="56">
        <f>0.01*AK114/2</f>
        <v>0.16500000000000001</v>
      </c>
      <c r="AL117" s="56">
        <f>0.015*AL114/2</f>
        <v>0</v>
      </c>
      <c r="AM117" s="56">
        <f>0.02*AM114/2</f>
        <v>0</v>
      </c>
      <c r="AN117" s="115">
        <f>AK117+AL117+AM117</f>
        <v>0.16500000000000001</v>
      </c>
      <c r="AO117" s="56">
        <f>0.01*AO114/2</f>
        <v>0.09</v>
      </c>
      <c r="AP117" s="56">
        <f>0.015*AP114/2</f>
        <v>0</v>
      </c>
      <c r="AQ117" s="56">
        <f>0.02*AQ114/2</f>
        <v>0</v>
      </c>
      <c r="AR117" s="115">
        <f>AO117+AP117+AQ117</f>
        <v>0.09</v>
      </c>
      <c r="AS117" s="56">
        <f>0.01*AS114/2</f>
        <v>0.06</v>
      </c>
      <c r="AT117" s="56">
        <f>0.015*AT114/2</f>
        <v>0</v>
      </c>
      <c r="AU117" s="56">
        <f>0.02*AU114/2</f>
        <v>0</v>
      </c>
      <c r="AV117" s="115">
        <f>AS117+AT117+AU117</f>
        <v>0.06</v>
      </c>
      <c r="AW117" s="56">
        <f>0.01*AW114/2</f>
        <v>0.04</v>
      </c>
      <c r="AX117" s="56">
        <f>0.015*AX114/2</f>
        <v>0</v>
      </c>
      <c r="AY117" s="56">
        <f>0.02*AY114/2</f>
        <v>0</v>
      </c>
      <c r="AZ117" s="115">
        <f>AW117+AX117+AY117</f>
        <v>0.04</v>
      </c>
      <c r="BA117" s="168"/>
      <c r="BB117" s="162"/>
      <c r="BC117" s="162"/>
    </row>
    <row r="118" spans="1:55" ht="46.15" customHeight="1">
      <c r="A118" s="101" t="s">
        <v>3</v>
      </c>
      <c r="B118" s="101" t="s">
        <v>139</v>
      </c>
      <c r="C118" s="101" t="s">
        <v>4</v>
      </c>
      <c r="D118" s="101" t="s">
        <v>275</v>
      </c>
      <c r="E118" s="182" t="s">
        <v>27</v>
      </c>
      <c r="F118" s="182"/>
      <c r="G118" s="182"/>
      <c r="H118" s="182"/>
      <c r="I118" s="182" t="s">
        <v>28</v>
      </c>
      <c r="J118" s="182"/>
      <c r="K118" s="182"/>
      <c r="L118" s="182"/>
      <c r="M118" s="182" t="s">
        <v>29</v>
      </c>
      <c r="N118" s="182"/>
      <c r="O118" s="182"/>
      <c r="P118" s="182"/>
      <c r="Q118" s="182" t="s">
        <v>30</v>
      </c>
      <c r="R118" s="182"/>
      <c r="S118" s="182"/>
      <c r="T118" s="182"/>
      <c r="U118" s="182" t="s">
        <v>31</v>
      </c>
      <c r="V118" s="182"/>
      <c r="W118" s="182"/>
      <c r="X118" s="182"/>
      <c r="Y118" s="182" t="s">
        <v>32</v>
      </c>
      <c r="Z118" s="182"/>
      <c r="AA118" s="182"/>
      <c r="AB118" s="182"/>
      <c r="AC118" s="182" t="s">
        <v>33</v>
      </c>
      <c r="AD118" s="182"/>
      <c r="AE118" s="182"/>
      <c r="AF118" s="182"/>
      <c r="AG118" s="184" t="s">
        <v>34</v>
      </c>
      <c r="AH118" s="184"/>
      <c r="AI118" s="184"/>
      <c r="AJ118" s="184"/>
      <c r="AK118" s="182" t="s">
        <v>35</v>
      </c>
      <c r="AL118" s="182"/>
      <c r="AM118" s="182"/>
      <c r="AN118" s="182"/>
      <c r="AO118" s="182" t="s">
        <v>36</v>
      </c>
      <c r="AP118" s="182"/>
      <c r="AQ118" s="182"/>
      <c r="AR118" s="182"/>
      <c r="AS118" s="182" t="s">
        <v>37</v>
      </c>
      <c r="AT118" s="182"/>
      <c r="AU118" s="182"/>
      <c r="AV118" s="182"/>
      <c r="AW118" s="182" t="s">
        <v>38</v>
      </c>
      <c r="AX118" s="182"/>
      <c r="AY118" s="182"/>
      <c r="AZ118" s="182"/>
      <c r="BA118" s="101" t="s">
        <v>39</v>
      </c>
      <c r="BB118" s="101" t="s">
        <v>162</v>
      </c>
      <c r="BC118" s="101" t="s">
        <v>163</v>
      </c>
    </row>
    <row r="119" spans="1:55" ht="46.15" customHeight="1">
      <c r="A119" s="183" t="s">
        <v>314</v>
      </c>
      <c r="B119" s="182" t="s">
        <v>154</v>
      </c>
      <c r="C119" s="101" t="s">
        <v>5</v>
      </c>
      <c r="D119" s="107" t="s">
        <v>276</v>
      </c>
      <c r="E119" s="101" t="s">
        <v>43</v>
      </c>
      <c r="F119" s="101" t="s">
        <v>44</v>
      </c>
      <c r="G119" s="101" t="s">
        <v>45</v>
      </c>
      <c r="H119" s="101" t="s">
        <v>46</v>
      </c>
      <c r="I119" s="101" t="s">
        <v>43</v>
      </c>
      <c r="J119" s="101" t="s">
        <v>44</v>
      </c>
      <c r="K119" s="101" t="s">
        <v>45</v>
      </c>
      <c r="L119" s="101" t="s">
        <v>46</v>
      </c>
      <c r="M119" s="101" t="s">
        <v>43</v>
      </c>
      <c r="N119" s="101" t="s">
        <v>44</v>
      </c>
      <c r="O119" s="101" t="s">
        <v>45</v>
      </c>
      <c r="P119" s="101" t="s">
        <v>46</v>
      </c>
      <c r="Q119" s="101" t="s">
        <v>43</v>
      </c>
      <c r="R119" s="101" t="s">
        <v>44</v>
      </c>
      <c r="S119" s="101" t="s">
        <v>45</v>
      </c>
      <c r="T119" s="101" t="s">
        <v>46</v>
      </c>
      <c r="U119" s="101" t="s">
        <v>43</v>
      </c>
      <c r="V119" s="101" t="s">
        <v>44</v>
      </c>
      <c r="W119" s="101" t="s">
        <v>45</v>
      </c>
      <c r="X119" s="101" t="s">
        <v>46</v>
      </c>
      <c r="Y119" s="101" t="s">
        <v>43</v>
      </c>
      <c r="Z119" s="101" t="s">
        <v>44</v>
      </c>
      <c r="AA119" s="101" t="s">
        <v>45</v>
      </c>
      <c r="AB119" s="101" t="s">
        <v>46</v>
      </c>
      <c r="AC119" s="101" t="s">
        <v>43</v>
      </c>
      <c r="AD119" s="101" t="s">
        <v>44</v>
      </c>
      <c r="AE119" s="101" t="s">
        <v>45</v>
      </c>
      <c r="AF119" s="101" t="s">
        <v>46</v>
      </c>
      <c r="AG119" s="101" t="s">
        <v>43</v>
      </c>
      <c r="AH119" s="101" t="s">
        <v>44</v>
      </c>
      <c r="AI119" s="101" t="s">
        <v>45</v>
      </c>
      <c r="AJ119" s="101" t="s">
        <v>46</v>
      </c>
      <c r="AK119" s="101" t="s">
        <v>43</v>
      </c>
      <c r="AL119" s="101" t="s">
        <v>44</v>
      </c>
      <c r="AM119" s="101" t="s">
        <v>45</v>
      </c>
      <c r="AN119" s="101" t="s">
        <v>46</v>
      </c>
      <c r="AO119" s="101" t="s">
        <v>43</v>
      </c>
      <c r="AP119" s="101" t="s">
        <v>44</v>
      </c>
      <c r="AQ119" s="101" t="s">
        <v>45</v>
      </c>
      <c r="AR119" s="101" t="s">
        <v>46</v>
      </c>
      <c r="AS119" s="101" t="s">
        <v>43</v>
      </c>
      <c r="AT119" s="101" t="s">
        <v>44</v>
      </c>
      <c r="AU119" s="101" t="s">
        <v>45</v>
      </c>
      <c r="AV119" s="101" t="s">
        <v>46</v>
      </c>
      <c r="AW119" s="101" t="s">
        <v>43</v>
      </c>
      <c r="AX119" s="101" t="s">
        <v>44</v>
      </c>
      <c r="AY119" s="101" t="s">
        <v>45</v>
      </c>
      <c r="AZ119" s="101" t="s">
        <v>46</v>
      </c>
      <c r="BA119" s="166">
        <f>H120+L120+P120+T120+X120+AB120+AF120+AJ120+AN120+AR120+AV120+AZ120</f>
        <v>308</v>
      </c>
      <c r="BB119" s="162">
        <f>BC119*2</f>
        <v>4.9250000000000007</v>
      </c>
      <c r="BC119" s="162">
        <f>H123+L123+P123+T123+X123+AB123+AF123+AJ123+AN123+AR123+AV123+AZ123</f>
        <v>2.4625000000000004</v>
      </c>
    </row>
    <row r="120" spans="1:55" ht="46.15" customHeight="1">
      <c r="A120" s="182"/>
      <c r="B120" s="182"/>
      <c r="C120" s="108" t="s">
        <v>47</v>
      </c>
      <c r="D120" s="93" t="s">
        <v>277</v>
      </c>
      <c r="E120" s="104">
        <v>4</v>
      </c>
      <c r="F120" s="104">
        <v>13</v>
      </c>
      <c r="G120" s="104">
        <v>9</v>
      </c>
      <c r="H120" s="104">
        <f>SUM(E120:G120)</f>
        <v>26</v>
      </c>
      <c r="I120" s="104">
        <v>5</v>
      </c>
      <c r="J120" s="104">
        <v>14</v>
      </c>
      <c r="K120" s="104">
        <v>10</v>
      </c>
      <c r="L120" s="104">
        <f>SUM(I120:K120)</f>
        <v>29</v>
      </c>
      <c r="M120" s="104">
        <v>7</v>
      </c>
      <c r="N120" s="104">
        <v>14</v>
      </c>
      <c r="O120" s="104">
        <v>10</v>
      </c>
      <c r="P120" s="104">
        <f>SUM(M120:O120)</f>
        <v>31</v>
      </c>
      <c r="Q120" s="104">
        <v>7</v>
      </c>
      <c r="R120" s="104">
        <v>14</v>
      </c>
      <c r="S120" s="104">
        <v>10</v>
      </c>
      <c r="T120" s="104">
        <f>SUM(Q120:S120)</f>
        <v>31</v>
      </c>
      <c r="U120" s="104">
        <v>6</v>
      </c>
      <c r="V120" s="104">
        <v>11</v>
      </c>
      <c r="W120" s="104">
        <v>11</v>
      </c>
      <c r="X120" s="104">
        <f>SUM(U120:W120)</f>
        <v>28</v>
      </c>
      <c r="Y120" s="104">
        <v>6</v>
      </c>
      <c r="Z120" s="104">
        <v>10</v>
      </c>
      <c r="AA120" s="104">
        <v>11</v>
      </c>
      <c r="AB120" s="104">
        <f>SUM(Y120:AA120)</f>
        <v>27</v>
      </c>
      <c r="AC120" s="104">
        <v>5</v>
      </c>
      <c r="AD120" s="104">
        <v>10</v>
      </c>
      <c r="AE120" s="104">
        <v>10</v>
      </c>
      <c r="AF120" s="104">
        <f>SUM(AC120:AE120)</f>
        <v>25</v>
      </c>
      <c r="AG120" s="104">
        <v>4</v>
      </c>
      <c r="AH120" s="104">
        <v>10</v>
      </c>
      <c r="AI120" s="104">
        <v>10</v>
      </c>
      <c r="AJ120" s="104">
        <f>SUM(AG120:AI120)</f>
        <v>24</v>
      </c>
      <c r="AK120" s="104">
        <v>3</v>
      </c>
      <c r="AL120" s="104">
        <v>10</v>
      </c>
      <c r="AM120" s="104">
        <v>10</v>
      </c>
      <c r="AN120" s="104">
        <f>SUM(AK120:AM120)</f>
        <v>23</v>
      </c>
      <c r="AO120" s="104">
        <v>3</v>
      </c>
      <c r="AP120" s="104">
        <v>10</v>
      </c>
      <c r="AQ120" s="104">
        <v>9</v>
      </c>
      <c r="AR120" s="104">
        <f>SUM(AO120:AQ120)</f>
        <v>22</v>
      </c>
      <c r="AS120" s="104">
        <v>3</v>
      </c>
      <c r="AT120" s="104">
        <v>10</v>
      </c>
      <c r="AU120" s="104">
        <v>9</v>
      </c>
      <c r="AV120" s="104">
        <f>SUM(AS120:AU120)</f>
        <v>22</v>
      </c>
      <c r="AW120" s="104">
        <v>3</v>
      </c>
      <c r="AX120" s="104">
        <v>9</v>
      </c>
      <c r="AY120" s="104">
        <v>8</v>
      </c>
      <c r="AZ120" s="104">
        <f>SUM(AW120:AY120)</f>
        <v>20</v>
      </c>
      <c r="BA120" s="167"/>
      <c r="BB120" s="162"/>
      <c r="BC120" s="162"/>
    </row>
    <row r="121" spans="1:55" ht="46.15" customHeight="1">
      <c r="A121" s="182"/>
      <c r="B121" s="182"/>
      <c r="C121" s="101" t="s">
        <v>49</v>
      </c>
      <c r="D121" s="95" t="s">
        <v>278</v>
      </c>
      <c r="E121" s="182" t="s">
        <v>51</v>
      </c>
      <c r="F121" s="182"/>
      <c r="G121" s="182"/>
      <c r="H121" s="182"/>
      <c r="I121" s="182" t="s">
        <v>52</v>
      </c>
      <c r="J121" s="182"/>
      <c r="K121" s="182"/>
      <c r="L121" s="182"/>
      <c r="M121" s="182" t="s">
        <v>53</v>
      </c>
      <c r="N121" s="182"/>
      <c r="O121" s="182"/>
      <c r="P121" s="182"/>
      <c r="Q121" s="182" t="s">
        <v>54</v>
      </c>
      <c r="R121" s="182"/>
      <c r="S121" s="182"/>
      <c r="T121" s="182"/>
      <c r="U121" s="182" t="s">
        <v>55</v>
      </c>
      <c r="V121" s="182"/>
      <c r="W121" s="182"/>
      <c r="X121" s="182"/>
      <c r="Y121" s="182" t="s">
        <v>56</v>
      </c>
      <c r="Z121" s="182"/>
      <c r="AA121" s="182"/>
      <c r="AB121" s="182"/>
      <c r="AC121" s="182" t="s">
        <v>57</v>
      </c>
      <c r="AD121" s="182"/>
      <c r="AE121" s="182"/>
      <c r="AF121" s="182"/>
      <c r="AG121" s="182" t="s">
        <v>58</v>
      </c>
      <c r="AH121" s="182"/>
      <c r="AI121" s="182"/>
      <c r="AJ121" s="182"/>
      <c r="AK121" s="182" t="s">
        <v>59</v>
      </c>
      <c r="AL121" s="182"/>
      <c r="AM121" s="182"/>
      <c r="AN121" s="182"/>
      <c r="AO121" s="182" t="s">
        <v>60</v>
      </c>
      <c r="AP121" s="182"/>
      <c r="AQ121" s="182"/>
      <c r="AR121" s="182"/>
      <c r="AS121" s="182" t="s">
        <v>61</v>
      </c>
      <c r="AT121" s="182"/>
      <c r="AU121" s="182"/>
      <c r="AV121" s="182"/>
      <c r="AW121" s="182" t="s">
        <v>62</v>
      </c>
      <c r="AX121" s="182"/>
      <c r="AY121" s="182"/>
      <c r="AZ121" s="182"/>
      <c r="BA121" s="167"/>
      <c r="BB121" s="162"/>
      <c r="BC121" s="162"/>
    </row>
    <row r="122" spans="1:55" ht="46.15" customHeight="1">
      <c r="A122" s="182"/>
      <c r="B122" s="182"/>
      <c r="C122" s="101" t="s">
        <v>63</v>
      </c>
      <c r="D122" s="109" t="s">
        <v>199</v>
      </c>
      <c r="E122" s="101" t="s">
        <v>43</v>
      </c>
      <c r="F122" s="101" t="s">
        <v>44</v>
      </c>
      <c r="G122" s="101" t="s">
        <v>45</v>
      </c>
      <c r="H122" s="101" t="s">
        <v>46</v>
      </c>
      <c r="I122" s="101" t="s">
        <v>43</v>
      </c>
      <c r="J122" s="101" t="s">
        <v>44</v>
      </c>
      <c r="K122" s="101" t="s">
        <v>45</v>
      </c>
      <c r="L122" s="101" t="s">
        <v>46</v>
      </c>
      <c r="M122" s="101" t="s">
        <v>43</v>
      </c>
      <c r="N122" s="101" t="s">
        <v>44</v>
      </c>
      <c r="O122" s="101" t="s">
        <v>45</v>
      </c>
      <c r="P122" s="101" t="s">
        <v>46</v>
      </c>
      <c r="Q122" s="101" t="s">
        <v>43</v>
      </c>
      <c r="R122" s="101" t="s">
        <v>44</v>
      </c>
      <c r="S122" s="101" t="s">
        <v>45</v>
      </c>
      <c r="T122" s="101" t="s">
        <v>46</v>
      </c>
      <c r="U122" s="101" t="s">
        <v>43</v>
      </c>
      <c r="V122" s="101" t="s">
        <v>44</v>
      </c>
      <c r="W122" s="101" t="s">
        <v>45</v>
      </c>
      <c r="X122" s="101" t="s">
        <v>46</v>
      </c>
      <c r="Y122" s="101" t="s">
        <v>43</v>
      </c>
      <c r="Z122" s="101" t="s">
        <v>44</v>
      </c>
      <c r="AA122" s="101" t="s">
        <v>45</v>
      </c>
      <c r="AB122" s="101" t="s">
        <v>46</v>
      </c>
      <c r="AC122" s="101" t="s">
        <v>43</v>
      </c>
      <c r="AD122" s="101" t="s">
        <v>44</v>
      </c>
      <c r="AE122" s="101" t="s">
        <v>45</v>
      </c>
      <c r="AF122" s="101" t="s">
        <v>46</v>
      </c>
      <c r="AG122" s="101" t="s">
        <v>43</v>
      </c>
      <c r="AH122" s="101" t="s">
        <v>44</v>
      </c>
      <c r="AI122" s="101" t="s">
        <v>45</v>
      </c>
      <c r="AJ122" s="101" t="s">
        <v>46</v>
      </c>
      <c r="AK122" s="101" t="s">
        <v>43</v>
      </c>
      <c r="AL122" s="101" t="s">
        <v>44</v>
      </c>
      <c r="AM122" s="101" t="s">
        <v>45</v>
      </c>
      <c r="AN122" s="101" t="s">
        <v>46</v>
      </c>
      <c r="AO122" s="101" t="s">
        <v>43</v>
      </c>
      <c r="AP122" s="101" t="s">
        <v>44</v>
      </c>
      <c r="AQ122" s="101" t="s">
        <v>45</v>
      </c>
      <c r="AR122" s="101" t="s">
        <v>46</v>
      </c>
      <c r="AS122" s="101" t="s">
        <v>43</v>
      </c>
      <c r="AT122" s="101" t="s">
        <v>44</v>
      </c>
      <c r="AU122" s="101" t="s">
        <v>45</v>
      </c>
      <c r="AV122" s="101" t="s">
        <v>46</v>
      </c>
      <c r="AW122" s="101" t="s">
        <v>43</v>
      </c>
      <c r="AX122" s="101" t="s">
        <v>44</v>
      </c>
      <c r="AY122" s="101" t="s">
        <v>45</v>
      </c>
      <c r="AZ122" s="101" t="s">
        <v>46</v>
      </c>
      <c r="BA122" s="167"/>
      <c r="BB122" s="162"/>
      <c r="BC122" s="162"/>
    </row>
    <row r="123" spans="1:55" ht="46.15" customHeight="1">
      <c r="A123" s="182"/>
      <c r="B123" s="182"/>
      <c r="C123" s="101" t="s">
        <v>64</v>
      </c>
      <c r="D123" s="110">
        <v>47</v>
      </c>
      <c r="E123" s="56">
        <f>0.01*E120/2</f>
        <v>0.02</v>
      </c>
      <c r="F123" s="56">
        <f>0.015*F120/2</f>
        <v>9.7500000000000003E-2</v>
      </c>
      <c r="G123" s="56">
        <f>0.02*G120/2</f>
        <v>0.09</v>
      </c>
      <c r="H123" s="115">
        <f>E123+F123+G123</f>
        <v>0.20750000000000002</v>
      </c>
      <c r="I123" s="56">
        <f>0.01*I120/2</f>
        <v>2.5000000000000001E-2</v>
      </c>
      <c r="J123" s="56">
        <f>0.015*J120/2</f>
        <v>0.105</v>
      </c>
      <c r="K123" s="56">
        <f>0.02*K120/2</f>
        <v>0.1</v>
      </c>
      <c r="L123" s="115">
        <f>I123+J123+K123</f>
        <v>0.23</v>
      </c>
      <c r="M123" s="56">
        <f>0.01*M120/2</f>
        <v>3.5000000000000003E-2</v>
      </c>
      <c r="N123" s="56">
        <f>0.015*N120/2</f>
        <v>0.105</v>
      </c>
      <c r="O123" s="56">
        <f>0.02*O120/2</f>
        <v>0.1</v>
      </c>
      <c r="P123" s="115">
        <f>M123+N123+O123</f>
        <v>0.24000000000000002</v>
      </c>
      <c r="Q123" s="56">
        <f>0.01*Q120/2</f>
        <v>3.5000000000000003E-2</v>
      </c>
      <c r="R123" s="56">
        <f>0.015*R120/2</f>
        <v>0.105</v>
      </c>
      <c r="S123" s="56">
        <f>0.02*S120/2</f>
        <v>0.1</v>
      </c>
      <c r="T123" s="115">
        <f>Q123+R123+S123</f>
        <v>0.24000000000000002</v>
      </c>
      <c r="U123" s="56">
        <f>0.01*U120/2</f>
        <v>0.03</v>
      </c>
      <c r="V123" s="56">
        <f>0.015*V120/2</f>
        <v>8.249999999999999E-2</v>
      </c>
      <c r="W123" s="56">
        <f>0.02*W120/2</f>
        <v>0.11</v>
      </c>
      <c r="X123" s="115">
        <f>U123+V123+W123</f>
        <v>0.22249999999999998</v>
      </c>
      <c r="Y123" s="56">
        <f>0.01*Y120/2</f>
        <v>0.03</v>
      </c>
      <c r="Z123" s="56">
        <f>0.015*Z120/2</f>
        <v>7.4999999999999997E-2</v>
      </c>
      <c r="AA123" s="56">
        <f>0.02*AA120/2</f>
        <v>0.11</v>
      </c>
      <c r="AB123" s="115">
        <f>Y123+Z123+AA123</f>
        <v>0.215</v>
      </c>
      <c r="AC123" s="56">
        <f>0.01*AC120/2</f>
        <v>2.5000000000000001E-2</v>
      </c>
      <c r="AD123" s="56">
        <f>0.015*AD120/2</f>
        <v>7.4999999999999997E-2</v>
      </c>
      <c r="AE123" s="56">
        <f>0.02*AE120/2</f>
        <v>0.1</v>
      </c>
      <c r="AF123" s="115">
        <f>AC123+AD123+AE123</f>
        <v>0.2</v>
      </c>
      <c r="AG123" s="56">
        <f>0.01*AG120/2</f>
        <v>0.02</v>
      </c>
      <c r="AH123" s="56">
        <f>0.015*AH120/2</f>
        <v>7.4999999999999997E-2</v>
      </c>
      <c r="AI123" s="56">
        <f>0.02*AI120/2</f>
        <v>0.1</v>
      </c>
      <c r="AJ123" s="115">
        <f>AG123+AH123+AI123</f>
        <v>0.19500000000000001</v>
      </c>
      <c r="AK123" s="56">
        <f>0.01*AK120/2</f>
        <v>1.4999999999999999E-2</v>
      </c>
      <c r="AL123" s="56">
        <f>0.015*AL120/2</f>
        <v>7.4999999999999997E-2</v>
      </c>
      <c r="AM123" s="56">
        <f>0.02*AM120/2</f>
        <v>0.1</v>
      </c>
      <c r="AN123" s="115">
        <f>AK123+AL123+AM123</f>
        <v>0.19</v>
      </c>
      <c r="AO123" s="56">
        <f>0.01*AO120/2</f>
        <v>1.4999999999999999E-2</v>
      </c>
      <c r="AP123" s="56">
        <f>0.015*AP120/2</f>
        <v>7.4999999999999997E-2</v>
      </c>
      <c r="AQ123" s="56">
        <f>0.02*AQ120/2</f>
        <v>0.09</v>
      </c>
      <c r="AR123" s="115">
        <f>AO123+AP123+AQ123</f>
        <v>0.18</v>
      </c>
      <c r="AS123" s="56">
        <f>0.01*AS120/2</f>
        <v>1.4999999999999999E-2</v>
      </c>
      <c r="AT123" s="56">
        <f>0.015*AT120/2</f>
        <v>7.4999999999999997E-2</v>
      </c>
      <c r="AU123" s="56">
        <f>0.02*AU120/2</f>
        <v>0.09</v>
      </c>
      <c r="AV123" s="115">
        <f>AS123+AT123+AU123</f>
        <v>0.18</v>
      </c>
      <c r="AW123" s="56">
        <f>0.01*AW120/2</f>
        <v>1.4999999999999999E-2</v>
      </c>
      <c r="AX123" s="56">
        <f>0.015*AX120/2</f>
        <v>6.7500000000000004E-2</v>
      </c>
      <c r="AY123" s="56">
        <f>0.02*AY120/2</f>
        <v>0.08</v>
      </c>
      <c r="AZ123" s="115">
        <f>AW123+AX123+AY123</f>
        <v>0.16250000000000001</v>
      </c>
      <c r="BA123" s="168"/>
      <c r="BB123" s="162"/>
      <c r="BC123" s="162"/>
    </row>
    <row r="124" spans="1:55" ht="46.15" customHeight="1">
      <c r="A124" s="55" t="s">
        <v>3</v>
      </c>
      <c r="B124" s="55" t="s">
        <v>139</v>
      </c>
      <c r="C124" s="55" t="s">
        <v>4</v>
      </c>
      <c r="D124" s="55" t="s">
        <v>279</v>
      </c>
      <c r="E124" s="180" t="s">
        <v>27</v>
      </c>
      <c r="F124" s="180"/>
      <c r="G124" s="180"/>
      <c r="H124" s="180"/>
      <c r="I124" s="180" t="s">
        <v>28</v>
      </c>
      <c r="J124" s="180"/>
      <c r="K124" s="180"/>
      <c r="L124" s="180"/>
      <c r="M124" s="180" t="s">
        <v>29</v>
      </c>
      <c r="N124" s="180"/>
      <c r="O124" s="180"/>
      <c r="P124" s="180"/>
      <c r="Q124" s="180" t="s">
        <v>30</v>
      </c>
      <c r="R124" s="180"/>
      <c r="S124" s="180"/>
      <c r="T124" s="180"/>
      <c r="U124" s="180" t="s">
        <v>31</v>
      </c>
      <c r="V124" s="180"/>
      <c r="W124" s="180"/>
      <c r="X124" s="180"/>
      <c r="Y124" s="180" t="s">
        <v>32</v>
      </c>
      <c r="Z124" s="180"/>
      <c r="AA124" s="180"/>
      <c r="AB124" s="180"/>
      <c r="AC124" s="180" t="s">
        <v>33</v>
      </c>
      <c r="AD124" s="180"/>
      <c r="AE124" s="180"/>
      <c r="AF124" s="180"/>
      <c r="AG124" s="184" t="s">
        <v>34</v>
      </c>
      <c r="AH124" s="184"/>
      <c r="AI124" s="184"/>
      <c r="AJ124" s="184"/>
      <c r="AK124" s="180" t="s">
        <v>35</v>
      </c>
      <c r="AL124" s="180"/>
      <c r="AM124" s="180"/>
      <c r="AN124" s="180"/>
      <c r="AO124" s="180" t="s">
        <v>36</v>
      </c>
      <c r="AP124" s="180"/>
      <c r="AQ124" s="180"/>
      <c r="AR124" s="180"/>
      <c r="AS124" s="180" t="s">
        <v>37</v>
      </c>
      <c r="AT124" s="180"/>
      <c r="AU124" s="180"/>
      <c r="AV124" s="180"/>
      <c r="AW124" s="180" t="s">
        <v>38</v>
      </c>
      <c r="AX124" s="180"/>
      <c r="AY124" s="180"/>
      <c r="AZ124" s="180"/>
      <c r="BA124" s="55" t="s">
        <v>39</v>
      </c>
      <c r="BB124" s="55" t="s">
        <v>162</v>
      </c>
      <c r="BC124" s="55" t="s">
        <v>163</v>
      </c>
    </row>
    <row r="125" spans="1:55" ht="46.15" customHeight="1">
      <c r="A125" s="181" t="s">
        <v>315</v>
      </c>
      <c r="B125" s="180" t="s">
        <v>154</v>
      </c>
      <c r="C125" s="55" t="s">
        <v>5</v>
      </c>
      <c r="D125" s="98" t="s">
        <v>280</v>
      </c>
      <c r="E125" s="55" t="s">
        <v>43</v>
      </c>
      <c r="F125" s="55" t="s">
        <v>44</v>
      </c>
      <c r="G125" s="55" t="s">
        <v>45</v>
      </c>
      <c r="H125" s="55" t="s">
        <v>46</v>
      </c>
      <c r="I125" s="55" t="s">
        <v>43</v>
      </c>
      <c r="J125" s="55" t="s">
        <v>44</v>
      </c>
      <c r="K125" s="55" t="s">
        <v>45</v>
      </c>
      <c r="L125" s="55" t="s">
        <v>46</v>
      </c>
      <c r="M125" s="55" t="s">
        <v>43</v>
      </c>
      <c r="N125" s="55" t="s">
        <v>44</v>
      </c>
      <c r="O125" s="55" t="s">
        <v>45</v>
      </c>
      <c r="P125" s="55" t="s">
        <v>46</v>
      </c>
      <c r="Q125" s="55" t="s">
        <v>43</v>
      </c>
      <c r="R125" s="55" t="s">
        <v>44</v>
      </c>
      <c r="S125" s="55" t="s">
        <v>45</v>
      </c>
      <c r="T125" s="55" t="s">
        <v>46</v>
      </c>
      <c r="U125" s="55" t="s">
        <v>43</v>
      </c>
      <c r="V125" s="55" t="s">
        <v>44</v>
      </c>
      <c r="W125" s="55" t="s">
        <v>45</v>
      </c>
      <c r="X125" s="55" t="s">
        <v>46</v>
      </c>
      <c r="Y125" s="55" t="s">
        <v>43</v>
      </c>
      <c r="Z125" s="55" t="s">
        <v>44</v>
      </c>
      <c r="AA125" s="55" t="s">
        <v>45</v>
      </c>
      <c r="AB125" s="55" t="s">
        <v>46</v>
      </c>
      <c r="AC125" s="55" t="s">
        <v>43</v>
      </c>
      <c r="AD125" s="55" t="s">
        <v>44</v>
      </c>
      <c r="AE125" s="55" t="s">
        <v>45</v>
      </c>
      <c r="AF125" s="55" t="s">
        <v>46</v>
      </c>
      <c r="AG125" s="55" t="s">
        <v>43</v>
      </c>
      <c r="AH125" s="55" t="s">
        <v>44</v>
      </c>
      <c r="AI125" s="55" t="s">
        <v>45</v>
      </c>
      <c r="AJ125" s="55" t="s">
        <v>46</v>
      </c>
      <c r="AK125" s="55" t="s">
        <v>43</v>
      </c>
      <c r="AL125" s="55" t="s">
        <v>44</v>
      </c>
      <c r="AM125" s="55" t="s">
        <v>45</v>
      </c>
      <c r="AN125" s="55" t="s">
        <v>46</v>
      </c>
      <c r="AO125" s="55" t="s">
        <v>43</v>
      </c>
      <c r="AP125" s="55" t="s">
        <v>44</v>
      </c>
      <c r="AQ125" s="55" t="s">
        <v>45</v>
      </c>
      <c r="AR125" s="55" t="s">
        <v>46</v>
      </c>
      <c r="AS125" s="55" t="s">
        <v>43</v>
      </c>
      <c r="AT125" s="55" t="s">
        <v>44</v>
      </c>
      <c r="AU125" s="55" t="s">
        <v>45</v>
      </c>
      <c r="AV125" s="55" t="s">
        <v>46</v>
      </c>
      <c r="AW125" s="55" t="s">
        <v>43</v>
      </c>
      <c r="AX125" s="55" t="s">
        <v>44</v>
      </c>
      <c r="AY125" s="55" t="s">
        <v>45</v>
      </c>
      <c r="AZ125" s="55" t="s">
        <v>46</v>
      </c>
      <c r="BA125" s="166">
        <f>H126+L126+P126+T126+X126+AB126+AF126+AJ126+AN126+AR126+AV126+AZ126</f>
        <v>455</v>
      </c>
      <c r="BB125" s="162">
        <f>BC125*2</f>
        <v>7.1249999999999982</v>
      </c>
      <c r="BC125" s="162">
        <f>H129+L129+P129+T129+X129+AB129+AF129+AJ129+AN129+AR129+AV129+AZ129</f>
        <v>3.5624999999999991</v>
      </c>
    </row>
    <row r="126" spans="1:55" ht="46.15" customHeight="1">
      <c r="A126" s="180"/>
      <c r="B126" s="180"/>
      <c r="C126" s="92" t="s">
        <v>47</v>
      </c>
      <c r="D126" s="111" t="s">
        <v>281</v>
      </c>
      <c r="E126" s="112">
        <v>12</v>
      </c>
      <c r="F126" s="112">
        <v>8</v>
      </c>
      <c r="G126" s="112">
        <v>17</v>
      </c>
      <c r="H126" s="112">
        <f>SUM(E126:G126)</f>
        <v>37</v>
      </c>
      <c r="I126" s="112">
        <v>12</v>
      </c>
      <c r="J126" s="112">
        <v>9</v>
      </c>
      <c r="K126" s="112">
        <v>17</v>
      </c>
      <c r="L126" s="112">
        <f>SUM(I126:K126)</f>
        <v>38</v>
      </c>
      <c r="M126" s="112">
        <v>12</v>
      </c>
      <c r="N126" s="112">
        <v>9</v>
      </c>
      <c r="O126" s="112">
        <v>17</v>
      </c>
      <c r="P126" s="112">
        <f>SUM(M126:O126)</f>
        <v>38</v>
      </c>
      <c r="Q126" s="112">
        <v>12</v>
      </c>
      <c r="R126" s="112">
        <v>9</v>
      </c>
      <c r="S126" s="112">
        <v>17</v>
      </c>
      <c r="T126" s="112">
        <f>SUM(Q126:S126)</f>
        <v>38</v>
      </c>
      <c r="U126" s="112">
        <v>12</v>
      </c>
      <c r="V126" s="112">
        <v>9</v>
      </c>
      <c r="W126" s="112">
        <v>17</v>
      </c>
      <c r="X126" s="112">
        <f>SUM(U126:W126)</f>
        <v>38</v>
      </c>
      <c r="Y126" s="112">
        <v>12</v>
      </c>
      <c r="Z126" s="112">
        <v>9</v>
      </c>
      <c r="AA126" s="112">
        <v>17</v>
      </c>
      <c r="AB126" s="112">
        <f>SUM(Y126:AA126)</f>
        <v>38</v>
      </c>
      <c r="AC126" s="112">
        <v>12</v>
      </c>
      <c r="AD126" s="112">
        <v>9</v>
      </c>
      <c r="AE126" s="112">
        <v>17</v>
      </c>
      <c r="AF126" s="112">
        <f>SUM(AC126:AE126)</f>
        <v>38</v>
      </c>
      <c r="AG126" s="112">
        <v>12</v>
      </c>
      <c r="AH126" s="112">
        <v>9</v>
      </c>
      <c r="AI126" s="112">
        <v>17</v>
      </c>
      <c r="AJ126" s="112">
        <f>SUM(AG126:AI126)</f>
        <v>38</v>
      </c>
      <c r="AK126" s="112">
        <v>12</v>
      </c>
      <c r="AL126" s="112">
        <v>9</v>
      </c>
      <c r="AM126" s="112">
        <v>17</v>
      </c>
      <c r="AN126" s="112">
        <f>SUM(AK126:AM126)</f>
        <v>38</v>
      </c>
      <c r="AO126" s="112">
        <v>12</v>
      </c>
      <c r="AP126" s="112">
        <v>9</v>
      </c>
      <c r="AQ126" s="112">
        <v>17</v>
      </c>
      <c r="AR126" s="112">
        <f>SUM(AO126:AQ126)</f>
        <v>38</v>
      </c>
      <c r="AS126" s="112">
        <v>12</v>
      </c>
      <c r="AT126" s="112">
        <v>9</v>
      </c>
      <c r="AU126" s="112">
        <v>17</v>
      </c>
      <c r="AV126" s="112">
        <f>SUM(AS126:AU126)</f>
        <v>38</v>
      </c>
      <c r="AW126" s="112">
        <v>12</v>
      </c>
      <c r="AX126" s="112">
        <v>9</v>
      </c>
      <c r="AY126" s="112">
        <v>17</v>
      </c>
      <c r="AZ126" s="112">
        <f>SUM(AW126:AY126)</f>
        <v>38</v>
      </c>
      <c r="BA126" s="167"/>
      <c r="BB126" s="162"/>
      <c r="BC126" s="162"/>
    </row>
    <row r="127" spans="1:55" ht="46.15" customHeight="1">
      <c r="A127" s="180"/>
      <c r="B127" s="180"/>
      <c r="C127" s="55" t="s">
        <v>49</v>
      </c>
      <c r="D127" s="95" t="s">
        <v>167</v>
      </c>
      <c r="E127" s="180" t="s">
        <v>51</v>
      </c>
      <c r="F127" s="180"/>
      <c r="G127" s="180"/>
      <c r="H127" s="180"/>
      <c r="I127" s="180" t="s">
        <v>52</v>
      </c>
      <c r="J127" s="180"/>
      <c r="K127" s="180"/>
      <c r="L127" s="180"/>
      <c r="M127" s="180" t="s">
        <v>53</v>
      </c>
      <c r="N127" s="180"/>
      <c r="O127" s="180"/>
      <c r="P127" s="180"/>
      <c r="Q127" s="180" t="s">
        <v>54</v>
      </c>
      <c r="R127" s="180"/>
      <c r="S127" s="180"/>
      <c r="T127" s="180"/>
      <c r="U127" s="180" t="s">
        <v>55</v>
      </c>
      <c r="V127" s="180"/>
      <c r="W127" s="180"/>
      <c r="X127" s="180"/>
      <c r="Y127" s="180" t="s">
        <v>56</v>
      </c>
      <c r="Z127" s="180"/>
      <c r="AA127" s="180"/>
      <c r="AB127" s="180"/>
      <c r="AC127" s="180" t="s">
        <v>57</v>
      </c>
      <c r="AD127" s="180"/>
      <c r="AE127" s="180"/>
      <c r="AF127" s="180"/>
      <c r="AG127" s="180" t="s">
        <v>58</v>
      </c>
      <c r="AH127" s="180"/>
      <c r="AI127" s="180"/>
      <c r="AJ127" s="180"/>
      <c r="AK127" s="180" t="s">
        <v>59</v>
      </c>
      <c r="AL127" s="180"/>
      <c r="AM127" s="180"/>
      <c r="AN127" s="180"/>
      <c r="AO127" s="180" t="s">
        <v>60</v>
      </c>
      <c r="AP127" s="180"/>
      <c r="AQ127" s="180"/>
      <c r="AR127" s="180"/>
      <c r="AS127" s="180" t="s">
        <v>61</v>
      </c>
      <c r="AT127" s="180"/>
      <c r="AU127" s="180"/>
      <c r="AV127" s="180"/>
      <c r="AW127" s="180" t="s">
        <v>62</v>
      </c>
      <c r="AX127" s="180"/>
      <c r="AY127" s="180"/>
      <c r="AZ127" s="180"/>
      <c r="BA127" s="167"/>
      <c r="BB127" s="162"/>
      <c r="BC127" s="162"/>
    </row>
    <row r="128" spans="1:55" ht="46.15" customHeight="1">
      <c r="A128" s="180"/>
      <c r="B128" s="180"/>
      <c r="C128" s="55" t="s">
        <v>63</v>
      </c>
      <c r="D128" s="96" t="s">
        <v>177</v>
      </c>
      <c r="E128" s="55" t="s">
        <v>43</v>
      </c>
      <c r="F128" s="55" t="s">
        <v>44</v>
      </c>
      <c r="G128" s="55" t="s">
        <v>45</v>
      </c>
      <c r="H128" s="55" t="s">
        <v>46</v>
      </c>
      <c r="I128" s="55" t="s">
        <v>43</v>
      </c>
      <c r="J128" s="55" t="s">
        <v>44</v>
      </c>
      <c r="K128" s="55" t="s">
        <v>45</v>
      </c>
      <c r="L128" s="55" t="s">
        <v>46</v>
      </c>
      <c r="M128" s="55" t="s">
        <v>43</v>
      </c>
      <c r="N128" s="55" t="s">
        <v>44</v>
      </c>
      <c r="O128" s="55" t="s">
        <v>45</v>
      </c>
      <c r="P128" s="55" t="s">
        <v>46</v>
      </c>
      <c r="Q128" s="55" t="s">
        <v>43</v>
      </c>
      <c r="R128" s="55" t="s">
        <v>44</v>
      </c>
      <c r="S128" s="55" t="s">
        <v>45</v>
      </c>
      <c r="T128" s="55" t="s">
        <v>46</v>
      </c>
      <c r="U128" s="55" t="s">
        <v>43</v>
      </c>
      <c r="V128" s="55" t="s">
        <v>44</v>
      </c>
      <c r="W128" s="55" t="s">
        <v>45</v>
      </c>
      <c r="X128" s="55" t="s">
        <v>46</v>
      </c>
      <c r="Y128" s="55" t="s">
        <v>43</v>
      </c>
      <c r="Z128" s="55" t="s">
        <v>44</v>
      </c>
      <c r="AA128" s="55" t="s">
        <v>45</v>
      </c>
      <c r="AB128" s="55" t="s">
        <v>46</v>
      </c>
      <c r="AC128" s="55" t="s">
        <v>43</v>
      </c>
      <c r="AD128" s="55" t="s">
        <v>44</v>
      </c>
      <c r="AE128" s="55" t="s">
        <v>45</v>
      </c>
      <c r="AF128" s="55" t="s">
        <v>46</v>
      </c>
      <c r="AG128" s="55" t="s">
        <v>43</v>
      </c>
      <c r="AH128" s="55" t="s">
        <v>44</v>
      </c>
      <c r="AI128" s="55" t="s">
        <v>45</v>
      </c>
      <c r="AJ128" s="55" t="s">
        <v>46</v>
      </c>
      <c r="AK128" s="55" t="s">
        <v>43</v>
      </c>
      <c r="AL128" s="55" t="s">
        <v>44</v>
      </c>
      <c r="AM128" s="55" t="s">
        <v>45</v>
      </c>
      <c r="AN128" s="55" t="s">
        <v>46</v>
      </c>
      <c r="AO128" s="55" t="s">
        <v>43</v>
      </c>
      <c r="AP128" s="55" t="s">
        <v>44</v>
      </c>
      <c r="AQ128" s="55" t="s">
        <v>45</v>
      </c>
      <c r="AR128" s="55" t="s">
        <v>46</v>
      </c>
      <c r="AS128" s="55" t="s">
        <v>43</v>
      </c>
      <c r="AT128" s="55" t="s">
        <v>44</v>
      </c>
      <c r="AU128" s="55" t="s">
        <v>45</v>
      </c>
      <c r="AV128" s="55" t="s">
        <v>46</v>
      </c>
      <c r="AW128" s="55" t="s">
        <v>43</v>
      </c>
      <c r="AX128" s="55" t="s">
        <v>44</v>
      </c>
      <c r="AY128" s="55" t="s">
        <v>45</v>
      </c>
      <c r="AZ128" s="55" t="s">
        <v>46</v>
      </c>
      <c r="BA128" s="167"/>
      <c r="BB128" s="162"/>
      <c r="BC128" s="162"/>
    </row>
    <row r="129" spans="1:55" ht="46.15" customHeight="1">
      <c r="A129" s="180"/>
      <c r="B129" s="180"/>
      <c r="C129" s="55" t="s">
        <v>64</v>
      </c>
      <c r="D129" s="96" t="s">
        <v>282</v>
      </c>
      <c r="E129" s="56">
        <f>0.01*E126/2</f>
        <v>0.06</v>
      </c>
      <c r="F129" s="56">
        <f>0.015*F126/2</f>
        <v>0.06</v>
      </c>
      <c r="G129" s="56">
        <f>0.02*G126/2</f>
        <v>0.17</v>
      </c>
      <c r="H129" s="115">
        <f>E129+F129+G129</f>
        <v>0.29000000000000004</v>
      </c>
      <c r="I129" s="56">
        <f>0.01*I126/2</f>
        <v>0.06</v>
      </c>
      <c r="J129" s="56">
        <f>0.015*J126/2</f>
        <v>6.7500000000000004E-2</v>
      </c>
      <c r="K129" s="56">
        <f>0.02*K126/2</f>
        <v>0.17</v>
      </c>
      <c r="L129" s="115">
        <f>I129+J129+K129</f>
        <v>0.29749999999999999</v>
      </c>
      <c r="M129" s="56">
        <f>0.01*M126/2</f>
        <v>0.06</v>
      </c>
      <c r="N129" s="56">
        <f>0.015*N126/2</f>
        <v>6.7500000000000004E-2</v>
      </c>
      <c r="O129" s="56">
        <f>0.02*O126/2</f>
        <v>0.17</v>
      </c>
      <c r="P129" s="115">
        <f>M129+N129+O129</f>
        <v>0.29749999999999999</v>
      </c>
      <c r="Q129" s="56">
        <f>0.01*Q126/2</f>
        <v>0.06</v>
      </c>
      <c r="R129" s="56">
        <f>0.015*R126/2</f>
        <v>6.7500000000000004E-2</v>
      </c>
      <c r="S129" s="56">
        <f>0.02*S126/2</f>
        <v>0.17</v>
      </c>
      <c r="T129" s="115">
        <f>Q129+R129+S129</f>
        <v>0.29749999999999999</v>
      </c>
      <c r="U129" s="56">
        <f>0.01*U126/2</f>
        <v>0.06</v>
      </c>
      <c r="V129" s="56">
        <f>0.015*V126/2</f>
        <v>6.7500000000000004E-2</v>
      </c>
      <c r="W129" s="56">
        <f>0.02*W126/2</f>
        <v>0.17</v>
      </c>
      <c r="X129" s="115">
        <f>U129+V129+W129</f>
        <v>0.29749999999999999</v>
      </c>
      <c r="Y129" s="56">
        <f>0.01*Y126/2</f>
        <v>0.06</v>
      </c>
      <c r="Z129" s="56">
        <f>0.015*Z126/2</f>
        <v>6.7500000000000004E-2</v>
      </c>
      <c r="AA129" s="56">
        <f>0.02*AA126/2</f>
        <v>0.17</v>
      </c>
      <c r="AB129" s="115">
        <f>Y129+Z129+AA129</f>
        <v>0.29749999999999999</v>
      </c>
      <c r="AC129" s="56">
        <f>0.01*AC126/2</f>
        <v>0.06</v>
      </c>
      <c r="AD129" s="56">
        <f>0.015*AD126/2</f>
        <v>6.7500000000000004E-2</v>
      </c>
      <c r="AE129" s="56">
        <f>0.02*AE126/2</f>
        <v>0.17</v>
      </c>
      <c r="AF129" s="115">
        <f>AC129+AD129+AE129</f>
        <v>0.29749999999999999</v>
      </c>
      <c r="AG129" s="56">
        <f>0.01*AG126/2</f>
        <v>0.06</v>
      </c>
      <c r="AH129" s="56">
        <f>0.015*AH126/2</f>
        <v>6.7500000000000004E-2</v>
      </c>
      <c r="AI129" s="56">
        <f>0.02*AI126/2</f>
        <v>0.17</v>
      </c>
      <c r="AJ129" s="115">
        <f>AG129+AH129+AI129</f>
        <v>0.29749999999999999</v>
      </c>
      <c r="AK129" s="56">
        <f>0.01*AK126/2</f>
        <v>0.06</v>
      </c>
      <c r="AL129" s="56">
        <f>0.015*AL126/2</f>
        <v>6.7500000000000004E-2</v>
      </c>
      <c r="AM129" s="56">
        <f>0.02*AM126/2</f>
        <v>0.17</v>
      </c>
      <c r="AN129" s="115">
        <f>AK129+AL129+AM129</f>
        <v>0.29749999999999999</v>
      </c>
      <c r="AO129" s="56">
        <f>0.01*AO126/2</f>
        <v>0.06</v>
      </c>
      <c r="AP129" s="56">
        <f>0.015*AP126/2</f>
        <v>6.7500000000000004E-2</v>
      </c>
      <c r="AQ129" s="56">
        <f>0.02*AQ126/2</f>
        <v>0.17</v>
      </c>
      <c r="AR129" s="115">
        <f>AO129+AP129+AQ129</f>
        <v>0.29749999999999999</v>
      </c>
      <c r="AS129" s="56">
        <f>0.01*AS126/2</f>
        <v>0.06</v>
      </c>
      <c r="AT129" s="56">
        <f>0.015*AT126/2</f>
        <v>6.7500000000000004E-2</v>
      </c>
      <c r="AU129" s="56">
        <f>0.02*AU126/2</f>
        <v>0.17</v>
      </c>
      <c r="AV129" s="115">
        <f>AS129+AT129+AU129</f>
        <v>0.29749999999999999</v>
      </c>
      <c r="AW129" s="56">
        <f>0.01*AW126/2</f>
        <v>0.06</v>
      </c>
      <c r="AX129" s="56">
        <f>0.015*AX126/2</f>
        <v>6.7500000000000004E-2</v>
      </c>
      <c r="AY129" s="56">
        <f>0.02*AY126/2</f>
        <v>0.17</v>
      </c>
      <c r="AZ129" s="115">
        <f>AW129+AX129+AY129</f>
        <v>0.29749999999999999</v>
      </c>
      <c r="BA129" s="168"/>
      <c r="BB129" s="162"/>
      <c r="BC129" s="162"/>
    </row>
    <row r="130" spans="1:55" ht="22.9" customHeight="1">
      <c r="A130" s="162"/>
      <c r="B130" s="162"/>
      <c r="C130" s="162"/>
      <c r="D130" s="163" t="s">
        <v>296</v>
      </c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79">
        <f t="shared" ref="BA130:BB130" si="13">BA5+BA11+BA17+BA29+BA35+BA41+BA47+BA53+BA59+BA65+BA71+BA77+BA83+BA89+BA95+BA101+BA107+BA113+BA119+BA125+BA23</f>
        <v>7143</v>
      </c>
      <c r="BB130" s="162">
        <f t="shared" si="13"/>
        <v>93.52</v>
      </c>
      <c r="BC130" s="162">
        <f>BC5+BC11+BC17+BC29+BC35+BC41+BC47+BC53+BC59+BC65+BC71+BC77+BC83+BC89+BC95+BC101+BC107+BC113+BC119+BC125+BC23</f>
        <v>46.76</v>
      </c>
    </row>
    <row r="131" spans="1:55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79"/>
      <c r="BB131" s="162"/>
      <c r="BC131" s="162"/>
    </row>
    <row r="132" spans="1:55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79"/>
      <c r="BB132" s="162"/>
      <c r="BC132" s="162"/>
    </row>
    <row r="133" spans="1:55" hidden="1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79"/>
      <c r="BB133" s="162"/>
      <c r="BC133" s="162"/>
    </row>
    <row r="134" spans="1:55" hidden="1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79"/>
      <c r="BB134" s="162"/>
      <c r="BC134" s="162"/>
    </row>
    <row r="137" spans="1:55">
      <c r="BC137">
        <v>46.76</v>
      </c>
    </row>
    <row r="138" spans="1:55">
      <c r="BC138" s="162">
        <f>BC137-BC130</f>
        <v>0</v>
      </c>
    </row>
    <row r="139" spans="1:55">
      <c r="BC139" s="162"/>
    </row>
    <row r="140" spans="1:55">
      <c r="BC140" s="162"/>
    </row>
    <row r="141" spans="1:55">
      <c r="BC141" s="162"/>
    </row>
    <row r="142" spans="1:55">
      <c r="BC142" s="162"/>
    </row>
  </sheetData>
  <mergeCells count="740"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Q10:T10"/>
    <mergeCell ref="U10:X10"/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S10:AV10"/>
    <mergeCell ref="AW10:AZ10"/>
    <mergeCell ref="Y10:AB10"/>
    <mergeCell ref="AC10:AF10"/>
    <mergeCell ref="AG10:AJ10"/>
    <mergeCell ref="A11:A15"/>
    <mergeCell ref="B11:B15"/>
    <mergeCell ref="BA11:BA15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K12:AK13"/>
    <mergeCell ref="AL12:AL13"/>
    <mergeCell ref="AM12:AM13"/>
    <mergeCell ref="AD12:AD13"/>
    <mergeCell ref="AE12:AE13"/>
    <mergeCell ref="AF12:AF13"/>
    <mergeCell ref="AG12:AG13"/>
    <mergeCell ref="AH12:AH13"/>
    <mergeCell ref="AX12:AX13"/>
    <mergeCell ref="AY12:AY13"/>
    <mergeCell ref="AK10:AN10"/>
    <mergeCell ref="AO10:AR10"/>
    <mergeCell ref="E10:H10"/>
    <mergeCell ref="I10:L10"/>
    <mergeCell ref="M10:P10"/>
    <mergeCell ref="BB11:BB15"/>
    <mergeCell ref="BC11:BC15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AR12:AR13"/>
    <mergeCell ref="AI12:AI13"/>
    <mergeCell ref="AJ12:AJ13"/>
    <mergeCell ref="AZ12:AZ13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AO16:AR16"/>
    <mergeCell ref="AS16:AV16"/>
    <mergeCell ref="AW16:AZ16"/>
    <mergeCell ref="AS12:AS13"/>
    <mergeCell ref="AT12:AT13"/>
    <mergeCell ref="AU12:AU13"/>
    <mergeCell ref="AV12:AV13"/>
    <mergeCell ref="AW12:AW13"/>
    <mergeCell ref="AN12:AN13"/>
    <mergeCell ref="AO12:AO13"/>
    <mergeCell ref="AP12:AP13"/>
    <mergeCell ref="AQ12:AQ13"/>
    <mergeCell ref="BA17:BA21"/>
    <mergeCell ref="BB17:BB21"/>
    <mergeCell ref="BC17:BC21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O19:AR19"/>
    <mergeCell ref="AS19:AV19"/>
    <mergeCell ref="AW19:AZ19"/>
    <mergeCell ref="M28:P28"/>
    <mergeCell ref="Q28:T28"/>
    <mergeCell ref="U28:X28"/>
    <mergeCell ref="Y28:AB28"/>
    <mergeCell ref="AC28:AF28"/>
    <mergeCell ref="AG28:AJ28"/>
    <mergeCell ref="AK28:AN28"/>
    <mergeCell ref="A17:A21"/>
    <mergeCell ref="B17:B21"/>
    <mergeCell ref="E22:H22"/>
    <mergeCell ref="I22:L22"/>
    <mergeCell ref="M22:P22"/>
    <mergeCell ref="Q22:T22"/>
    <mergeCell ref="AO28:AR28"/>
    <mergeCell ref="AS28:AV28"/>
    <mergeCell ref="AW28:AZ28"/>
    <mergeCell ref="BC29:BC33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AY30:AY31"/>
    <mergeCell ref="AZ30:AZ31"/>
    <mergeCell ref="E28:H28"/>
    <mergeCell ref="I28:L28"/>
    <mergeCell ref="A29:A33"/>
    <mergeCell ref="B29:B33"/>
    <mergeCell ref="BA29:BA33"/>
    <mergeCell ref="BB29:BB33"/>
    <mergeCell ref="Z30:Z31"/>
    <mergeCell ref="AA30:AA31"/>
    <mergeCell ref="AB30:AB31"/>
    <mergeCell ref="AC30:AC31"/>
    <mergeCell ref="AD30:AD31"/>
    <mergeCell ref="U30:U31"/>
    <mergeCell ref="V30:V31"/>
    <mergeCell ref="W30:W31"/>
    <mergeCell ref="X30:X31"/>
    <mergeCell ref="Y30:Y31"/>
    <mergeCell ref="AJ30:AJ31"/>
    <mergeCell ref="AK30:AK31"/>
    <mergeCell ref="AL30:AL31"/>
    <mergeCell ref="AM30:AM31"/>
    <mergeCell ref="AN30:AN31"/>
    <mergeCell ref="AE30:AE31"/>
    <mergeCell ref="AF30:AF31"/>
    <mergeCell ref="AG30:AG31"/>
    <mergeCell ref="AH30:AH31"/>
    <mergeCell ref="AI30:AI31"/>
    <mergeCell ref="E34:H34"/>
    <mergeCell ref="I34:L34"/>
    <mergeCell ref="M34:P34"/>
    <mergeCell ref="Q34:T34"/>
    <mergeCell ref="U34:X34"/>
    <mergeCell ref="Y34:AB34"/>
    <mergeCell ref="AC34:AF34"/>
    <mergeCell ref="AG34:AJ34"/>
    <mergeCell ref="AK34:AN34"/>
    <mergeCell ref="AO34:AR34"/>
    <mergeCell ref="AS34:AV34"/>
    <mergeCell ref="AW34:AZ34"/>
    <mergeCell ref="AT30:AT31"/>
    <mergeCell ref="AU30:AU31"/>
    <mergeCell ref="AV30:AV31"/>
    <mergeCell ref="AW30:AW31"/>
    <mergeCell ref="AX30:AX31"/>
    <mergeCell ref="AO30:AO31"/>
    <mergeCell ref="AP30:AP31"/>
    <mergeCell ref="AQ30:AQ31"/>
    <mergeCell ref="AR30:AR31"/>
    <mergeCell ref="AS30:AS31"/>
    <mergeCell ref="AG40:AJ40"/>
    <mergeCell ref="AK40:AN40"/>
    <mergeCell ref="A35:A39"/>
    <mergeCell ref="B35:B39"/>
    <mergeCell ref="BA35:BA39"/>
    <mergeCell ref="BB35:BB39"/>
    <mergeCell ref="BC35:BC39"/>
    <mergeCell ref="E37:H37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O37:AR37"/>
    <mergeCell ref="AS37:AV37"/>
    <mergeCell ref="AW37:AZ37"/>
    <mergeCell ref="AO40:AR40"/>
    <mergeCell ref="AS40:AV40"/>
    <mergeCell ref="AW40:AZ40"/>
    <mergeCell ref="E40:H40"/>
    <mergeCell ref="I40:L40"/>
    <mergeCell ref="I46:L46"/>
    <mergeCell ref="M46:P46"/>
    <mergeCell ref="BA41:BA45"/>
    <mergeCell ref="BB41:BB45"/>
    <mergeCell ref="BC41:BC45"/>
    <mergeCell ref="E43:H43"/>
    <mergeCell ref="I43:L43"/>
    <mergeCell ref="M43:P43"/>
    <mergeCell ref="Q43:T43"/>
    <mergeCell ref="U43:X43"/>
    <mergeCell ref="Y43:AB43"/>
    <mergeCell ref="AC43:AF43"/>
    <mergeCell ref="AG43:AJ43"/>
    <mergeCell ref="AK43:AN43"/>
    <mergeCell ref="AO43:AR43"/>
    <mergeCell ref="AS43:AV43"/>
    <mergeCell ref="A41:A45"/>
    <mergeCell ref="B41:B45"/>
    <mergeCell ref="AO52:AR52"/>
    <mergeCell ref="AS52:AV52"/>
    <mergeCell ref="AW52:AZ52"/>
    <mergeCell ref="AK46:AN46"/>
    <mergeCell ref="AO46:AR46"/>
    <mergeCell ref="AS46:AV46"/>
    <mergeCell ref="AW46:AZ46"/>
    <mergeCell ref="A47:A51"/>
    <mergeCell ref="B47:B51"/>
    <mergeCell ref="Q46:T46"/>
    <mergeCell ref="U46:X46"/>
    <mergeCell ref="Y46:AB46"/>
    <mergeCell ref="AC46:AF46"/>
    <mergeCell ref="AG46:AJ46"/>
    <mergeCell ref="U52:X52"/>
    <mergeCell ref="Y52:AB52"/>
    <mergeCell ref="AC52:AF52"/>
    <mergeCell ref="AG52:AJ52"/>
    <mergeCell ref="AK52:AN52"/>
    <mergeCell ref="U49:X49"/>
    <mergeCell ref="Y49:AB49"/>
    <mergeCell ref="AC49:AF49"/>
    <mergeCell ref="AS58:AV58"/>
    <mergeCell ref="AW58:AZ58"/>
    <mergeCell ref="A59:A63"/>
    <mergeCell ref="B59:B63"/>
    <mergeCell ref="E52:H52"/>
    <mergeCell ref="I52:L52"/>
    <mergeCell ref="M52:P52"/>
    <mergeCell ref="Q52:T52"/>
    <mergeCell ref="Y58:AB58"/>
    <mergeCell ref="AC58:AF58"/>
    <mergeCell ref="AG58:AJ58"/>
    <mergeCell ref="AK58:AN58"/>
    <mergeCell ref="AO58:AR58"/>
    <mergeCell ref="E58:H58"/>
    <mergeCell ref="I58:L58"/>
    <mergeCell ref="M58:P58"/>
    <mergeCell ref="Q58:T58"/>
    <mergeCell ref="U58:X58"/>
    <mergeCell ref="A53:A57"/>
    <mergeCell ref="B53:B57"/>
    <mergeCell ref="BB59:BB63"/>
    <mergeCell ref="BC59:BC63"/>
    <mergeCell ref="E61:H61"/>
    <mergeCell ref="I61:L61"/>
    <mergeCell ref="M61:P61"/>
    <mergeCell ref="Q61:T61"/>
    <mergeCell ref="U61:X61"/>
    <mergeCell ref="Y61:AB61"/>
    <mergeCell ref="AC61:AF61"/>
    <mergeCell ref="AG61:AJ61"/>
    <mergeCell ref="AK61:AN61"/>
    <mergeCell ref="AO61:AR61"/>
    <mergeCell ref="AS61:AV61"/>
    <mergeCell ref="AW61:AZ61"/>
    <mergeCell ref="BA59:BA63"/>
    <mergeCell ref="AS64:AV64"/>
    <mergeCell ref="AW64:AZ64"/>
    <mergeCell ref="A65:A69"/>
    <mergeCell ref="B65:B69"/>
    <mergeCell ref="BA65:BA69"/>
    <mergeCell ref="Y64:AB64"/>
    <mergeCell ref="AC64:AF64"/>
    <mergeCell ref="AG64:AJ64"/>
    <mergeCell ref="AK64:AN64"/>
    <mergeCell ref="AO64:AR64"/>
    <mergeCell ref="E64:H64"/>
    <mergeCell ref="I64:L64"/>
    <mergeCell ref="M64:P64"/>
    <mergeCell ref="Q64:T64"/>
    <mergeCell ref="U64:X64"/>
    <mergeCell ref="BB65:BB69"/>
    <mergeCell ref="BC65:BC69"/>
    <mergeCell ref="E67:H67"/>
    <mergeCell ref="I67:L67"/>
    <mergeCell ref="M67:P67"/>
    <mergeCell ref="Q67:T67"/>
    <mergeCell ref="U67:X67"/>
    <mergeCell ref="Y67:AB67"/>
    <mergeCell ref="AC67:AF67"/>
    <mergeCell ref="AG67:AJ67"/>
    <mergeCell ref="AK67:AN67"/>
    <mergeCell ref="AO67:AR67"/>
    <mergeCell ref="AS67:AV67"/>
    <mergeCell ref="AW67:AZ67"/>
    <mergeCell ref="AS70:AV70"/>
    <mergeCell ref="AW70:AZ70"/>
    <mergeCell ref="A71:A75"/>
    <mergeCell ref="B71:B75"/>
    <mergeCell ref="BA71:BA75"/>
    <mergeCell ref="Y70:AB70"/>
    <mergeCell ref="AC70:AF70"/>
    <mergeCell ref="AG70:AJ70"/>
    <mergeCell ref="AK70:AN70"/>
    <mergeCell ref="AO70:AR70"/>
    <mergeCell ref="E70:H70"/>
    <mergeCell ref="I70:L70"/>
    <mergeCell ref="M70:P70"/>
    <mergeCell ref="Q70:T70"/>
    <mergeCell ref="U70:X70"/>
    <mergeCell ref="BB71:BB75"/>
    <mergeCell ref="BC71:BC75"/>
    <mergeCell ref="E73:H73"/>
    <mergeCell ref="I73:L73"/>
    <mergeCell ref="M73:P73"/>
    <mergeCell ref="Q73:T73"/>
    <mergeCell ref="U73:X73"/>
    <mergeCell ref="Y73:AB73"/>
    <mergeCell ref="AC73:AF73"/>
    <mergeCell ref="AG73:AJ73"/>
    <mergeCell ref="AK73:AN73"/>
    <mergeCell ref="AO73:AR73"/>
    <mergeCell ref="AS73:AV73"/>
    <mergeCell ref="AW73:AZ73"/>
    <mergeCell ref="AS76:AV76"/>
    <mergeCell ref="AW76:AZ76"/>
    <mergeCell ref="A77:A81"/>
    <mergeCell ref="B77:B81"/>
    <mergeCell ref="BA77:BA81"/>
    <mergeCell ref="Y76:AB76"/>
    <mergeCell ref="AC76:AF76"/>
    <mergeCell ref="AG76:AJ76"/>
    <mergeCell ref="AK76:AN76"/>
    <mergeCell ref="AO76:AR76"/>
    <mergeCell ref="E76:H76"/>
    <mergeCell ref="I76:L76"/>
    <mergeCell ref="M76:P76"/>
    <mergeCell ref="Q76:T76"/>
    <mergeCell ref="U76:X76"/>
    <mergeCell ref="BB77:BB81"/>
    <mergeCell ref="BC77:BC81"/>
    <mergeCell ref="E79:H79"/>
    <mergeCell ref="I79:L79"/>
    <mergeCell ref="M79:P79"/>
    <mergeCell ref="Q79:T79"/>
    <mergeCell ref="U79:X79"/>
    <mergeCell ref="Y79:AB79"/>
    <mergeCell ref="AC79:AF79"/>
    <mergeCell ref="AG79:AJ79"/>
    <mergeCell ref="AK79:AN79"/>
    <mergeCell ref="AO79:AR79"/>
    <mergeCell ref="AS79:AV79"/>
    <mergeCell ref="AW79:AZ79"/>
    <mergeCell ref="AS82:AV82"/>
    <mergeCell ref="AW82:AZ82"/>
    <mergeCell ref="A83:A87"/>
    <mergeCell ref="B83:B87"/>
    <mergeCell ref="BA83:BA87"/>
    <mergeCell ref="Y82:AB82"/>
    <mergeCell ref="AC82:AF82"/>
    <mergeCell ref="AG82:AJ82"/>
    <mergeCell ref="AK82:AN82"/>
    <mergeCell ref="AO82:AR82"/>
    <mergeCell ref="E82:H82"/>
    <mergeCell ref="I82:L82"/>
    <mergeCell ref="M82:P82"/>
    <mergeCell ref="Q82:T82"/>
    <mergeCell ref="U82:X82"/>
    <mergeCell ref="BB83:BB87"/>
    <mergeCell ref="BC83:BC87"/>
    <mergeCell ref="E85:H85"/>
    <mergeCell ref="I85:L85"/>
    <mergeCell ref="M85:P85"/>
    <mergeCell ref="Q85:T85"/>
    <mergeCell ref="U85:X85"/>
    <mergeCell ref="Y85:AB85"/>
    <mergeCell ref="AC85:AF85"/>
    <mergeCell ref="AG85:AJ85"/>
    <mergeCell ref="AK85:AN85"/>
    <mergeCell ref="AO85:AR85"/>
    <mergeCell ref="AS85:AV85"/>
    <mergeCell ref="AW85:AZ85"/>
    <mergeCell ref="AS88:AV88"/>
    <mergeCell ref="AW88:AZ88"/>
    <mergeCell ref="A89:A93"/>
    <mergeCell ref="B89:B93"/>
    <mergeCell ref="BA89:BA93"/>
    <mergeCell ref="Y88:AB88"/>
    <mergeCell ref="AC88:AF88"/>
    <mergeCell ref="AG88:AJ88"/>
    <mergeCell ref="AK88:AN88"/>
    <mergeCell ref="AO88:AR88"/>
    <mergeCell ref="E88:H88"/>
    <mergeCell ref="I88:L88"/>
    <mergeCell ref="M88:P88"/>
    <mergeCell ref="Q88:T88"/>
    <mergeCell ref="U88:X88"/>
    <mergeCell ref="BB89:BB93"/>
    <mergeCell ref="BC89:BC93"/>
    <mergeCell ref="E91:H91"/>
    <mergeCell ref="I91:L91"/>
    <mergeCell ref="M91:P91"/>
    <mergeCell ref="Q91:T91"/>
    <mergeCell ref="U91:X91"/>
    <mergeCell ref="Y91:AB91"/>
    <mergeCell ref="AC91:AF91"/>
    <mergeCell ref="AG91:AJ91"/>
    <mergeCell ref="AK91:AN91"/>
    <mergeCell ref="AO91:AR91"/>
    <mergeCell ref="AS91:AV91"/>
    <mergeCell ref="AW91:AZ91"/>
    <mergeCell ref="AS94:AV94"/>
    <mergeCell ref="AW94:AZ94"/>
    <mergeCell ref="A95:A99"/>
    <mergeCell ref="B95:B99"/>
    <mergeCell ref="BA95:BA99"/>
    <mergeCell ref="Y94:AB94"/>
    <mergeCell ref="AC94:AF94"/>
    <mergeCell ref="AG94:AJ94"/>
    <mergeCell ref="AK94:AN94"/>
    <mergeCell ref="AO94:AR94"/>
    <mergeCell ref="E94:H94"/>
    <mergeCell ref="I94:L94"/>
    <mergeCell ref="M94:P94"/>
    <mergeCell ref="Q94:T94"/>
    <mergeCell ref="U94:X94"/>
    <mergeCell ref="BB95:BB99"/>
    <mergeCell ref="BC95:BC99"/>
    <mergeCell ref="E97:H97"/>
    <mergeCell ref="I97:L97"/>
    <mergeCell ref="M97:P97"/>
    <mergeCell ref="Q97:T97"/>
    <mergeCell ref="U97:X97"/>
    <mergeCell ref="Y97:AB97"/>
    <mergeCell ref="AC97:AF97"/>
    <mergeCell ref="AG97:AJ97"/>
    <mergeCell ref="AK97:AN97"/>
    <mergeCell ref="AO97:AR97"/>
    <mergeCell ref="AS97:AV97"/>
    <mergeCell ref="AW97:AZ97"/>
    <mergeCell ref="AS100:AV100"/>
    <mergeCell ref="AW100:AZ100"/>
    <mergeCell ref="A101:A105"/>
    <mergeCell ref="B101:B105"/>
    <mergeCell ref="BA101:BA105"/>
    <mergeCell ref="Y100:AB100"/>
    <mergeCell ref="AC100:AF100"/>
    <mergeCell ref="AG100:AJ100"/>
    <mergeCell ref="AK100:AN100"/>
    <mergeCell ref="AO100:AR100"/>
    <mergeCell ref="E100:H100"/>
    <mergeCell ref="I100:L100"/>
    <mergeCell ref="M100:P100"/>
    <mergeCell ref="Q100:T100"/>
    <mergeCell ref="U100:X100"/>
    <mergeCell ref="BB101:BB105"/>
    <mergeCell ref="BC101:BC105"/>
    <mergeCell ref="E103:H103"/>
    <mergeCell ref="I103:L103"/>
    <mergeCell ref="M103:P103"/>
    <mergeCell ref="Q103:T103"/>
    <mergeCell ref="U103:X103"/>
    <mergeCell ref="Y103:AB103"/>
    <mergeCell ref="AC103:AF103"/>
    <mergeCell ref="AG103:AJ103"/>
    <mergeCell ref="AK103:AN103"/>
    <mergeCell ref="AO103:AR103"/>
    <mergeCell ref="AS103:AV103"/>
    <mergeCell ref="AW103:AZ103"/>
    <mergeCell ref="AS106:AV106"/>
    <mergeCell ref="AW106:AZ106"/>
    <mergeCell ref="A107:A111"/>
    <mergeCell ref="B107:B111"/>
    <mergeCell ref="BA107:BA111"/>
    <mergeCell ref="Y106:AB106"/>
    <mergeCell ref="AC106:AF106"/>
    <mergeCell ref="AG106:AJ106"/>
    <mergeCell ref="AK106:AN106"/>
    <mergeCell ref="AO106:AR106"/>
    <mergeCell ref="E106:H106"/>
    <mergeCell ref="I106:L106"/>
    <mergeCell ref="M106:P106"/>
    <mergeCell ref="Q106:T106"/>
    <mergeCell ref="U106:X106"/>
    <mergeCell ref="BB107:BB111"/>
    <mergeCell ref="BC107:BC111"/>
    <mergeCell ref="E109:H109"/>
    <mergeCell ref="I109:L109"/>
    <mergeCell ref="M109:P109"/>
    <mergeCell ref="Q109:T109"/>
    <mergeCell ref="U109:X109"/>
    <mergeCell ref="Y109:AB109"/>
    <mergeCell ref="AC109:AF109"/>
    <mergeCell ref="AG109:AJ109"/>
    <mergeCell ref="AK109:AN109"/>
    <mergeCell ref="AO109:AR109"/>
    <mergeCell ref="AS109:AV109"/>
    <mergeCell ref="AW109:AZ109"/>
    <mergeCell ref="A113:A117"/>
    <mergeCell ref="B113:B117"/>
    <mergeCell ref="BA113:BA117"/>
    <mergeCell ref="Y112:AB112"/>
    <mergeCell ref="AC112:AF112"/>
    <mergeCell ref="AG112:AJ112"/>
    <mergeCell ref="AK112:AN112"/>
    <mergeCell ref="AO112:AR112"/>
    <mergeCell ref="E112:H112"/>
    <mergeCell ref="I112:L112"/>
    <mergeCell ref="M112:P112"/>
    <mergeCell ref="Q112:T112"/>
    <mergeCell ref="U112:X112"/>
    <mergeCell ref="AS112:AV112"/>
    <mergeCell ref="AW112:AZ112"/>
    <mergeCell ref="BB113:BB117"/>
    <mergeCell ref="BC113:BC117"/>
    <mergeCell ref="E115:H115"/>
    <mergeCell ref="I115:L115"/>
    <mergeCell ref="M115:P115"/>
    <mergeCell ref="Q115:T115"/>
    <mergeCell ref="U115:X115"/>
    <mergeCell ref="Y115:AB115"/>
    <mergeCell ref="AC115:AF115"/>
    <mergeCell ref="AG115:AJ115"/>
    <mergeCell ref="AK115:AN115"/>
    <mergeCell ref="AO115:AR115"/>
    <mergeCell ref="AS115:AV115"/>
    <mergeCell ref="AW115:AZ115"/>
    <mergeCell ref="BB119:BB123"/>
    <mergeCell ref="BC119:BC123"/>
    <mergeCell ref="E121:H121"/>
    <mergeCell ref="I121:L121"/>
    <mergeCell ref="M121:P121"/>
    <mergeCell ref="Q121:T121"/>
    <mergeCell ref="U121:X121"/>
    <mergeCell ref="Y121:AB121"/>
    <mergeCell ref="AC121:AF121"/>
    <mergeCell ref="AG121:AJ121"/>
    <mergeCell ref="AK121:AN121"/>
    <mergeCell ref="AO121:AR121"/>
    <mergeCell ref="AS121:AV121"/>
    <mergeCell ref="AW121:AZ121"/>
    <mergeCell ref="BA119:BA123"/>
    <mergeCell ref="BA125:BA129"/>
    <mergeCell ref="Y124:AB124"/>
    <mergeCell ref="AC124:AF124"/>
    <mergeCell ref="AG124:AJ124"/>
    <mergeCell ref="AK124:AN124"/>
    <mergeCell ref="AO124:AR124"/>
    <mergeCell ref="E124:H124"/>
    <mergeCell ref="I124:L124"/>
    <mergeCell ref="M124:P124"/>
    <mergeCell ref="Q124:T124"/>
    <mergeCell ref="U124:X124"/>
    <mergeCell ref="Y127:AB127"/>
    <mergeCell ref="AC127:AF127"/>
    <mergeCell ref="AG127:AJ127"/>
    <mergeCell ref="AK127:AN127"/>
    <mergeCell ref="AO127:AR127"/>
    <mergeCell ref="AS127:AV127"/>
    <mergeCell ref="AW127:AZ127"/>
    <mergeCell ref="AS124:AV124"/>
    <mergeCell ref="AW124:AZ124"/>
    <mergeCell ref="A125:A129"/>
    <mergeCell ref="B125:B129"/>
    <mergeCell ref="AS118:AV118"/>
    <mergeCell ref="AW118:AZ118"/>
    <mergeCell ref="A119:A123"/>
    <mergeCell ref="B119:B123"/>
    <mergeCell ref="Y118:AB118"/>
    <mergeCell ref="AC118:AF118"/>
    <mergeCell ref="AG118:AJ118"/>
    <mergeCell ref="AK118:AN118"/>
    <mergeCell ref="AO118:AR118"/>
    <mergeCell ref="E118:H118"/>
    <mergeCell ref="I118:L118"/>
    <mergeCell ref="M118:P118"/>
    <mergeCell ref="Q118:T118"/>
    <mergeCell ref="U118:X118"/>
    <mergeCell ref="BA53:BA57"/>
    <mergeCell ref="BB53:BB57"/>
    <mergeCell ref="BC53:BC57"/>
    <mergeCell ref="E55:H55"/>
    <mergeCell ref="I55:L55"/>
    <mergeCell ref="M55:P55"/>
    <mergeCell ref="Q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C130:BC134"/>
    <mergeCell ref="BC138:BC142"/>
    <mergeCell ref="AY130:AY134"/>
    <mergeCell ref="AZ130:AZ134"/>
    <mergeCell ref="BA130:BA134"/>
    <mergeCell ref="BB130:BB134"/>
    <mergeCell ref="BB125:BB129"/>
    <mergeCell ref="BC125:BC129"/>
    <mergeCell ref="E127:H127"/>
    <mergeCell ref="I127:L127"/>
    <mergeCell ref="M127:P127"/>
    <mergeCell ref="Q127:T127"/>
    <mergeCell ref="U127:X127"/>
    <mergeCell ref="F130:F134"/>
    <mergeCell ref="G130:G134"/>
    <mergeCell ref="H130:H134"/>
    <mergeCell ref="I130:I134"/>
    <mergeCell ref="J130:J134"/>
    <mergeCell ref="T130:T134"/>
    <mergeCell ref="Z130:Z134"/>
    <mergeCell ref="AA130:AA134"/>
    <mergeCell ref="AB130:AB134"/>
    <mergeCell ref="AC130:AC134"/>
    <mergeCell ref="AD130:AD134"/>
    <mergeCell ref="BA47:BA51"/>
    <mergeCell ref="BB47:BB51"/>
    <mergeCell ref="BC47:BC51"/>
    <mergeCell ref="E49:H49"/>
    <mergeCell ref="I49:L49"/>
    <mergeCell ref="M49:P49"/>
    <mergeCell ref="Q49:T49"/>
    <mergeCell ref="BB23:BB27"/>
    <mergeCell ref="BC23:BC27"/>
    <mergeCell ref="AS25:AV25"/>
    <mergeCell ref="AW25:AZ25"/>
    <mergeCell ref="BA23:BA27"/>
    <mergeCell ref="AG49:AJ49"/>
    <mergeCell ref="AK49:AN49"/>
    <mergeCell ref="AO49:AR49"/>
    <mergeCell ref="AS49:AV49"/>
    <mergeCell ref="AW49:AZ49"/>
    <mergeCell ref="M40:P40"/>
    <mergeCell ref="Q40:T40"/>
    <mergeCell ref="U40:X40"/>
    <mergeCell ref="Y40:AB40"/>
    <mergeCell ref="AC40:AF40"/>
    <mergeCell ref="AW43:AZ43"/>
    <mergeCell ref="E46:H46"/>
    <mergeCell ref="AO22:AR22"/>
    <mergeCell ref="AS22:AV22"/>
    <mergeCell ref="AW22:AZ22"/>
    <mergeCell ref="U22:X22"/>
    <mergeCell ref="Y22:AB22"/>
    <mergeCell ref="AC22:AF22"/>
    <mergeCell ref="AG22:AJ22"/>
    <mergeCell ref="AK22:AN22"/>
    <mergeCell ref="A23:A27"/>
    <mergeCell ref="B23:B27"/>
    <mergeCell ref="Y25:AB25"/>
    <mergeCell ref="AC25:AF25"/>
    <mergeCell ref="AG25:AJ25"/>
    <mergeCell ref="AK25:AN25"/>
    <mergeCell ref="AO25:AR25"/>
    <mergeCell ref="E25:H25"/>
    <mergeCell ref="I25:L25"/>
    <mergeCell ref="M25:P25"/>
    <mergeCell ref="Q25:T25"/>
    <mergeCell ref="U25:X25"/>
    <mergeCell ref="A130:A134"/>
    <mergeCell ref="B130:B134"/>
    <mergeCell ref="C130:C134"/>
    <mergeCell ref="D130:D134"/>
    <mergeCell ref="E130:E134"/>
    <mergeCell ref="P130:P134"/>
    <mergeCell ref="Q130:Q134"/>
    <mergeCell ref="R130:R134"/>
    <mergeCell ref="S130:S134"/>
    <mergeCell ref="K130:K134"/>
    <mergeCell ref="L130:L134"/>
    <mergeCell ref="M130:M134"/>
    <mergeCell ref="N130:N134"/>
    <mergeCell ref="O130:O134"/>
    <mergeCell ref="U130:U134"/>
    <mergeCell ref="V130:V134"/>
    <mergeCell ref="W130:W134"/>
    <mergeCell ref="X130:X134"/>
    <mergeCell ref="Y130:Y134"/>
    <mergeCell ref="AJ130:AJ134"/>
    <mergeCell ref="AK130:AK134"/>
    <mergeCell ref="AL130:AL134"/>
    <mergeCell ref="AM130:AM134"/>
    <mergeCell ref="AW130:AW134"/>
    <mergeCell ref="AX130:AX134"/>
    <mergeCell ref="AO130:AO134"/>
    <mergeCell ref="AP130:AP134"/>
    <mergeCell ref="AQ130:AQ134"/>
    <mergeCell ref="AR130:AR134"/>
    <mergeCell ref="AS130:AS134"/>
    <mergeCell ref="AN130:AN134"/>
    <mergeCell ref="AE130:AE134"/>
    <mergeCell ref="AF130:AF134"/>
    <mergeCell ref="AG130:AG134"/>
    <mergeCell ref="AH130:AH134"/>
    <mergeCell ref="AI130:AI134"/>
    <mergeCell ref="AT130:AT134"/>
    <mergeCell ref="AU130:AU134"/>
    <mergeCell ref="AV130:AV13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112"/>
  <sheetViews>
    <sheetView topLeftCell="A3" workbookViewId="0">
      <selection activeCell="L4" sqref="L4:O4"/>
    </sheetView>
  </sheetViews>
  <sheetFormatPr defaultColWidth="9" defaultRowHeight="13.5"/>
  <cols>
    <col min="1" max="1" width="4.25" customWidth="1"/>
    <col min="2" max="2" width="9.375" customWidth="1"/>
    <col min="3" max="3" width="10.5" customWidth="1"/>
    <col min="4" max="5" width="5.25" customWidth="1"/>
    <col min="6" max="7" width="6" customWidth="1"/>
    <col min="8" max="9" width="5.25" customWidth="1"/>
    <col min="10" max="11" width="6" customWidth="1"/>
    <col min="12" max="12" width="5.25" customWidth="1"/>
    <col min="13" max="13" width="3.625" customWidth="1"/>
    <col min="14" max="15" width="6" customWidth="1"/>
    <col min="16" max="17" width="5.25" customWidth="1"/>
    <col min="18" max="19" width="6" customWidth="1"/>
    <col min="20" max="21" width="5.25" customWidth="1"/>
    <col min="22" max="23" width="6" customWidth="1"/>
    <col min="24" max="25" width="5.25" customWidth="1"/>
    <col min="26" max="27" width="6" customWidth="1"/>
    <col min="28" max="29" width="5.25" customWidth="1"/>
    <col min="30" max="31" width="6" customWidth="1"/>
    <col min="32" max="33" width="5.25" customWidth="1"/>
    <col min="34" max="35" width="6" customWidth="1"/>
    <col min="36" max="37" width="5.25" customWidth="1"/>
    <col min="38" max="39" width="6" customWidth="1"/>
    <col min="40" max="41" width="5.25" customWidth="1"/>
    <col min="42" max="43" width="6" customWidth="1"/>
    <col min="44" max="45" width="5.25" customWidth="1"/>
    <col min="46" max="47" width="6" customWidth="1"/>
    <col min="48" max="49" width="5.25" customWidth="1"/>
    <col min="50" max="51" width="6" customWidth="1"/>
    <col min="52" max="52" width="6.625" customWidth="1"/>
    <col min="53" max="53" width="9.5" style="37" customWidth="1"/>
    <col min="54" max="54" width="9" style="37" customWidth="1"/>
  </cols>
  <sheetData>
    <row r="1" spans="1:5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40"/>
      <c r="BB1" s="40"/>
    </row>
    <row r="2" spans="1:54" ht="20.25">
      <c r="A2" s="222" t="s">
        <v>25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</row>
    <row r="3" spans="1:54" s="134" customFormat="1" ht="11.25">
      <c r="A3" s="129" t="s">
        <v>290</v>
      </c>
      <c r="B3" s="130"/>
      <c r="C3" s="130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223"/>
      <c r="AD3" s="223"/>
      <c r="AE3" s="223"/>
      <c r="AF3" s="223"/>
      <c r="AG3" s="223"/>
      <c r="AH3" s="223"/>
      <c r="AI3" s="223"/>
      <c r="AJ3" s="223"/>
      <c r="AK3" s="223"/>
      <c r="AL3" s="132"/>
      <c r="AM3" s="131"/>
      <c r="AN3" s="131"/>
      <c r="AO3" s="131"/>
      <c r="AP3" s="131"/>
      <c r="AQ3" s="223"/>
      <c r="AR3" s="223"/>
      <c r="AS3" s="223"/>
      <c r="AT3" s="223"/>
      <c r="AU3" s="223"/>
      <c r="AV3" s="223"/>
      <c r="AW3" s="223"/>
      <c r="AX3" s="223"/>
      <c r="AY3" s="131"/>
      <c r="AZ3" s="131"/>
      <c r="BA3" s="133"/>
      <c r="BB3" s="133"/>
    </row>
    <row r="4" spans="1:54" s="134" customFormat="1" ht="22.5">
      <c r="A4" s="135" t="s">
        <v>3</v>
      </c>
      <c r="B4" s="135" t="s">
        <v>4</v>
      </c>
      <c r="C4" s="135" t="s">
        <v>26</v>
      </c>
      <c r="D4" s="216" t="s">
        <v>27</v>
      </c>
      <c r="E4" s="217"/>
      <c r="F4" s="217"/>
      <c r="G4" s="218"/>
      <c r="H4" s="216" t="s">
        <v>28</v>
      </c>
      <c r="I4" s="217"/>
      <c r="J4" s="217"/>
      <c r="K4" s="218"/>
      <c r="L4" s="216" t="s">
        <v>29</v>
      </c>
      <c r="M4" s="217"/>
      <c r="N4" s="217"/>
      <c r="O4" s="218"/>
      <c r="P4" s="216" t="s">
        <v>30</v>
      </c>
      <c r="Q4" s="217"/>
      <c r="R4" s="217"/>
      <c r="S4" s="218"/>
      <c r="T4" s="216" t="s">
        <v>31</v>
      </c>
      <c r="U4" s="217"/>
      <c r="V4" s="217"/>
      <c r="W4" s="218"/>
      <c r="X4" s="216" t="s">
        <v>32</v>
      </c>
      <c r="Y4" s="217"/>
      <c r="Z4" s="217"/>
      <c r="AA4" s="218"/>
      <c r="AB4" s="216" t="s">
        <v>33</v>
      </c>
      <c r="AC4" s="217"/>
      <c r="AD4" s="217"/>
      <c r="AE4" s="218"/>
      <c r="AF4" s="219" t="s">
        <v>34</v>
      </c>
      <c r="AG4" s="220"/>
      <c r="AH4" s="220"/>
      <c r="AI4" s="221"/>
      <c r="AJ4" s="216" t="s">
        <v>35</v>
      </c>
      <c r="AK4" s="217"/>
      <c r="AL4" s="217"/>
      <c r="AM4" s="218"/>
      <c r="AN4" s="216" t="s">
        <v>36</v>
      </c>
      <c r="AO4" s="217"/>
      <c r="AP4" s="217"/>
      <c r="AQ4" s="218"/>
      <c r="AR4" s="216" t="s">
        <v>37</v>
      </c>
      <c r="AS4" s="217"/>
      <c r="AT4" s="217"/>
      <c r="AU4" s="218"/>
      <c r="AV4" s="216" t="s">
        <v>38</v>
      </c>
      <c r="AW4" s="217"/>
      <c r="AX4" s="217"/>
      <c r="AY4" s="218"/>
      <c r="AZ4" s="135" t="s">
        <v>39</v>
      </c>
      <c r="BA4" s="136" t="s">
        <v>40</v>
      </c>
      <c r="BB4" s="136" t="s">
        <v>41</v>
      </c>
    </row>
    <row r="5" spans="1:54" s="134" customFormat="1" ht="22.5">
      <c r="A5" s="212">
        <v>1</v>
      </c>
      <c r="B5" s="135" t="s">
        <v>5</v>
      </c>
      <c r="C5" s="137" t="s">
        <v>42</v>
      </c>
      <c r="D5" s="135" t="s">
        <v>43</v>
      </c>
      <c r="E5" s="135" t="s">
        <v>44</v>
      </c>
      <c r="F5" s="135" t="s">
        <v>45</v>
      </c>
      <c r="G5" s="135" t="s">
        <v>46</v>
      </c>
      <c r="H5" s="135" t="s">
        <v>43</v>
      </c>
      <c r="I5" s="135" t="s">
        <v>44</v>
      </c>
      <c r="J5" s="135" t="s">
        <v>45</v>
      </c>
      <c r="K5" s="135" t="s">
        <v>46</v>
      </c>
      <c r="L5" s="135" t="s">
        <v>43</v>
      </c>
      <c r="M5" s="135" t="s">
        <v>44</v>
      </c>
      <c r="N5" s="135" t="s">
        <v>45</v>
      </c>
      <c r="O5" s="135" t="s">
        <v>46</v>
      </c>
      <c r="P5" s="135" t="s">
        <v>43</v>
      </c>
      <c r="Q5" s="135" t="s">
        <v>44</v>
      </c>
      <c r="R5" s="135" t="s">
        <v>45</v>
      </c>
      <c r="S5" s="135" t="s">
        <v>46</v>
      </c>
      <c r="T5" s="135" t="s">
        <v>43</v>
      </c>
      <c r="U5" s="135" t="s">
        <v>44</v>
      </c>
      <c r="V5" s="135" t="s">
        <v>45</v>
      </c>
      <c r="W5" s="135" t="s">
        <v>46</v>
      </c>
      <c r="X5" s="135" t="s">
        <v>43</v>
      </c>
      <c r="Y5" s="135" t="s">
        <v>44</v>
      </c>
      <c r="Z5" s="135" t="s">
        <v>45</v>
      </c>
      <c r="AA5" s="135" t="s">
        <v>46</v>
      </c>
      <c r="AB5" s="135" t="s">
        <v>43</v>
      </c>
      <c r="AC5" s="135" t="s">
        <v>44</v>
      </c>
      <c r="AD5" s="135" t="s">
        <v>45</v>
      </c>
      <c r="AE5" s="135" t="s">
        <v>46</v>
      </c>
      <c r="AF5" s="135" t="s">
        <v>43</v>
      </c>
      <c r="AG5" s="135" t="s">
        <v>44</v>
      </c>
      <c r="AH5" s="135" t="s">
        <v>45</v>
      </c>
      <c r="AI5" s="135" t="s">
        <v>46</v>
      </c>
      <c r="AJ5" s="135" t="s">
        <v>43</v>
      </c>
      <c r="AK5" s="135" t="s">
        <v>44</v>
      </c>
      <c r="AL5" s="135" t="s">
        <v>45</v>
      </c>
      <c r="AM5" s="135" t="s">
        <v>46</v>
      </c>
      <c r="AN5" s="135" t="s">
        <v>43</v>
      </c>
      <c r="AO5" s="135" t="s">
        <v>44</v>
      </c>
      <c r="AP5" s="135" t="s">
        <v>45</v>
      </c>
      <c r="AQ5" s="135" t="s">
        <v>46</v>
      </c>
      <c r="AR5" s="135" t="s">
        <v>43</v>
      </c>
      <c r="AS5" s="135" t="s">
        <v>44</v>
      </c>
      <c r="AT5" s="135" t="s">
        <v>45</v>
      </c>
      <c r="AU5" s="135" t="s">
        <v>46</v>
      </c>
      <c r="AV5" s="135" t="s">
        <v>43</v>
      </c>
      <c r="AW5" s="135" t="s">
        <v>44</v>
      </c>
      <c r="AX5" s="135" t="s">
        <v>45</v>
      </c>
      <c r="AY5" s="135" t="s">
        <v>46</v>
      </c>
      <c r="AZ5" s="213">
        <f>G6+K6+O6+S6+W6+AA6+AE6+AI6+AM6+AQ6+AU6+AY6</f>
        <v>1216</v>
      </c>
      <c r="BA5" s="209">
        <f>G9+K9+O9+S9+W9+AA9+AE9+AI9+AM9+AQ9+AU9+AY9</f>
        <v>144950</v>
      </c>
      <c r="BB5" s="210">
        <f>BA5/2</f>
        <v>72475</v>
      </c>
    </row>
    <row r="6" spans="1:54" s="134" customFormat="1" ht="11.25">
      <c r="A6" s="212"/>
      <c r="B6" s="138" t="s">
        <v>47</v>
      </c>
      <c r="C6" s="139" t="s">
        <v>48</v>
      </c>
      <c r="D6" s="138">
        <v>54</v>
      </c>
      <c r="E6" s="138">
        <v>14</v>
      </c>
      <c r="F6" s="138">
        <v>13</v>
      </c>
      <c r="G6" s="138">
        <f>SUM(D6:F6)</f>
        <v>81</v>
      </c>
      <c r="H6" s="138">
        <v>55</v>
      </c>
      <c r="I6" s="138">
        <v>13</v>
      </c>
      <c r="J6" s="138">
        <v>13</v>
      </c>
      <c r="K6" s="138">
        <f>SUM(H6:J6)</f>
        <v>81</v>
      </c>
      <c r="L6" s="138">
        <v>95</v>
      </c>
      <c r="M6" s="138">
        <v>17</v>
      </c>
      <c r="N6" s="138">
        <v>14</v>
      </c>
      <c r="O6" s="138">
        <f>SUM(L6:N6)</f>
        <v>126</v>
      </c>
      <c r="P6" s="138">
        <v>86</v>
      </c>
      <c r="Q6" s="138">
        <v>15</v>
      </c>
      <c r="R6" s="138">
        <v>13</v>
      </c>
      <c r="S6" s="138">
        <f>SUM(P6:R6)</f>
        <v>114</v>
      </c>
      <c r="T6" s="138">
        <v>74</v>
      </c>
      <c r="U6" s="138">
        <v>22</v>
      </c>
      <c r="V6" s="138">
        <v>9</v>
      </c>
      <c r="W6" s="138">
        <f>SUM(T6:V6)</f>
        <v>105</v>
      </c>
      <c r="X6" s="138">
        <v>79</v>
      </c>
      <c r="Y6" s="138">
        <v>14</v>
      </c>
      <c r="Z6" s="138">
        <v>13</v>
      </c>
      <c r="AA6" s="138">
        <f>SUM(X6:Z6)</f>
        <v>106</v>
      </c>
      <c r="AB6" s="138">
        <v>75</v>
      </c>
      <c r="AC6" s="138">
        <v>14</v>
      </c>
      <c r="AD6" s="138">
        <v>13</v>
      </c>
      <c r="AE6" s="138">
        <f>SUM(AB6:AD6)</f>
        <v>102</v>
      </c>
      <c r="AF6" s="138">
        <v>71</v>
      </c>
      <c r="AG6" s="138">
        <v>13</v>
      </c>
      <c r="AH6" s="138">
        <v>11</v>
      </c>
      <c r="AI6" s="138">
        <f>SUM(AF6:AH6)</f>
        <v>95</v>
      </c>
      <c r="AJ6" s="138">
        <v>67</v>
      </c>
      <c r="AK6" s="138">
        <v>11</v>
      </c>
      <c r="AL6" s="138">
        <v>12</v>
      </c>
      <c r="AM6" s="138">
        <f>SUM(AJ6:AL6)</f>
        <v>90</v>
      </c>
      <c r="AN6" s="138">
        <v>78</v>
      </c>
      <c r="AO6" s="138">
        <v>17</v>
      </c>
      <c r="AP6" s="138">
        <v>13</v>
      </c>
      <c r="AQ6" s="138">
        <f>SUM(AN6:AP6)</f>
        <v>108</v>
      </c>
      <c r="AR6" s="138">
        <v>81</v>
      </c>
      <c r="AS6" s="138">
        <v>15</v>
      </c>
      <c r="AT6" s="138">
        <v>10</v>
      </c>
      <c r="AU6" s="138">
        <f>SUM(AR6:AT6)</f>
        <v>106</v>
      </c>
      <c r="AV6" s="138">
        <v>78</v>
      </c>
      <c r="AW6" s="138">
        <v>14</v>
      </c>
      <c r="AX6" s="138">
        <v>10</v>
      </c>
      <c r="AY6" s="138">
        <f>SUM(AV6:AX6)</f>
        <v>102</v>
      </c>
      <c r="AZ6" s="214"/>
      <c r="BA6" s="209"/>
      <c r="BB6" s="210"/>
    </row>
    <row r="7" spans="1:54" s="134" customFormat="1" ht="11.25">
      <c r="A7" s="212"/>
      <c r="B7" s="135" t="s">
        <v>49</v>
      </c>
      <c r="C7" s="135" t="s">
        <v>50</v>
      </c>
      <c r="D7" s="216" t="s">
        <v>51</v>
      </c>
      <c r="E7" s="217"/>
      <c r="F7" s="217"/>
      <c r="G7" s="218"/>
      <c r="H7" s="216" t="s">
        <v>52</v>
      </c>
      <c r="I7" s="217"/>
      <c r="J7" s="217"/>
      <c r="K7" s="218"/>
      <c r="L7" s="216" t="s">
        <v>53</v>
      </c>
      <c r="M7" s="217"/>
      <c r="N7" s="217"/>
      <c r="O7" s="218"/>
      <c r="P7" s="216" t="s">
        <v>54</v>
      </c>
      <c r="Q7" s="217"/>
      <c r="R7" s="217"/>
      <c r="S7" s="218"/>
      <c r="T7" s="216" t="s">
        <v>55</v>
      </c>
      <c r="U7" s="217"/>
      <c r="V7" s="217"/>
      <c r="W7" s="218"/>
      <c r="X7" s="216" t="s">
        <v>56</v>
      </c>
      <c r="Y7" s="217"/>
      <c r="Z7" s="217"/>
      <c r="AA7" s="218"/>
      <c r="AB7" s="216" t="s">
        <v>57</v>
      </c>
      <c r="AC7" s="217"/>
      <c r="AD7" s="217"/>
      <c r="AE7" s="218"/>
      <c r="AF7" s="216" t="s">
        <v>58</v>
      </c>
      <c r="AG7" s="217"/>
      <c r="AH7" s="217"/>
      <c r="AI7" s="218"/>
      <c r="AJ7" s="216" t="s">
        <v>59</v>
      </c>
      <c r="AK7" s="217"/>
      <c r="AL7" s="217"/>
      <c r="AM7" s="218"/>
      <c r="AN7" s="216" t="s">
        <v>60</v>
      </c>
      <c r="AO7" s="217"/>
      <c r="AP7" s="217"/>
      <c r="AQ7" s="218"/>
      <c r="AR7" s="216" t="s">
        <v>61</v>
      </c>
      <c r="AS7" s="217"/>
      <c r="AT7" s="217"/>
      <c r="AU7" s="218"/>
      <c r="AV7" s="216" t="s">
        <v>62</v>
      </c>
      <c r="AW7" s="217"/>
      <c r="AX7" s="217"/>
      <c r="AY7" s="218"/>
      <c r="AZ7" s="214"/>
      <c r="BA7" s="209"/>
      <c r="BB7" s="210"/>
    </row>
    <row r="8" spans="1:54" s="134" customFormat="1" ht="22.5">
      <c r="A8" s="212"/>
      <c r="B8" s="135" t="s">
        <v>63</v>
      </c>
      <c r="C8" s="137">
        <v>5500</v>
      </c>
      <c r="D8" s="135" t="s">
        <v>43</v>
      </c>
      <c r="E8" s="135" t="s">
        <v>44</v>
      </c>
      <c r="F8" s="135" t="s">
        <v>45</v>
      </c>
      <c r="G8" s="135" t="s">
        <v>46</v>
      </c>
      <c r="H8" s="135" t="s">
        <v>43</v>
      </c>
      <c r="I8" s="135" t="s">
        <v>44</v>
      </c>
      <c r="J8" s="135" t="s">
        <v>45</v>
      </c>
      <c r="K8" s="135" t="s">
        <v>46</v>
      </c>
      <c r="L8" s="135" t="s">
        <v>43</v>
      </c>
      <c r="M8" s="135" t="s">
        <v>44</v>
      </c>
      <c r="N8" s="135" t="s">
        <v>45</v>
      </c>
      <c r="O8" s="135" t="s">
        <v>46</v>
      </c>
      <c r="P8" s="135" t="s">
        <v>43</v>
      </c>
      <c r="Q8" s="135" t="s">
        <v>44</v>
      </c>
      <c r="R8" s="135" t="s">
        <v>45</v>
      </c>
      <c r="S8" s="135" t="s">
        <v>46</v>
      </c>
      <c r="T8" s="135" t="s">
        <v>43</v>
      </c>
      <c r="U8" s="135" t="s">
        <v>44</v>
      </c>
      <c r="V8" s="135" t="s">
        <v>45</v>
      </c>
      <c r="W8" s="135" t="s">
        <v>46</v>
      </c>
      <c r="X8" s="135" t="s">
        <v>43</v>
      </c>
      <c r="Y8" s="135" t="s">
        <v>44</v>
      </c>
      <c r="Z8" s="135" t="s">
        <v>45</v>
      </c>
      <c r="AA8" s="135" t="s">
        <v>46</v>
      </c>
      <c r="AB8" s="135" t="s">
        <v>43</v>
      </c>
      <c r="AC8" s="135" t="s">
        <v>44</v>
      </c>
      <c r="AD8" s="135" t="s">
        <v>45</v>
      </c>
      <c r="AE8" s="135" t="s">
        <v>46</v>
      </c>
      <c r="AF8" s="135" t="s">
        <v>43</v>
      </c>
      <c r="AG8" s="135" t="s">
        <v>44</v>
      </c>
      <c r="AH8" s="135" t="s">
        <v>45</v>
      </c>
      <c r="AI8" s="135" t="s">
        <v>46</v>
      </c>
      <c r="AJ8" s="135" t="s">
        <v>43</v>
      </c>
      <c r="AK8" s="135" t="s">
        <v>44</v>
      </c>
      <c r="AL8" s="135" t="s">
        <v>45</v>
      </c>
      <c r="AM8" s="135" t="s">
        <v>46</v>
      </c>
      <c r="AN8" s="135" t="s">
        <v>43</v>
      </c>
      <c r="AO8" s="135" t="s">
        <v>44</v>
      </c>
      <c r="AP8" s="135" t="s">
        <v>45</v>
      </c>
      <c r="AQ8" s="135" t="s">
        <v>46</v>
      </c>
      <c r="AR8" s="135" t="s">
        <v>43</v>
      </c>
      <c r="AS8" s="135" t="s">
        <v>44</v>
      </c>
      <c r="AT8" s="135" t="s">
        <v>45</v>
      </c>
      <c r="AU8" s="135" t="s">
        <v>46</v>
      </c>
      <c r="AV8" s="135" t="s">
        <v>43</v>
      </c>
      <c r="AW8" s="135" t="s">
        <v>44</v>
      </c>
      <c r="AX8" s="135" t="s">
        <v>45</v>
      </c>
      <c r="AY8" s="135" t="s">
        <v>46</v>
      </c>
      <c r="AZ8" s="214"/>
      <c r="BA8" s="209"/>
      <c r="BB8" s="210"/>
    </row>
    <row r="9" spans="1:54" s="134" customFormat="1" ht="22.5">
      <c r="A9" s="212"/>
      <c r="B9" s="135" t="s">
        <v>64</v>
      </c>
      <c r="C9" s="135" t="s">
        <v>65</v>
      </c>
      <c r="D9" s="135">
        <f>D6*100</f>
        <v>5400</v>
      </c>
      <c r="E9" s="135">
        <f>E6*150</f>
        <v>2100</v>
      </c>
      <c r="F9" s="135">
        <f>F6*200</f>
        <v>2600</v>
      </c>
      <c r="G9" s="138">
        <f>SUM(D9:F9)</f>
        <v>10100</v>
      </c>
      <c r="H9" s="135">
        <f>H6*100</f>
        <v>5500</v>
      </c>
      <c r="I9" s="135">
        <f>I6*150</f>
        <v>1950</v>
      </c>
      <c r="J9" s="135">
        <f>J6*200</f>
        <v>2600</v>
      </c>
      <c r="K9" s="138">
        <f>SUM(H9:J9)</f>
        <v>10050</v>
      </c>
      <c r="L9" s="135">
        <f>L6*100</f>
        <v>9500</v>
      </c>
      <c r="M9" s="135">
        <f>M6*150</f>
        <v>2550</v>
      </c>
      <c r="N9" s="135">
        <f>N6*200</f>
        <v>2800</v>
      </c>
      <c r="O9" s="138">
        <f>SUM(L9:N9)</f>
        <v>14850</v>
      </c>
      <c r="P9" s="135">
        <f>P6*100</f>
        <v>8600</v>
      </c>
      <c r="Q9" s="135">
        <f>Q6*150</f>
        <v>2250</v>
      </c>
      <c r="R9" s="135">
        <f>R6*200</f>
        <v>2600</v>
      </c>
      <c r="S9" s="138">
        <f>SUM(P9:R9)</f>
        <v>13450</v>
      </c>
      <c r="T9" s="135">
        <f>T6*100</f>
        <v>7400</v>
      </c>
      <c r="U9" s="135">
        <f>U6*150</f>
        <v>3300</v>
      </c>
      <c r="V9" s="135">
        <f>V6*200</f>
        <v>1800</v>
      </c>
      <c r="W9" s="138">
        <f>SUM(T9:V9)</f>
        <v>12500</v>
      </c>
      <c r="X9" s="135">
        <f>X6*100</f>
        <v>7900</v>
      </c>
      <c r="Y9" s="135">
        <f>Y6*150</f>
        <v>2100</v>
      </c>
      <c r="Z9" s="135">
        <f>Z6*200</f>
        <v>2600</v>
      </c>
      <c r="AA9" s="138">
        <f>SUM(X9:Z9)</f>
        <v>12600</v>
      </c>
      <c r="AB9" s="135">
        <f>AB6*100</f>
        <v>7500</v>
      </c>
      <c r="AC9" s="135">
        <f>AC6*150</f>
        <v>2100</v>
      </c>
      <c r="AD9" s="135">
        <f>AD6*200</f>
        <v>2600</v>
      </c>
      <c r="AE9" s="138">
        <f>SUM(AB9:AD9)</f>
        <v>12200</v>
      </c>
      <c r="AF9" s="135">
        <f>AF6*100</f>
        <v>7100</v>
      </c>
      <c r="AG9" s="135">
        <f>AG6*150</f>
        <v>1950</v>
      </c>
      <c r="AH9" s="135">
        <f>AH6*200</f>
        <v>2200</v>
      </c>
      <c r="AI9" s="138">
        <f>SUM(AF9:AH9)</f>
        <v>11250</v>
      </c>
      <c r="AJ9" s="135">
        <f>AJ6*100</f>
        <v>6700</v>
      </c>
      <c r="AK9" s="135">
        <f>AK6*150</f>
        <v>1650</v>
      </c>
      <c r="AL9" s="135">
        <f>AL6*200</f>
        <v>2400</v>
      </c>
      <c r="AM9" s="138">
        <f>SUM(AJ9:AL9)</f>
        <v>10750</v>
      </c>
      <c r="AN9" s="135">
        <f>AN6*100</f>
        <v>7800</v>
      </c>
      <c r="AO9" s="135">
        <f>AO6*150</f>
        <v>2550</v>
      </c>
      <c r="AP9" s="135">
        <f>AP6*200</f>
        <v>2600</v>
      </c>
      <c r="AQ9" s="138">
        <f>SUM(AN9:AP9)</f>
        <v>12950</v>
      </c>
      <c r="AR9" s="135">
        <f>AR6*100</f>
        <v>8100</v>
      </c>
      <c r="AS9" s="135">
        <f>AS6*150</f>
        <v>2250</v>
      </c>
      <c r="AT9" s="135">
        <f>AT6*200</f>
        <v>2000</v>
      </c>
      <c r="AU9" s="138">
        <f>SUM(AR9:AT9)</f>
        <v>12350</v>
      </c>
      <c r="AV9" s="135">
        <f>AV6*100</f>
        <v>7800</v>
      </c>
      <c r="AW9" s="135">
        <f>AW6*150</f>
        <v>2100</v>
      </c>
      <c r="AX9" s="135">
        <f>AX6*200</f>
        <v>2000</v>
      </c>
      <c r="AY9" s="138">
        <f>SUM(AV9:AX9)</f>
        <v>11900</v>
      </c>
      <c r="AZ9" s="215"/>
      <c r="BA9" s="209"/>
      <c r="BB9" s="211"/>
    </row>
    <row r="10" spans="1:54" s="134" customFormat="1" ht="33.75">
      <c r="A10" s="135" t="s">
        <v>3</v>
      </c>
      <c r="B10" s="135" t="s">
        <v>4</v>
      </c>
      <c r="C10" s="135" t="s">
        <v>66</v>
      </c>
      <c r="D10" s="216" t="s">
        <v>27</v>
      </c>
      <c r="E10" s="217"/>
      <c r="F10" s="217"/>
      <c r="G10" s="218"/>
      <c r="H10" s="216" t="s">
        <v>28</v>
      </c>
      <c r="I10" s="217"/>
      <c r="J10" s="217"/>
      <c r="K10" s="218"/>
      <c r="L10" s="216" t="s">
        <v>29</v>
      </c>
      <c r="M10" s="217"/>
      <c r="N10" s="217"/>
      <c r="O10" s="218"/>
      <c r="P10" s="216" t="s">
        <v>30</v>
      </c>
      <c r="Q10" s="217"/>
      <c r="R10" s="217"/>
      <c r="S10" s="218"/>
      <c r="T10" s="216" t="s">
        <v>31</v>
      </c>
      <c r="U10" s="217"/>
      <c r="V10" s="217"/>
      <c r="W10" s="218"/>
      <c r="X10" s="216" t="s">
        <v>32</v>
      </c>
      <c r="Y10" s="217"/>
      <c r="Z10" s="217"/>
      <c r="AA10" s="218"/>
      <c r="AB10" s="216" t="s">
        <v>33</v>
      </c>
      <c r="AC10" s="217"/>
      <c r="AD10" s="217"/>
      <c r="AE10" s="218"/>
      <c r="AF10" s="219" t="s">
        <v>34</v>
      </c>
      <c r="AG10" s="220"/>
      <c r="AH10" s="220"/>
      <c r="AI10" s="221"/>
      <c r="AJ10" s="216" t="s">
        <v>35</v>
      </c>
      <c r="AK10" s="217"/>
      <c r="AL10" s="217"/>
      <c r="AM10" s="218"/>
      <c r="AN10" s="216" t="s">
        <v>36</v>
      </c>
      <c r="AO10" s="217"/>
      <c r="AP10" s="217"/>
      <c r="AQ10" s="218"/>
      <c r="AR10" s="216" t="s">
        <v>37</v>
      </c>
      <c r="AS10" s="217"/>
      <c r="AT10" s="217"/>
      <c r="AU10" s="218"/>
      <c r="AV10" s="216" t="s">
        <v>38</v>
      </c>
      <c r="AW10" s="217"/>
      <c r="AX10" s="217"/>
      <c r="AY10" s="218"/>
      <c r="AZ10" s="135" t="s">
        <v>39</v>
      </c>
      <c r="BA10" s="136" t="s">
        <v>40</v>
      </c>
      <c r="BB10" s="136" t="s">
        <v>41</v>
      </c>
    </row>
    <row r="11" spans="1:54" s="134" customFormat="1" ht="22.5">
      <c r="A11" s="212">
        <v>2</v>
      </c>
      <c r="B11" s="135" t="s">
        <v>5</v>
      </c>
      <c r="C11" s="137" t="s">
        <v>67</v>
      </c>
      <c r="D11" s="135" t="s">
        <v>43</v>
      </c>
      <c r="E11" s="135" t="s">
        <v>44</v>
      </c>
      <c r="F11" s="135" t="s">
        <v>45</v>
      </c>
      <c r="G11" s="135" t="s">
        <v>46</v>
      </c>
      <c r="H11" s="135" t="s">
        <v>43</v>
      </c>
      <c r="I11" s="135" t="s">
        <v>44</v>
      </c>
      <c r="J11" s="135" t="s">
        <v>45</v>
      </c>
      <c r="K11" s="135" t="s">
        <v>46</v>
      </c>
      <c r="L11" s="135" t="s">
        <v>43</v>
      </c>
      <c r="M11" s="135" t="s">
        <v>44</v>
      </c>
      <c r="N11" s="135" t="s">
        <v>45</v>
      </c>
      <c r="O11" s="135" t="s">
        <v>46</v>
      </c>
      <c r="P11" s="135" t="s">
        <v>43</v>
      </c>
      <c r="Q11" s="135" t="s">
        <v>44</v>
      </c>
      <c r="R11" s="135" t="s">
        <v>45</v>
      </c>
      <c r="S11" s="135" t="s">
        <v>46</v>
      </c>
      <c r="T11" s="135" t="s">
        <v>43</v>
      </c>
      <c r="U11" s="135" t="s">
        <v>44</v>
      </c>
      <c r="V11" s="135" t="s">
        <v>45</v>
      </c>
      <c r="W11" s="135" t="s">
        <v>46</v>
      </c>
      <c r="X11" s="135" t="s">
        <v>43</v>
      </c>
      <c r="Y11" s="135" t="s">
        <v>44</v>
      </c>
      <c r="Z11" s="135" t="s">
        <v>45</v>
      </c>
      <c r="AA11" s="135" t="s">
        <v>46</v>
      </c>
      <c r="AB11" s="135" t="s">
        <v>43</v>
      </c>
      <c r="AC11" s="135" t="s">
        <v>44</v>
      </c>
      <c r="AD11" s="135" t="s">
        <v>45</v>
      </c>
      <c r="AE11" s="135" t="s">
        <v>46</v>
      </c>
      <c r="AF11" s="135" t="s">
        <v>43</v>
      </c>
      <c r="AG11" s="135" t="s">
        <v>44</v>
      </c>
      <c r="AH11" s="135" t="s">
        <v>45</v>
      </c>
      <c r="AI11" s="135" t="s">
        <v>46</v>
      </c>
      <c r="AJ11" s="135" t="s">
        <v>43</v>
      </c>
      <c r="AK11" s="135" t="s">
        <v>44</v>
      </c>
      <c r="AL11" s="135" t="s">
        <v>45</v>
      </c>
      <c r="AM11" s="135" t="s">
        <v>46</v>
      </c>
      <c r="AN11" s="135" t="s">
        <v>43</v>
      </c>
      <c r="AO11" s="135" t="s">
        <v>44</v>
      </c>
      <c r="AP11" s="135" t="s">
        <v>45</v>
      </c>
      <c r="AQ11" s="135" t="s">
        <v>46</v>
      </c>
      <c r="AR11" s="135" t="s">
        <v>43</v>
      </c>
      <c r="AS11" s="135" t="s">
        <v>44</v>
      </c>
      <c r="AT11" s="135" t="s">
        <v>45</v>
      </c>
      <c r="AU11" s="135" t="s">
        <v>46</v>
      </c>
      <c r="AV11" s="135" t="s">
        <v>43</v>
      </c>
      <c r="AW11" s="135" t="s">
        <v>44</v>
      </c>
      <c r="AX11" s="135" t="s">
        <v>45</v>
      </c>
      <c r="AY11" s="135" t="s">
        <v>46</v>
      </c>
      <c r="AZ11" s="213">
        <f>G12+K12+O12+S12+W12+AA12+AE12+AI12+AM12+AQ12+AU12+AY12</f>
        <v>1594</v>
      </c>
      <c r="BA11" s="209">
        <f>G15+K15+O15+S15+W15+AA15+AE15+AI15+AM15+AQ15+AU15+AY15</f>
        <v>272450</v>
      </c>
      <c r="BB11" s="210">
        <f>BA11/2</f>
        <v>136225</v>
      </c>
    </row>
    <row r="12" spans="1:54" s="134" customFormat="1" ht="11.25">
      <c r="A12" s="212"/>
      <c r="B12" s="138" t="s">
        <v>47</v>
      </c>
      <c r="C12" s="139" t="s">
        <v>68</v>
      </c>
      <c r="D12" s="138">
        <v>19</v>
      </c>
      <c r="E12" s="138">
        <v>7</v>
      </c>
      <c r="F12" s="138">
        <v>53</v>
      </c>
      <c r="G12" s="138">
        <f>SUM(D12:F12)</f>
        <v>79</v>
      </c>
      <c r="H12" s="138">
        <v>19</v>
      </c>
      <c r="I12" s="138">
        <v>9</v>
      </c>
      <c r="J12" s="138">
        <v>53</v>
      </c>
      <c r="K12" s="138">
        <f>SUM(H12:J12)</f>
        <v>81</v>
      </c>
      <c r="L12" s="138">
        <v>30</v>
      </c>
      <c r="M12" s="138">
        <v>8</v>
      </c>
      <c r="N12" s="138">
        <v>60</v>
      </c>
      <c r="O12" s="138">
        <f>SUM(L12:N12)</f>
        <v>98</v>
      </c>
      <c r="P12" s="138">
        <v>34</v>
      </c>
      <c r="Q12" s="138">
        <v>7</v>
      </c>
      <c r="R12" s="138">
        <v>72</v>
      </c>
      <c r="S12" s="138">
        <f>SUM(P12:R12)</f>
        <v>113</v>
      </c>
      <c r="T12" s="138">
        <v>40</v>
      </c>
      <c r="U12" s="138">
        <v>9</v>
      </c>
      <c r="V12" s="138">
        <v>81</v>
      </c>
      <c r="W12" s="138">
        <f>SUM(T12:V12)</f>
        <v>130</v>
      </c>
      <c r="X12" s="138">
        <v>39</v>
      </c>
      <c r="Y12" s="138">
        <v>9</v>
      </c>
      <c r="Z12" s="138">
        <v>81</v>
      </c>
      <c r="AA12" s="138">
        <f>SUM(X12:Z12)</f>
        <v>129</v>
      </c>
      <c r="AB12" s="138">
        <v>38</v>
      </c>
      <c r="AC12" s="138">
        <v>9</v>
      </c>
      <c r="AD12" s="138">
        <v>89</v>
      </c>
      <c r="AE12" s="138">
        <f>SUM(AB12:AD12)</f>
        <v>136</v>
      </c>
      <c r="AF12" s="138">
        <v>39</v>
      </c>
      <c r="AG12" s="138">
        <v>12</v>
      </c>
      <c r="AH12" s="138">
        <v>95</v>
      </c>
      <c r="AI12" s="138">
        <f>SUM(AF12:AH12)</f>
        <v>146</v>
      </c>
      <c r="AJ12" s="138">
        <v>38</v>
      </c>
      <c r="AK12" s="138">
        <v>13</v>
      </c>
      <c r="AL12" s="138">
        <v>110</v>
      </c>
      <c r="AM12" s="138">
        <f>SUM(AJ12:AL12)</f>
        <v>161</v>
      </c>
      <c r="AN12" s="138">
        <v>33</v>
      </c>
      <c r="AO12" s="138">
        <v>16</v>
      </c>
      <c r="AP12" s="138">
        <v>125</v>
      </c>
      <c r="AQ12" s="138">
        <f>SUM(AN12:AP12)</f>
        <v>174</v>
      </c>
      <c r="AR12" s="138">
        <v>35</v>
      </c>
      <c r="AS12" s="138">
        <v>16</v>
      </c>
      <c r="AT12" s="138">
        <v>120</v>
      </c>
      <c r="AU12" s="138">
        <f>SUM(AR12:AT12)</f>
        <v>171</v>
      </c>
      <c r="AV12" s="138">
        <v>34</v>
      </c>
      <c r="AW12" s="138">
        <v>16</v>
      </c>
      <c r="AX12" s="138">
        <v>126</v>
      </c>
      <c r="AY12" s="138">
        <f>SUM(AV12:AX12)</f>
        <v>176</v>
      </c>
      <c r="AZ12" s="214"/>
      <c r="BA12" s="209"/>
      <c r="BB12" s="210"/>
    </row>
    <row r="13" spans="1:54" s="134" customFormat="1" ht="11.25">
      <c r="A13" s="212"/>
      <c r="B13" s="135" t="s">
        <v>49</v>
      </c>
      <c r="C13" s="135">
        <v>2012</v>
      </c>
      <c r="D13" s="216" t="s">
        <v>51</v>
      </c>
      <c r="E13" s="217"/>
      <c r="F13" s="217"/>
      <c r="G13" s="218"/>
      <c r="H13" s="216" t="s">
        <v>52</v>
      </c>
      <c r="I13" s="217"/>
      <c r="J13" s="217"/>
      <c r="K13" s="218"/>
      <c r="L13" s="216" t="s">
        <v>53</v>
      </c>
      <c r="M13" s="217"/>
      <c r="N13" s="217"/>
      <c r="O13" s="218"/>
      <c r="P13" s="216" t="s">
        <v>54</v>
      </c>
      <c r="Q13" s="217"/>
      <c r="R13" s="217"/>
      <c r="S13" s="218"/>
      <c r="T13" s="216" t="s">
        <v>55</v>
      </c>
      <c r="U13" s="217"/>
      <c r="V13" s="217"/>
      <c r="W13" s="218"/>
      <c r="X13" s="216" t="s">
        <v>56</v>
      </c>
      <c r="Y13" s="217"/>
      <c r="Z13" s="217"/>
      <c r="AA13" s="218"/>
      <c r="AB13" s="216" t="s">
        <v>57</v>
      </c>
      <c r="AC13" s="217"/>
      <c r="AD13" s="217"/>
      <c r="AE13" s="218"/>
      <c r="AF13" s="216" t="s">
        <v>58</v>
      </c>
      <c r="AG13" s="217"/>
      <c r="AH13" s="217"/>
      <c r="AI13" s="218"/>
      <c r="AJ13" s="216" t="s">
        <v>59</v>
      </c>
      <c r="AK13" s="217"/>
      <c r="AL13" s="217"/>
      <c r="AM13" s="218"/>
      <c r="AN13" s="216" t="s">
        <v>60</v>
      </c>
      <c r="AO13" s="217"/>
      <c r="AP13" s="217"/>
      <c r="AQ13" s="218"/>
      <c r="AR13" s="216" t="s">
        <v>61</v>
      </c>
      <c r="AS13" s="217"/>
      <c r="AT13" s="217"/>
      <c r="AU13" s="218"/>
      <c r="AV13" s="216" t="s">
        <v>62</v>
      </c>
      <c r="AW13" s="217"/>
      <c r="AX13" s="217"/>
      <c r="AY13" s="218"/>
      <c r="AZ13" s="214"/>
      <c r="BA13" s="209"/>
      <c r="BB13" s="210"/>
    </row>
    <row r="14" spans="1:54" s="134" customFormat="1" ht="22.5">
      <c r="A14" s="212"/>
      <c r="B14" s="135" t="s">
        <v>63</v>
      </c>
      <c r="C14" s="137">
        <v>3991</v>
      </c>
      <c r="D14" s="135" t="s">
        <v>43</v>
      </c>
      <c r="E14" s="135" t="s">
        <v>44</v>
      </c>
      <c r="F14" s="135" t="s">
        <v>45</v>
      </c>
      <c r="G14" s="135" t="s">
        <v>46</v>
      </c>
      <c r="H14" s="135" t="s">
        <v>43</v>
      </c>
      <c r="I14" s="135" t="s">
        <v>44</v>
      </c>
      <c r="J14" s="135" t="s">
        <v>45</v>
      </c>
      <c r="K14" s="135" t="s">
        <v>46</v>
      </c>
      <c r="L14" s="135" t="s">
        <v>43</v>
      </c>
      <c r="M14" s="135" t="s">
        <v>44</v>
      </c>
      <c r="N14" s="135" t="s">
        <v>45</v>
      </c>
      <c r="O14" s="135" t="s">
        <v>46</v>
      </c>
      <c r="P14" s="135" t="s">
        <v>43</v>
      </c>
      <c r="Q14" s="135" t="s">
        <v>44</v>
      </c>
      <c r="R14" s="135" t="s">
        <v>45</v>
      </c>
      <c r="S14" s="135" t="s">
        <v>46</v>
      </c>
      <c r="T14" s="135" t="s">
        <v>43</v>
      </c>
      <c r="U14" s="135" t="s">
        <v>44</v>
      </c>
      <c r="V14" s="135" t="s">
        <v>45</v>
      </c>
      <c r="W14" s="135" t="s">
        <v>46</v>
      </c>
      <c r="X14" s="135" t="s">
        <v>43</v>
      </c>
      <c r="Y14" s="135" t="s">
        <v>44</v>
      </c>
      <c r="Z14" s="135" t="s">
        <v>45</v>
      </c>
      <c r="AA14" s="135" t="s">
        <v>46</v>
      </c>
      <c r="AB14" s="135" t="s">
        <v>43</v>
      </c>
      <c r="AC14" s="135" t="s">
        <v>44</v>
      </c>
      <c r="AD14" s="135" t="s">
        <v>45</v>
      </c>
      <c r="AE14" s="135" t="s">
        <v>46</v>
      </c>
      <c r="AF14" s="135" t="s">
        <v>43</v>
      </c>
      <c r="AG14" s="135" t="s">
        <v>44</v>
      </c>
      <c r="AH14" s="135" t="s">
        <v>45</v>
      </c>
      <c r="AI14" s="135" t="s">
        <v>46</v>
      </c>
      <c r="AJ14" s="135" t="s">
        <v>43</v>
      </c>
      <c r="AK14" s="135" t="s">
        <v>44</v>
      </c>
      <c r="AL14" s="135" t="s">
        <v>45</v>
      </c>
      <c r="AM14" s="135" t="s">
        <v>46</v>
      </c>
      <c r="AN14" s="135" t="s">
        <v>43</v>
      </c>
      <c r="AO14" s="135" t="s">
        <v>44</v>
      </c>
      <c r="AP14" s="135" t="s">
        <v>45</v>
      </c>
      <c r="AQ14" s="135" t="s">
        <v>46</v>
      </c>
      <c r="AR14" s="135" t="s">
        <v>43</v>
      </c>
      <c r="AS14" s="135" t="s">
        <v>44</v>
      </c>
      <c r="AT14" s="135" t="s">
        <v>45</v>
      </c>
      <c r="AU14" s="135" t="s">
        <v>46</v>
      </c>
      <c r="AV14" s="135" t="s">
        <v>43</v>
      </c>
      <c r="AW14" s="135" t="s">
        <v>44</v>
      </c>
      <c r="AX14" s="135" t="s">
        <v>45</v>
      </c>
      <c r="AY14" s="135" t="s">
        <v>46</v>
      </c>
      <c r="AZ14" s="214"/>
      <c r="BA14" s="209"/>
      <c r="BB14" s="210"/>
    </row>
    <row r="15" spans="1:54" s="134" customFormat="1" ht="22.5">
      <c r="A15" s="212"/>
      <c r="B15" s="135" t="s">
        <v>64</v>
      </c>
      <c r="C15" s="135" t="s">
        <v>69</v>
      </c>
      <c r="D15" s="135">
        <f>D12*100</f>
        <v>1900</v>
      </c>
      <c r="E15" s="135">
        <f>E12*150</f>
        <v>1050</v>
      </c>
      <c r="F15" s="135">
        <f>F12*200</f>
        <v>10600</v>
      </c>
      <c r="G15" s="138">
        <f>SUM(D15:F15)</f>
        <v>13550</v>
      </c>
      <c r="H15" s="135">
        <f>H12*100</f>
        <v>1900</v>
      </c>
      <c r="I15" s="135">
        <f>I12*150</f>
        <v>1350</v>
      </c>
      <c r="J15" s="135">
        <f>J12*200</f>
        <v>10600</v>
      </c>
      <c r="K15" s="138">
        <f>SUM(H15:J15)</f>
        <v>13850</v>
      </c>
      <c r="L15" s="135">
        <f>L12*100</f>
        <v>3000</v>
      </c>
      <c r="M15" s="135">
        <f>M12*150</f>
        <v>1200</v>
      </c>
      <c r="N15" s="135">
        <f>N12*200</f>
        <v>12000</v>
      </c>
      <c r="O15" s="138">
        <f>SUM(L15:N15)</f>
        <v>16200</v>
      </c>
      <c r="P15" s="135">
        <f>P12*100</f>
        <v>3400</v>
      </c>
      <c r="Q15" s="135">
        <f>Q12*150</f>
        <v>1050</v>
      </c>
      <c r="R15" s="135">
        <f>R12*200</f>
        <v>14400</v>
      </c>
      <c r="S15" s="138">
        <f>SUM(P15:R15)</f>
        <v>18850</v>
      </c>
      <c r="T15" s="135">
        <f>T12*100</f>
        <v>4000</v>
      </c>
      <c r="U15" s="135">
        <f>U12*150</f>
        <v>1350</v>
      </c>
      <c r="V15" s="135">
        <f>V12*200</f>
        <v>16200</v>
      </c>
      <c r="W15" s="138">
        <f>SUM(T15:V15)</f>
        <v>21550</v>
      </c>
      <c r="X15" s="135">
        <f>X12*100</f>
        <v>3900</v>
      </c>
      <c r="Y15" s="135">
        <f>Y12*150</f>
        <v>1350</v>
      </c>
      <c r="Z15" s="135">
        <f>Z12*200</f>
        <v>16200</v>
      </c>
      <c r="AA15" s="138">
        <f>SUM(X15:Z15)</f>
        <v>21450</v>
      </c>
      <c r="AB15" s="135">
        <f>AB12*100</f>
        <v>3800</v>
      </c>
      <c r="AC15" s="135">
        <f>AC12*150</f>
        <v>1350</v>
      </c>
      <c r="AD15" s="135">
        <f>AD12*200</f>
        <v>17800</v>
      </c>
      <c r="AE15" s="138">
        <f>SUM(AB15:AD15)</f>
        <v>22950</v>
      </c>
      <c r="AF15" s="135">
        <f>AF12*100</f>
        <v>3900</v>
      </c>
      <c r="AG15" s="135">
        <f>AG12*150</f>
        <v>1800</v>
      </c>
      <c r="AH15" s="135">
        <f>AH12*200</f>
        <v>19000</v>
      </c>
      <c r="AI15" s="138">
        <f>SUM(AF15:AH15)</f>
        <v>24700</v>
      </c>
      <c r="AJ15" s="135">
        <f>AJ12*100</f>
        <v>3800</v>
      </c>
      <c r="AK15" s="135">
        <f>AK12*150</f>
        <v>1950</v>
      </c>
      <c r="AL15" s="135">
        <f>AL12*200</f>
        <v>22000</v>
      </c>
      <c r="AM15" s="138">
        <f>SUM(AJ15:AL15)</f>
        <v>27750</v>
      </c>
      <c r="AN15" s="135">
        <f>AN12*100</f>
        <v>3300</v>
      </c>
      <c r="AO15" s="135">
        <f>AO12*150</f>
        <v>2400</v>
      </c>
      <c r="AP15" s="135">
        <f>AP12*200</f>
        <v>25000</v>
      </c>
      <c r="AQ15" s="138">
        <f>SUM(AN15:AP15)</f>
        <v>30700</v>
      </c>
      <c r="AR15" s="135">
        <f>AR12*100</f>
        <v>3500</v>
      </c>
      <c r="AS15" s="135">
        <f>AS12*150</f>
        <v>2400</v>
      </c>
      <c r="AT15" s="135">
        <f>AT12*200</f>
        <v>24000</v>
      </c>
      <c r="AU15" s="138">
        <f>SUM(AR15:AT15)</f>
        <v>29900</v>
      </c>
      <c r="AV15" s="135">
        <f>AV12*100</f>
        <v>3400</v>
      </c>
      <c r="AW15" s="135">
        <f>AW12*150</f>
        <v>2400</v>
      </c>
      <c r="AX15" s="135">
        <f>AX12*200</f>
        <v>25200</v>
      </c>
      <c r="AY15" s="138">
        <f>SUM(AV15:AX15)</f>
        <v>31000</v>
      </c>
      <c r="AZ15" s="215"/>
      <c r="BA15" s="209"/>
      <c r="BB15" s="211"/>
    </row>
    <row r="16" spans="1:54" s="134" customFormat="1" ht="22.5">
      <c r="A16" s="135" t="s">
        <v>3</v>
      </c>
      <c r="B16" s="135" t="s">
        <v>4</v>
      </c>
      <c r="C16" s="135" t="s">
        <v>70</v>
      </c>
      <c r="D16" s="216" t="s">
        <v>27</v>
      </c>
      <c r="E16" s="217"/>
      <c r="F16" s="217"/>
      <c r="G16" s="218"/>
      <c r="H16" s="216" t="s">
        <v>28</v>
      </c>
      <c r="I16" s="217"/>
      <c r="J16" s="217"/>
      <c r="K16" s="218"/>
      <c r="L16" s="216" t="s">
        <v>29</v>
      </c>
      <c r="M16" s="217"/>
      <c r="N16" s="217"/>
      <c r="O16" s="218"/>
      <c r="P16" s="216" t="s">
        <v>30</v>
      </c>
      <c r="Q16" s="217"/>
      <c r="R16" s="217"/>
      <c r="S16" s="218"/>
      <c r="T16" s="216" t="s">
        <v>31</v>
      </c>
      <c r="U16" s="217"/>
      <c r="V16" s="217"/>
      <c r="W16" s="218"/>
      <c r="X16" s="216" t="s">
        <v>32</v>
      </c>
      <c r="Y16" s="217"/>
      <c r="Z16" s="217"/>
      <c r="AA16" s="218"/>
      <c r="AB16" s="216" t="s">
        <v>33</v>
      </c>
      <c r="AC16" s="217"/>
      <c r="AD16" s="217"/>
      <c r="AE16" s="218"/>
      <c r="AF16" s="219" t="s">
        <v>34</v>
      </c>
      <c r="AG16" s="220"/>
      <c r="AH16" s="220"/>
      <c r="AI16" s="221"/>
      <c r="AJ16" s="216" t="s">
        <v>35</v>
      </c>
      <c r="AK16" s="217"/>
      <c r="AL16" s="217"/>
      <c r="AM16" s="218"/>
      <c r="AN16" s="216" t="s">
        <v>36</v>
      </c>
      <c r="AO16" s="217"/>
      <c r="AP16" s="217"/>
      <c r="AQ16" s="218"/>
      <c r="AR16" s="216" t="s">
        <v>37</v>
      </c>
      <c r="AS16" s="217"/>
      <c r="AT16" s="217"/>
      <c r="AU16" s="218"/>
      <c r="AV16" s="216" t="s">
        <v>38</v>
      </c>
      <c r="AW16" s="217"/>
      <c r="AX16" s="217"/>
      <c r="AY16" s="218"/>
      <c r="AZ16" s="135" t="s">
        <v>39</v>
      </c>
      <c r="BA16" s="136" t="s">
        <v>40</v>
      </c>
      <c r="BB16" s="136" t="s">
        <v>41</v>
      </c>
    </row>
    <row r="17" spans="1:54" s="134" customFormat="1" ht="22.5">
      <c r="A17" s="212">
        <v>3</v>
      </c>
      <c r="B17" s="135" t="s">
        <v>5</v>
      </c>
      <c r="C17" s="137" t="s">
        <v>71</v>
      </c>
      <c r="D17" s="135" t="s">
        <v>43</v>
      </c>
      <c r="E17" s="135" t="s">
        <v>44</v>
      </c>
      <c r="F17" s="135" t="s">
        <v>45</v>
      </c>
      <c r="G17" s="135" t="s">
        <v>46</v>
      </c>
      <c r="H17" s="135" t="s">
        <v>43</v>
      </c>
      <c r="I17" s="135" t="s">
        <v>44</v>
      </c>
      <c r="J17" s="135" t="s">
        <v>45</v>
      </c>
      <c r="K17" s="135" t="s">
        <v>46</v>
      </c>
      <c r="L17" s="135" t="s">
        <v>43</v>
      </c>
      <c r="M17" s="135" t="s">
        <v>44</v>
      </c>
      <c r="N17" s="135" t="s">
        <v>45</v>
      </c>
      <c r="O17" s="135" t="s">
        <v>46</v>
      </c>
      <c r="P17" s="135" t="s">
        <v>43</v>
      </c>
      <c r="Q17" s="135" t="s">
        <v>44</v>
      </c>
      <c r="R17" s="135" t="s">
        <v>45</v>
      </c>
      <c r="S17" s="135" t="s">
        <v>46</v>
      </c>
      <c r="T17" s="135" t="s">
        <v>43</v>
      </c>
      <c r="U17" s="135" t="s">
        <v>44</v>
      </c>
      <c r="V17" s="135" t="s">
        <v>45</v>
      </c>
      <c r="W17" s="135" t="s">
        <v>46</v>
      </c>
      <c r="X17" s="135" t="s">
        <v>43</v>
      </c>
      <c r="Y17" s="135" t="s">
        <v>44</v>
      </c>
      <c r="Z17" s="135" t="s">
        <v>45</v>
      </c>
      <c r="AA17" s="135" t="s">
        <v>46</v>
      </c>
      <c r="AB17" s="135" t="s">
        <v>43</v>
      </c>
      <c r="AC17" s="135" t="s">
        <v>44</v>
      </c>
      <c r="AD17" s="135" t="s">
        <v>45</v>
      </c>
      <c r="AE17" s="135" t="s">
        <v>46</v>
      </c>
      <c r="AF17" s="135" t="s">
        <v>43</v>
      </c>
      <c r="AG17" s="135" t="s">
        <v>44</v>
      </c>
      <c r="AH17" s="135" t="s">
        <v>45</v>
      </c>
      <c r="AI17" s="135" t="s">
        <v>46</v>
      </c>
      <c r="AJ17" s="135" t="s">
        <v>43</v>
      </c>
      <c r="AK17" s="135" t="s">
        <v>44</v>
      </c>
      <c r="AL17" s="135" t="s">
        <v>45</v>
      </c>
      <c r="AM17" s="135" t="s">
        <v>46</v>
      </c>
      <c r="AN17" s="135" t="s">
        <v>43</v>
      </c>
      <c r="AO17" s="135" t="s">
        <v>44</v>
      </c>
      <c r="AP17" s="135" t="s">
        <v>45</v>
      </c>
      <c r="AQ17" s="135" t="s">
        <v>46</v>
      </c>
      <c r="AR17" s="135" t="s">
        <v>43</v>
      </c>
      <c r="AS17" s="135" t="s">
        <v>44</v>
      </c>
      <c r="AT17" s="135" t="s">
        <v>45</v>
      </c>
      <c r="AU17" s="135" t="s">
        <v>46</v>
      </c>
      <c r="AV17" s="135" t="s">
        <v>43</v>
      </c>
      <c r="AW17" s="135" t="s">
        <v>44</v>
      </c>
      <c r="AX17" s="135" t="s">
        <v>45</v>
      </c>
      <c r="AY17" s="135" t="s">
        <v>46</v>
      </c>
      <c r="AZ17" s="213">
        <f>G18+K18+O18+S18+W18+AA18+AE18+AI18+AM18+AQ18+AU18+AY18</f>
        <v>1396</v>
      </c>
      <c r="BA17" s="209">
        <f>G21+K21+O21+S21+W21+AA21+AE21+AI21+AM21+AQ21+AU21+AY21</f>
        <v>226200</v>
      </c>
      <c r="BB17" s="210">
        <f>BA17/2</f>
        <v>113100</v>
      </c>
    </row>
    <row r="18" spans="1:54" s="134" customFormat="1" ht="11.25">
      <c r="A18" s="212"/>
      <c r="B18" s="138" t="s">
        <v>47</v>
      </c>
      <c r="C18" s="139" t="s">
        <v>72</v>
      </c>
      <c r="D18" s="138">
        <v>32</v>
      </c>
      <c r="E18" s="138">
        <v>30</v>
      </c>
      <c r="F18" s="138">
        <v>52</v>
      </c>
      <c r="G18" s="138">
        <f>SUM(D18:F18)</f>
        <v>114</v>
      </c>
      <c r="H18" s="138">
        <v>36</v>
      </c>
      <c r="I18" s="138">
        <v>30</v>
      </c>
      <c r="J18" s="138">
        <v>54</v>
      </c>
      <c r="K18" s="138">
        <f>SUM(H18:J18)</f>
        <v>120</v>
      </c>
      <c r="L18" s="138">
        <v>33</v>
      </c>
      <c r="M18" s="138">
        <v>31</v>
      </c>
      <c r="N18" s="138">
        <v>57</v>
      </c>
      <c r="O18" s="138">
        <f>SUM(L18:N18)</f>
        <v>121</v>
      </c>
      <c r="P18" s="138">
        <v>30</v>
      </c>
      <c r="Q18" s="138">
        <v>30</v>
      </c>
      <c r="R18" s="138">
        <v>55</v>
      </c>
      <c r="S18" s="138">
        <f>SUM(P18:R18)</f>
        <v>115</v>
      </c>
      <c r="T18" s="138">
        <v>29</v>
      </c>
      <c r="U18" s="138">
        <v>30</v>
      </c>
      <c r="V18" s="138">
        <v>57</v>
      </c>
      <c r="W18" s="138">
        <f>SUM(T18:V18)</f>
        <v>116</v>
      </c>
      <c r="X18" s="138">
        <v>27</v>
      </c>
      <c r="Y18" s="138">
        <v>28</v>
      </c>
      <c r="Z18" s="138">
        <v>56</v>
      </c>
      <c r="AA18" s="138">
        <f>SUM(X18:Z18)</f>
        <v>111</v>
      </c>
      <c r="AB18" s="138">
        <v>27</v>
      </c>
      <c r="AC18" s="138">
        <v>28</v>
      </c>
      <c r="AD18" s="138">
        <v>55</v>
      </c>
      <c r="AE18" s="138">
        <f>SUM(AB18:AD18)</f>
        <v>110</v>
      </c>
      <c r="AF18" s="138">
        <v>29</v>
      </c>
      <c r="AG18" s="138">
        <v>27</v>
      </c>
      <c r="AH18" s="138">
        <v>61</v>
      </c>
      <c r="AI18" s="138">
        <f>SUM(AF18:AH18)</f>
        <v>117</v>
      </c>
      <c r="AJ18" s="138">
        <v>28</v>
      </c>
      <c r="AK18" s="138">
        <v>27</v>
      </c>
      <c r="AL18" s="138">
        <v>62</v>
      </c>
      <c r="AM18" s="138">
        <f>SUM(AJ18:AL18)</f>
        <v>117</v>
      </c>
      <c r="AN18" s="138">
        <v>29</v>
      </c>
      <c r="AO18" s="138">
        <v>26</v>
      </c>
      <c r="AP18" s="138">
        <v>61</v>
      </c>
      <c r="AQ18" s="138">
        <f>SUM(AN18:AP18)</f>
        <v>116</v>
      </c>
      <c r="AR18" s="138">
        <v>29</v>
      </c>
      <c r="AS18" s="138">
        <v>26</v>
      </c>
      <c r="AT18" s="138">
        <v>62</v>
      </c>
      <c r="AU18" s="138">
        <f>SUM(AR18:AT18)</f>
        <v>117</v>
      </c>
      <c r="AV18" s="138">
        <v>31</v>
      </c>
      <c r="AW18" s="138">
        <v>27</v>
      </c>
      <c r="AX18" s="138">
        <v>64</v>
      </c>
      <c r="AY18" s="138">
        <f>SUM(AV18:AX18)</f>
        <v>122</v>
      </c>
      <c r="AZ18" s="214"/>
      <c r="BA18" s="209"/>
      <c r="BB18" s="210"/>
    </row>
    <row r="19" spans="1:54" s="134" customFormat="1" ht="11.25">
      <c r="A19" s="212"/>
      <c r="B19" s="135" t="s">
        <v>49</v>
      </c>
      <c r="C19" s="135">
        <v>2012</v>
      </c>
      <c r="D19" s="216" t="s">
        <v>51</v>
      </c>
      <c r="E19" s="217"/>
      <c r="F19" s="217"/>
      <c r="G19" s="218"/>
      <c r="H19" s="216" t="s">
        <v>52</v>
      </c>
      <c r="I19" s="217"/>
      <c r="J19" s="217"/>
      <c r="K19" s="218"/>
      <c r="L19" s="216" t="s">
        <v>53</v>
      </c>
      <c r="M19" s="217"/>
      <c r="N19" s="217"/>
      <c r="O19" s="218"/>
      <c r="P19" s="216" t="s">
        <v>54</v>
      </c>
      <c r="Q19" s="217"/>
      <c r="R19" s="217"/>
      <c r="S19" s="218"/>
      <c r="T19" s="216" t="s">
        <v>55</v>
      </c>
      <c r="U19" s="217"/>
      <c r="V19" s="217"/>
      <c r="W19" s="218"/>
      <c r="X19" s="216" t="s">
        <v>56</v>
      </c>
      <c r="Y19" s="217"/>
      <c r="Z19" s="217"/>
      <c r="AA19" s="218"/>
      <c r="AB19" s="216" t="s">
        <v>57</v>
      </c>
      <c r="AC19" s="217"/>
      <c r="AD19" s="217"/>
      <c r="AE19" s="218"/>
      <c r="AF19" s="216" t="s">
        <v>58</v>
      </c>
      <c r="AG19" s="217"/>
      <c r="AH19" s="217"/>
      <c r="AI19" s="218"/>
      <c r="AJ19" s="216" t="s">
        <v>59</v>
      </c>
      <c r="AK19" s="217"/>
      <c r="AL19" s="217"/>
      <c r="AM19" s="218"/>
      <c r="AN19" s="216" t="s">
        <v>60</v>
      </c>
      <c r="AO19" s="217"/>
      <c r="AP19" s="217"/>
      <c r="AQ19" s="218"/>
      <c r="AR19" s="216" t="s">
        <v>61</v>
      </c>
      <c r="AS19" s="217"/>
      <c r="AT19" s="217"/>
      <c r="AU19" s="218"/>
      <c r="AV19" s="216" t="s">
        <v>62</v>
      </c>
      <c r="AW19" s="217"/>
      <c r="AX19" s="217"/>
      <c r="AY19" s="218"/>
      <c r="AZ19" s="214"/>
      <c r="BA19" s="209"/>
      <c r="BB19" s="210"/>
    </row>
    <row r="20" spans="1:54" s="134" customFormat="1" ht="22.5">
      <c r="A20" s="212"/>
      <c r="B20" s="135" t="s">
        <v>63</v>
      </c>
      <c r="C20" s="137">
        <v>6000</v>
      </c>
      <c r="D20" s="135" t="s">
        <v>43</v>
      </c>
      <c r="E20" s="135" t="s">
        <v>44</v>
      </c>
      <c r="F20" s="135" t="s">
        <v>45</v>
      </c>
      <c r="G20" s="135" t="s">
        <v>46</v>
      </c>
      <c r="H20" s="135" t="s">
        <v>43</v>
      </c>
      <c r="I20" s="135" t="s">
        <v>44</v>
      </c>
      <c r="J20" s="135" t="s">
        <v>45</v>
      </c>
      <c r="K20" s="135" t="s">
        <v>46</v>
      </c>
      <c r="L20" s="135" t="s">
        <v>43</v>
      </c>
      <c r="M20" s="135" t="s">
        <v>44</v>
      </c>
      <c r="N20" s="135" t="s">
        <v>45</v>
      </c>
      <c r="O20" s="135" t="s">
        <v>46</v>
      </c>
      <c r="P20" s="135" t="s">
        <v>43</v>
      </c>
      <c r="Q20" s="135" t="s">
        <v>44</v>
      </c>
      <c r="R20" s="135" t="s">
        <v>45</v>
      </c>
      <c r="S20" s="135" t="s">
        <v>46</v>
      </c>
      <c r="T20" s="135" t="s">
        <v>43</v>
      </c>
      <c r="U20" s="135" t="s">
        <v>44</v>
      </c>
      <c r="V20" s="135" t="s">
        <v>45</v>
      </c>
      <c r="W20" s="135" t="s">
        <v>46</v>
      </c>
      <c r="X20" s="135" t="s">
        <v>43</v>
      </c>
      <c r="Y20" s="135" t="s">
        <v>44</v>
      </c>
      <c r="Z20" s="135" t="s">
        <v>45</v>
      </c>
      <c r="AA20" s="135" t="s">
        <v>46</v>
      </c>
      <c r="AB20" s="135" t="s">
        <v>43</v>
      </c>
      <c r="AC20" s="135" t="s">
        <v>44</v>
      </c>
      <c r="AD20" s="135" t="s">
        <v>45</v>
      </c>
      <c r="AE20" s="135" t="s">
        <v>46</v>
      </c>
      <c r="AF20" s="135" t="s">
        <v>43</v>
      </c>
      <c r="AG20" s="135" t="s">
        <v>44</v>
      </c>
      <c r="AH20" s="135" t="s">
        <v>45</v>
      </c>
      <c r="AI20" s="135" t="s">
        <v>46</v>
      </c>
      <c r="AJ20" s="135" t="s">
        <v>43</v>
      </c>
      <c r="AK20" s="135" t="s">
        <v>44</v>
      </c>
      <c r="AL20" s="135" t="s">
        <v>45</v>
      </c>
      <c r="AM20" s="135" t="s">
        <v>46</v>
      </c>
      <c r="AN20" s="135" t="s">
        <v>43</v>
      </c>
      <c r="AO20" s="135" t="s">
        <v>44</v>
      </c>
      <c r="AP20" s="135" t="s">
        <v>45</v>
      </c>
      <c r="AQ20" s="135" t="s">
        <v>46</v>
      </c>
      <c r="AR20" s="135" t="s">
        <v>43</v>
      </c>
      <c r="AS20" s="135" t="s">
        <v>44</v>
      </c>
      <c r="AT20" s="135" t="s">
        <v>45</v>
      </c>
      <c r="AU20" s="135" t="s">
        <v>46</v>
      </c>
      <c r="AV20" s="135" t="s">
        <v>43</v>
      </c>
      <c r="AW20" s="135" t="s">
        <v>44</v>
      </c>
      <c r="AX20" s="135" t="s">
        <v>45</v>
      </c>
      <c r="AY20" s="135" t="s">
        <v>46</v>
      </c>
      <c r="AZ20" s="214"/>
      <c r="BA20" s="209"/>
      <c r="BB20" s="210"/>
    </row>
    <row r="21" spans="1:54" s="134" customFormat="1" ht="22.5">
      <c r="A21" s="212"/>
      <c r="B21" s="135" t="s">
        <v>64</v>
      </c>
      <c r="C21" s="135">
        <v>150</v>
      </c>
      <c r="D21" s="135">
        <f>D18*100</f>
        <v>3200</v>
      </c>
      <c r="E21" s="135">
        <f>E18*150</f>
        <v>4500</v>
      </c>
      <c r="F21" s="135">
        <f>F18*200</f>
        <v>10400</v>
      </c>
      <c r="G21" s="138">
        <f>SUM(D21:F21)</f>
        <v>18100</v>
      </c>
      <c r="H21" s="135">
        <f>H18*100</f>
        <v>3600</v>
      </c>
      <c r="I21" s="135">
        <f>I18*150</f>
        <v>4500</v>
      </c>
      <c r="J21" s="135">
        <f>J18*200</f>
        <v>10800</v>
      </c>
      <c r="K21" s="138">
        <f>SUM(H21:J21)</f>
        <v>18900</v>
      </c>
      <c r="L21" s="135">
        <f>L18*100</f>
        <v>3300</v>
      </c>
      <c r="M21" s="135">
        <f>M18*150</f>
        <v>4650</v>
      </c>
      <c r="N21" s="135">
        <f>N18*200</f>
        <v>11400</v>
      </c>
      <c r="O21" s="138">
        <f>SUM(L21:N21)</f>
        <v>19350</v>
      </c>
      <c r="P21" s="135">
        <f>P18*100</f>
        <v>3000</v>
      </c>
      <c r="Q21" s="135">
        <f>Q18*150</f>
        <v>4500</v>
      </c>
      <c r="R21" s="135">
        <f>R18*200</f>
        <v>11000</v>
      </c>
      <c r="S21" s="138">
        <f>SUM(P21:R21)</f>
        <v>18500</v>
      </c>
      <c r="T21" s="135">
        <f>T18*100</f>
        <v>2900</v>
      </c>
      <c r="U21" s="135">
        <f>U18*150</f>
        <v>4500</v>
      </c>
      <c r="V21" s="135">
        <f>V18*200</f>
        <v>11400</v>
      </c>
      <c r="W21" s="138">
        <f>SUM(T21:V21)</f>
        <v>18800</v>
      </c>
      <c r="X21" s="135">
        <f>X18*100</f>
        <v>2700</v>
      </c>
      <c r="Y21" s="135">
        <f>Y18*150</f>
        <v>4200</v>
      </c>
      <c r="Z21" s="135">
        <f>Z18*200</f>
        <v>11200</v>
      </c>
      <c r="AA21" s="138">
        <f>SUM(X21:Z21)</f>
        <v>18100</v>
      </c>
      <c r="AB21" s="135">
        <f>AB18*100</f>
        <v>2700</v>
      </c>
      <c r="AC21" s="135">
        <f>AC18*150</f>
        <v>4200</v>
      </c>
      <c r="AD21" s="135">
        <f>AD18*200</f>
        <v>11000</v>
      </c>
      <c r="AE21" s="138">
        <f>SUM(AB21:AD21)</f>
        <v>17900</v>
      </c>
      <c r="AF21" s="135">
        <f>AF18*100</f>
        <v>2900</v>
      </c>
      <c r="AG21" s="135">
        <f>AG18*150</f>
        <v>4050</v>
      </c>
      <c r="AH21" s="135">
        <f>AH18*200</f>
        <v>12200</v>
      </c>
      <c r="AI21" s="138">
        <f>SUM(AF21:AH21)</f>
        <v>19150</v>
      </c>
      <c r="AJ21" s="135">
        <f>AJ18*100</f>
        <v>2800</v>
      </c>
      <c r="AK21" s="135">
        <f>AK18*150</f>
        <v>4050</v>
      </c>
      <c r="AL21" s="135">
        <f>AL18*200</f>
        <v>12400</v>
      </c>
      <c r="AM21" s="138">
        <f>SUM(AJ21:AL21)</f>
        <v>19250</v>
      </c>
      <c r="AN21" s="135">
        <f>AN18*100</f>
        <v>2900</v>
      </c>
      <c r="AO21" s="135">
        <f>AO18*150</f>
        <v>3900</v>
      </c>
      <c r="AP21" s="135">
        <f>AP18*200</f>
        <v>12200</v>
      </c>
      <c r="AQ21" s="138">
        <f>SUM(AN21:AP21)</f>
        <v>19000</v>
      </c>
      <c r="AR21" s="135">
        <f>AR18*100</f>
        <v>2900</v>
      </c>
      <c r="AS21" s="135">
        <f>AS18*150</f>
        <v>3900</v>
      </c>
      <c r="AT21" s="135">
        <f>AT18*200</f>
        <v>12400</v>
      </c>
      <c r="AU21" s="138">
        <f>SUM(AR21:AT21)</f>
        <v>19200</v>
      </c>
      <c r="AV21" s="135">
        <f>AV18*100</f>
        <v>3100</v>
      </c>
      <c r="AW21" s="135">
        <f>AW18*150</f>
        <v>4050</v>
      </c>
      <c r="AX21" s="135">
        <f>AX18*200</f>
        <v>12800</v>
      </c>
      <c r="AY21" s="138">
        <f>SUM(AV21:AX21)</f>
        <v>19950</v>
      </c>
      <c r="AZ21" s="215"/>
      <c r="BA21" s="209"/>
      <c r="BB21" s="211"/>
    </row>
    <row r="22" spans="1:54" s="134" customFormat="1" ht="33.75">
      <c r="A22" s="135" t="s">
        <v>3</v>
      </c>
      <c r="B22" s="135" t="s">
        <v>4</v>
      </c>
      <c r="C22" s="135" t="s">
        <v>73</v>
      </c>
      <c r="D22" s="216" t="s">
        <v>27</v>
      </c>
      <c r="E22" s="217"/>
      <c r="F22" s="217"/>
      <c r="G22" s="218"/>
      <c r="H22" s="216" t="s">
        <v>28</v>
      </c>
      <c r="I22" s="217"/>
      <c r="J22" s="217"/>
      <c r="K22" s="218"/>
      <c r="L22" s="216" t="s">
        <v>29</v>
      </c>
      <c r="M22" s="217"/>
      <c r="N22" s="217"/>
      <c r="O22" s="218"/>
      <c r="P22" s="216" t="s">
        <v>30</v>
      </c>
      <c r="Q22" s="217"/>
      <c r="R22" s="217"/>
      <c r="S22" s="218"/>
      <c r="T22" s="216" t="s">
        <v>31</v>
      </c>
      <c r="U22" s="217"/>
      <c r="V22" s="217"/>
      <c r="W22" s="218"/>
      <c r="X22" s="216" t="s">
        <v>32</v>
      </c>
      <c r="Y22" s="217"/>
      <c r="Z22" s="217"/>
      <c r="AA22" s="218"/>
      <c r="AB22" s="216" t="s">
        <v>33</v>
      </c>
      <c r="AC22" s="217"/>
      <c r="AD22" s="217"/>
      <c r="AE22" s="218"/>
      <c r="AF22" s="219" t="s">
        <v>34</v>
      </c>
      <c r="AG22" s="220"/>
      <c r="AH22" s="220"/>
      <c r="AI22" s="221"/>
      <c r="AJ22" s="216" t="s">
        <v>35</v>
      </c>
      <c r="AK22" s="217"/>
      <c r="AL22" s="217"/>
      <c r="AM22" s="218"/>
      <c r="AN22" s="216" t="s">
        <v>36</v>
      </c>
      <c r="AO22" s="217"/>
      <c r="AP22" s="217"/>
      <c r="AQ22" s="218"/>
      <c r="AR22" s="216" t="s">
        <v>37</v>
      </c>
      <c r="AS22" s="217"/>
      <c r="AT22" s="217"/>
      <c r="AU22" s="218"/>
      <c r="AV22" s="216" t="s">
        <v>38</v>
      </c>
      <c r="AW22" s="217"/>
      <c r="AX22" s="217"/>
      <c r="AY22" s="218"/>
      <c r="AZ22" s="135" t="s">
        <v>39</v>
      </c>
      <c r="BA22" s="136" t="s">
        <v>40</v>
      </c>
      <c r="BB22" s="136" t="s">
        <v>41</v>
      </c>
    </row>
    <row r="23" spans="1:54" s="134" customFormat="1" ht="22.5">
      <c r="A23" s="212">
        <v>4</v>
      </c>
      <c r="B23" s="135" t="s">
        <v>5</v>
      </c>
      <c r="C23" s="137" t="s">
        <v>74</v>
      </c>
      <c r="D23" s="135" t="s">
        <v>43</v>
      </c>
      <c r="E23" s="135" t="s">
        <v>44</v>
      </c>
      <c r="F23" s="135" t="s">
        <v>45</v>
      </c>
      <c r="G23" s="135" t="s">
        <v>46</v>
      </c>
      <c r="H23" s="135" t="s">
        <v>43</v>
      </c>
      <c r="I23" s="135" t="s">
        <v>44</v>
      </c>
      <c r="J23" s="135" t="s">
        <v>45</v>
      </c>
      <c r="K23" s="135" t="s">
        <v>46</v>
      </c>
      <c r="L23" s="135" t="s">
        <v>43</v>
      </c>
      <c r="M23" s="135" t="s">
        <v>44</v>
      </c>
      <c r="N23" s="135" t="s">
        <v>45</v>
      </c>
      <c r="O23" s="135" t="s">
        <v>46</v>
      </c>
      <c r="P23" s="135" t="s">
        <v>43</v>
      </c>
      <c r="Q23" s="135" t="s">
        <v>44</v>
      </c>
      <c r="R23" s="135" t="s">
        <v>45</v>
      </c>
      <c r="S23" s="135" t="s">
        <v>46</v>
      </c>
      <c r="T23" s="135" t="s">
        <v>43</v>
      </c>
      <c r="U23" s="135" t="s">
        <v>44</v>
      </c>
      <c r="V23" s="135" t="s">
        <v>45</v>
      </c>
      <c r="W23" s="135" t="s">
        <v>46</v>
      </c>
      <c r="X23" s="135" t="s">
        <v>43</v>
      </c>
      <c r="Y23" s="135" t="s">
        <v>44</v>
      </c>
      <c r="Z23" s="135" t="s">
        <v>45</v>
      </c>
      <c r="AA23" s="135" t="s">
        <v>46</v>
      </c>
      <c r="AB23" s="135" t="s">
        <v>43</v>
      </c>
      <c r="AC23" s="135" t="s">
        <v>44</v>
      </c>
      <c r="AD23" s="135" t="s">
        <v>45</v>
      </c>
      <c r="AE23" s="135" t="s">
        <v>46</v>
      </c>
      <c r="AF23" s="135" t="s">
        <v>43</v>
      </c>
      <c r="AG23" s="135" t="s">
        <v>44</v>
      </c>
      <c r="AH23" s="135" t="s">
        <v>45</v>
      </c>
      <c r="AI23" s="135" t="s">
        <v>46</v>
      </c>
      <c r="AJ23" s="135" t="s">
        <v>43</v>
      </c>
      <c r="AK23" s="135" t="s">
        <v>44</v>
      </c>
      <c r="AL23" s="135" t="s">
        <v>45</v>
      </c>
      <c r="AM23" s="135" t="s">
        <v>46</v>
      </c>
      <c r="AN23" s="135" t="s">
        <v>43</v>
      </c>
      <c r="AO23" s="135" t="s">
        <v>44</v>
      </c>
      <c r="AP23" s="135" t="s">
        <v>45</v>
      </c>
      <c r="AQ23" s="135" t="s">
        <v>46</v>
      </c>
      <c r="AR23" s="135" t="s">
        <v>43</v>
      </c>
      <c r="AS23" s="135" t="s">
        <v>44</v>
      </c>
      <c r="AT23" s="135" t="s">
        <v>45</v>
      </c>
      <c r="AU23" s="135" t="s">
        <v>46</v>
      </c>
      <c r="AV23" s="135" t="s">
        <v>43</v>
      </c>
      <c r="AW23" s="135" t="s">
        <v>44</v>
      </c>
      <c r="AX23" s="135" t="s">
        <v>45</v>
      </c>
      <c r="AY23" s="135" t="s">
        <v>46</v>
      </c>
      <c r="AZ23" s="213">
        <f>G24+K24+O24+S24+W24+AA24+AE24+AI24+AM24+AQ24+AU24+AY24</f>
        <v>1193</v>
      </c>
      <c r="BA23" s="209">
        <f>G27+K27+O27+S27+W27+AA27+AE27+AI27+AM27+AQ27+AU27+AY27</f>
        <v>183500</v>
      </c>
      <c r="BB23" s="210">
        <f>BA23/2</f>
        <v>91750</v>
      </c>
    </row>
    <row r="24" spans="1:54" s="134" customFormat="1" ht="11.25">
      <c r="A24" s="212"/>
      <c r="B24" s="138" t="s">
        <v>47</v>
      </c>
      <c r="C24" s="139">
        <v>18166836600</v>
      </c>
      <c r="D24" s="138">
        <v>22</v>
      </c>
      <c r="E24" s="138">
        <v>30</v>
      </c>
      <c r="F24" s="138">
        <v>30</v>
      </c>
      <c r="G24" s="138">
        <f>SUM(D24:F24)</f>
        <v>82</v>
      </c>
      <c r="H24" s="138">
        <v>25</v>
      </c>
      <c r="I24" s="138">
        <v>36</v>
      </c>
      <c r="J24" s="138">
        <v>32</v>
      </c>
      <c r="K24" s="138">
        <f>SUM(H24:J24)</f>
        <v>93</v>
      </c>
      <c r="L24" s="138">
        <v>26</v>
      </c>
      <c r="M24" s="138">
        <v>36</v>
      </c>
      <c r="N24" s="138">
        <v>33</v>
      </c>
      <c r="O24" s="138">
        <f>SUM(L24:N24)</f>
        <v>95</v>
      </c>
      <c r="P24" s="138">
        <v>26</v>
      </c>
      <c r="Q24" s="138">
        <v>36</v>
      </c>
      <c r="R24" s="138">
        <v>33</v>
      </c>
      <c r="S24" s="138">
        <f>SUM(P24:R24)</f>
        <v>95</v>
      </c>
      <c r="T24" s="138">
        <v>28</v>
      </c>
      <c r="U24" s="138">
        <v>38</v>
      </c>
      <c r="V24" s="138">
        <v>33</v>
      </c>
      <c r="W24" s="138">
        <f>SUM(T24:V24)</f>
        <v>99</v>
      </c>
      <c r="X24" s="138">
        <v>28</v>
      </c>
      <c r="Y24" s="138">
        <v>38</v>
      </c>
      <c r="Z24" s="138">
        <v>35</v>
      </c>
      <c r="AA24" s="138">
        <f>SUM(X24:Z24)</f>
        <v>101</v>
      </c>
      <c r="AB24" s="138">
        <v>28</v>
      </c>
      <c r="AC24" s="138">
        <v>39</v>
      </c>
      <c r="AD24" s="138">
        <v>37</v>
      </c>
      <c r="AE24" s="138">
        <f>SUM(AB24:AD24)</f>
        <v>104</v>
      </c>
      <c r="AF24" s="138">
        <v>28</v>
      </c>
      <c r="AG24" s="138">
        <v>39</v>
      </c>
      <c r="AH24" s="138">
        <v>37</v>
      </c>
      <c r="AI24" s="138">
        <f>SUM(AF24:AH24)</f>
        <v>104</v>
      </c>
      <c r="AJ24" s="138">
        <v>29</v>
      </c>
      <c r="AK24" s="138">
        <v>39</v>
      </c>
      <c r="AL24" s="138">
        <v>37</v>
      </c>
      <c r="AM24" s="138">
        <f>SUM(AJ24:AL24)</f>
        <v>105</v>
      </c>
      <c r="AN24" s="138">
        <v>29</v>
      </c>
      <c r="AO24" s="138">
        <v>39</v>
      </c>
      <c r="AP24" s="138">
        <v>37</v>
      </c>
      <c r="AQ24" s="138">
        <f>SUM(AN24:AP24)</f>
        <v>105</v>
      </c>
      <c r="AR24" s="138">
        <v>29</v>
      </c>
      <c r="AS24" s="138">
        <v>39</v>
      </c>
      <c r="AT24" s="138">
        <v>37</v>
      </c>
      <c r="AU24" s="138">
        <f>SUM(AR24:AT24)</f>
        <v>105</v>
      </c>
      <c r="AV24" s="138">
        <v>29</v>
      </c>
      <c r="AW24" s="138">
        <v>39</v>
      </c>
      <c r="AX24" s="138">
        <v>37</v>
      </c>
      <c r="AY24" s="138">
        <f>SUM(AV24:AX24)</f>
        <v>105</v>
      </c>
      <c r="AZ24" s="214"/>
      <c r="BA24" s="209"/>
      <c r="BB24" s="210"/>
    </row>
    <row r="25" spans="1:54" s="134" customFormat="1" ht="11.25">
      <c r="A25" s="212"/>
      <c r="B25" s="135" t="s">
        <v>49</v>
      </c>
      <c r="C25" s="135">
        <v>2013</v>
      </c>
      <c r="D25" s="216" t="s">
        <v>51</v>
      </c>
      <c r="E25" s="217"/>
      <c r="F25" s="217"/>
      <c r="G25" s="218"/>
      <c r="H25" s="216" t="s">
        <v>52</v>
      </c>
      <c r="I25" s="217"/>
      <c r="J25" s="217"/>
      <c r="K25" s="218"/>
      <c r="L25" s="216" t="s">
        <v>53</v>
      </c>
      <c r="M25" s="217"/>
      <c r="N25" s="217"/>
      <c r="O25" s="218"/>
      <c r="P25" s="216" t="s">
        <v>54</v>
      </c>
      <c r="Q25" s="217"/>
      <c r="R25" s="217"/>
      <c r="S25" s="218"/>
      <c r="T25" s="216" t="s">
        <v>55</v>
      </c>
      <c r="U25" s="217"/>
      <c r="V25" s="217"/>
      <c r="W25" s="218"/>
      <c r="X25" s="216" t="s">
        <v>56</v>
      </c>
      <c r="Y25" s="217"/>
      <c r="Z25" s="217"/>
      <c r="AA25" s="218"/>
      <c r="AB25" s="216" t="s">
        <v>57</v>
      </c>
      <c r="AC25" s="217"/>
      <c r="AD25" s="217"/>
      <c r="AE25" s="218"/>
      <c r="AF25" s="216" t="s">
        <v>58</v>
      </c>
      <c r="AG25" s="217"/>
      <c r="AH25" s="217"/>
      <c r="AI25" s="218"/>
      <c r="AJ25" s="216" t="s">
        <v>59</v>
      </c>
      <c r="AK25" s="217"/>
      <c r="AL25" s="217"/>
      <c r="AM25" s="218"/>
      <c r="AN25" s="216" t="s">
        <v>60</v>
      </c>
      <c r="AO25" s="217"/>
      <c r="AP25" s="217"/>
      <c r="AQ25" s="218"/>
      <c r="AR25" s="216" t="s">
        <v>61</v>
      </c>
      <c r="AS25" s="217"/>
      <c r="AT25" s="217"/>
      <c r="AU25" s="218"/>
      <c r="AV25" s="216" t="s">
        <v>62</v>
      </c>
      <c r="AW25" s="217"/>
      <c r="AX25" s="217"/>
      <c r="AY25" s="218"/>
      <c r="AZ25" s="214"/>
      <c r="BA25" s="209"/>
      <c r="BB25" s="210"/>
    </row>
    <row r="26" spans="1:54" s="134" customFormat="1" ht="22.5">
      <c r="A26" s="212"/>
      <c r="B26" s="135" t="s">
        <v>63</v>
      </c>
      <c r="C26" s="137">
        <v>1736</v>
      </c>
      <c r="D26" s="135" t="s">
        <v>43</v>
      </c>
      <c r="E26" s="135" t="s">
        <v>44</v>
      </c>
      <c r="F26" s="135" t="s">
        <v>45</v>
      </c>
      <c r="G26" s="135" t="s">
        <v>46</v>
      </c>
      <c r="H26" s="135" t="s">
        <v>43</v>
      </c>
      <c r="I26" s="135" t="s">
        <v>44</v>
      </c>
      <c r="J26" s="135" t="s">
        <v>45</v>
      </c>
      <c r="K26" s="135" t="s">
        <v>46</v>
      </c>
      <c r="L26" s="135" t="s">
        <v>43</v>
      </c>
      <c r="M26" s="135" t="s">
        <v>44</v>
      </c>
      <c r="N26" s="135" t="s">
        <v>45</v>
      </c>
      <c r="O26" s="135" t="s">
        <v>46</v>
      </c>
      <c r="P26" s="135" t="s">
        <v>43</v>
      </c>
      <c r="Q26" s="135" t="s">
        <v>44</v>
      </c>
      <c r="R26" s="135" t="s">
        <v>45</v>
      </c>
      <c r="S26" s="135" t="s">
        <v>46</v>
      </c>
      <c r="T26" s="135" t="s">
        <v>43</v>
      </c>
      <c r="U26" s="135" t="s">
        <v>44</v>
      </c>
      <c r="V26" s="135" t="s">
        <v>45</v>
      </c>
      <c r="W26" s="135" t="s">
        <v>46</v>
      </c>
      <c r="X26" s="135" t="s">
        <v>43</v>
      </c>
      <c r="Y26" s="135" t="s">
        <v>44</v>
      </c>
      <c r="Z26" s="135" t="s">
        <v>45</v>
      </c>
      <c r="AA26" s="135" t="s">
        <v>46</v>
      </c>
      <c r="AB26" s="135" t="s">
        <v>43</v>
      </c>
      <c r="AC26" s="135" t="s">
        <v>44</v>
      </c>
      <c r="AD26" s="135" t="s">
        <v>45</v>
      </c>
      <c r="AE26" s="135" t="s">
        <v>46</v>
      </c>
      <c r="AF26" s="135" t="s">
        <v>43</v>
      </c>
      <c r="AG26" s="135" t="s">
        <v>44</v>
      </c>
      <c r="AH26" s="135" t="s">
        <v>45</v>
      </c>
      <c r="AI26" s="135" t="s">
        <v>46</v>
      </c>
      <c r="AJ26" s="135" t="s">
        <v>43</v>
      </c>
      <c r="AK26" s="135" t="s">
        <v>44</v>
      </c>
      <c r="AL26" s="135" t="s">
        <v>45</v>
      </c>
      <c r="AM26" s="135" t="s">
        <v>46</v>
      </c>
      <c r="AN26" s="135" t="s">
        <v>43</v>
      </c>
      <c r="AO26" s="135" t="s">
        <v>44</v>
      </c>
      <c r="AP26" s="135" t="s">
        <v>45</v>
      </c>
      <c r="AQ26" s="135" t="s">
        <v>46</v>
      </c>
      <c r="AR26" s="135" t="s">
        <v>43</v>
      </c>
      <c r="AS26" s="135" t="s">
        <v>44</v>
      </c>
      <c r="AT26" s="135" t="s">
        <v>45</v>
      </c>
      <c r="AU26" s="135" t="s">
        <v>46</v>
      </c>
      <c r="AV26" s="135" t="s">
        <v>43</v>
      </c>
      <c r="AW26" s="135" t="s">
        <v>44</v>
      </c>
      <c r="AX26" s="135" t="s">
        <v>45</v>
      </c>
      <c r="AY26" s="135" t="s">
        <v>46</v>
      </c>
      <c r="AZ26" s="214"/>
      <c r="BA26" s="209"/>
      <c r="BB26" s="210"/>
    </row>
    <row r="27" spans="1:54" s="134" customFormat="1" ht="22.5">
      <c r="A27" s="212"/>
      <c r="B27" s="135" t="s">
        <v>64</v>
      </c>
      <c r="C27" s="135" t="s">
        <v>75</v>
      </c>
      <c r="D27" s="135">
        <f>D24*100</f>
        <v>2200</v>
      </c>
      <c r="E27" s="135">
        <f>E24*150</f>
        <v>4500</v>
      </c>
      <c r="F27" s="135">
        <f>F24*200</f>
        <v>6000</v>
      </c>
      <c r="G27" s="138">
        <f>SUM(D27:F27)</f>
        <v>12700</v>
      </c>
      <c r="H27" s="135">
        <f>H24*100</f>
        <v>2500</v>
      </c>
      <c r="I27" s="135">
        <f>I24*150</f>
        <v>5400</v>
      </c>
      <c r="J27" s="135">
        <f>J24*200</f>
        <v>6400</v>
      </c>
      <c r="K27" s="138">
        <f>SUM(H27:J27)</f>
        <v>14300</v>
      </c>
      <c r="L27" s="135">
        <f>L24*100</f>
        <v>2600</v>
      </c>
      <c r="M27" s="135">
        <f>M24*150</f>
        <v>5400</v>
      </c>
      <c r="N27" s="135">
        <f>N24*200</f>
        <v>6600</v>
      </c>
      <c r="O27" s="138">
        <f>SUM(L27:N27)</f>
        <v>14600</v>
      </c>
      <c r="P27" s="135">
        <f>P24*100</f>
        <v>2600</v>
      </c>
      <c r="Q27" s="135">
        <f>Q24*150</f>
        <v>5400</v>
      </c>
      <c r="R27" s="135">
        <f>R24*200</f>
        <v>6600</v>
      </c>
      <c r="S27" s="138">
        <f>SUM(P27:R27)</f>
        <v>14600</v>
      </c>
      <c r="T27" s="135">
        <f>T24*100</f>
        <v>2800</v>
      </c>
      <c r="U27" s="135">
        <f>U24*150</f>
        <v>5700</v>
      </c>
      <c r="V27" s="135">
        <f>V24*200</f>
        <v>6600</v>
      </c>
      <c r="W27" s="138">
        <f>SUM(T27:V27)</f>
        <v>15100</v>
      </c>
      <c r="X27" s="135">
        <f>X24*100</f>
        <v>2800</v>
      </c>
      <c r="Y27" s="135">
        <f>Y24*150</f>
        <v>5700</v>
      </c>
      <c r="Z27" s="135">
        <f>Z24*200</f>
        <v>7000</v>
      </c>
      <c r="AA27" s="138">
        <f>SUM(X27:Z27)</f>
        <v>15500</v>
      </c>
      <c r="AB27" s="135">
        <f>AB24*100</f>
        <v>2800</v>
      </c>
      <c r="AC27" s="135">
        <f>AC24*150</f>
        <v>5850</v>
      </c>
      <c r="AD27" s="135">
        <f>AD24*200</f>
        <v>7400</v>
      </c>
      <c r="AE27" s="138">
        <f>SUM(AB27:AD27)</f>
        <v>16050</v>
      </c>
      <c r="AF27" s="135">
        <f>AF24*100</f>
        <v>2800</v>
      </c>
      <c r="AG27" s="135">
        <f>AG24*150</f>
        <v>5850</v>
      </c>
      <c r="AH27" s="135">
        <f>AH24*200</f>
        <v>7400</v>
      </c>
      <c r="AI27" s="138">
        <f>SUM(AF27:AH27)</f>
        <v>16050</v>
      </c>
      <c r="AJ27" s="135">
        <f>AJ24*100</f>
        <v>2900</v>
      </c>
      <c r="AK27" s="135">
        <f>AK24*150</f>
        <v>5850</v>
      </c>
      <c r="AL27" s="135">
        <f>AL24*200</f>
        <v>7400</v>
      </c>
      <c r="AM27" s="138">
        <f>SUM(AJ27:AL27)</f>
        <v>16150</v>
      </c>
      <c r="AN27" s="135">
        <f>AN24*100</f>
        <v>2900</v>
      </c>
      <c r="AO27" s="135">
        <f>AO24*150</f>
        <v>5850</v>
      </c>
      <c r="AP27" s="135">
        <f>AP24*200</f>
        <v>7400</v>
      </c>
      <c r="AQ27" s="138">
        <f>SUM(AN27:AP27)</f>
        <v>16150</v>
      </c>
      <c r="AR27" s="135">
        <f>AR24*100</f>
        <v>2900</v>
      </c>
      <c r="AS27" s="135">
        <f>AS24*150</f>
        <v>5850</v>
      </c>
      <c r="AT27" s="135">
        <f>AT24*200</f>
        <v>7400</v>
      </c>
      <c r="AU27" s="138">
        <f>SUM(AR27:AT27)</f>
        <v>16150</v>
      </c>
      <c r="AV27" s="135">
        <f>AV24*100</f>
        <v>2900</v>
      </c>
      <c r="AW27" s="135">
        <f>AW24*150</f>
        <v>5850</v>
      </c>
      <c r="AX27" s="135">
        <f>AX24*200</f>
        <v>7400</v>
      </c>
      <c r="AY27" s="138">
        <f>SUM(AV27:AX27)</f>
        <v>16150</v>
      </c>
      <c r="AZ27" s="215"/>
      <c r="BA27" s="209"/>
      <c r="BB27" s="211"/>
    </row>
    <row r="28" spans="1:54" s="134" customFormat="1" ht="22.5">
      <c r="A28" s="135" t="s">
        <v>3</v>
      </c>
      <c r="B28" s="135" t="s">
        <v>4</v>
      </c>
      <c r="C28" s="135" t="s">
        <v>76</v>
      </c>
      <c r="D28" s="216" t="s">
        <v>27</v>
      </c>
      <c r="E28" s="217"/>
      <c r="F28" s="217"/>
      <c r="G28" s="218"/>
      <c r="H28" s="216" t="s">
        <v>28</v>
      </c>
      <c r="I28" s="217"/>
      <c r="J28" s="217"/>
      <c r="K28" s="218"/>
      <c r="L28" s="216" t="s">
        <v>29</v>
      </c>
      <c r="M28" s="217"/>
      <c r="N28" s="217"/>
      <c r="O28" s="218"/>
      <c r="P28" s="216" t="s">
        <v>30</v>
      </c>
      <c r="Q28" s="217"/>
      <c r="R28" s="217"/>
      <c r="S28" s="218"/>
      <c r="T28" s="216" t="s">
        <v>31</v>
      </c>
      <c r="U28" s="217"/>
      <c r="V28" s="217"/>
      <c r="W28" s="218"/>
      <c r="X28" s="216" t="s">
        <v>32</v>
      </c>
      <c r="Y28" s="217"/>
      <c r="Z28" s="217"/>
      <c r="AA28" s="218"/>
      <c r="AB28" s="216" t="s">
        <v>33</v>
      </c>
      <c r="AC28" s="217"/>
      <c r="AD28" s="217"/>
      <c r="AE28" s="218"/>
      <c r="AF28" s="219" t="s">
        <v>34</v>
      </c>
      <c r="AG28" s="220"/>
      <c r="AH28" s="220"/>
      <c r="AI28" s="221"/>
      <c r="AJ28" s="216" t="s">
        <v>35</v>
      </c>
      <c r="AK28" s="217"/>
      <c r="AL28" s="217"/>
      <c r="AM28" s="218"/>
      <c r="AN28" s="216" t="s">
        <v>36</v>
      </c>
      <c r="AO28" s="217"/>
      <c r="AP28" s="217"/>
      <c r="AQ28" s="218"/>
      <c r="AR28" s="216" t="s">
        <v>37</v>
      </c>
      <c r="AS28" s="217"/>
      <c r="AT28" s="217"/>
      <c r="AU28" s="218"/>
      <c r="AV28" s="216" t="s">
        <v>38</v>
      </c>
      <c r="AW28" s="217"/>
      <c r="AX28" s="217"/>
      <c r="AY28" s="218"/>
      <c r="AZ28" s="135" t="s">
        <v>39</v>
      </c>
      <c r="BA28" s="136" t="s">
        <v>40</v>
      </c>
      <c r="BB28" s="136" t="s">
        <v>41</v>
      </c>
    </row>
    <row r="29" spans="1:54" s="134" customFormat="1" ht="22.5">
      <c r="A29" s="212">
        <v>5</v>
      </c>
      <c r="B29" s="135" t="s">
        <v>5</v>
      </c>
      <c r="C29" s="137" t="s">
        <v>77</v>
      </c>
      <c r="D29" s="135" t="s">
        <v>43</v>
      </c>
      <c r="E29" s="135" t="s">
        <v>44</v>
      </c>
      <c r="F29" s="135" t="s">
        <v>45</v>
      </c>
      <c r="G29" s="135" t="s">
        <v>46</v>
      </c>
      <c r="H29" s="135" t="s">
        <v>43</v>
      </c>
      <c r="I29" s="135" t="s">
        <v>44</v>
      </c>
      <c r="J29" s="135" t="s">
        <v>45</v>
      </c>
      <c r="K29" s="135" t="s">
        <v>46</v>
      </c>
      <c r="L29" s="135" t="s">
        <v>43</v>
      </c>
      <c r="M29" s="135" t="s">
        <v>44</v>
      </c>
      <c r="N29" s="135" t="s">
        <v>45</v>
      </c>
      <c r="O29" s="135" t="s">
        <v>46</v>
      </c>
      <c r="P29" s="135" t="s">
        <v>43</v>
      </c>
      <c r="Q29" s="135" t="s">
        <v>44</v>
      </c>
      <c r="R29" s="135" t="s">
        <v>45</v>
      </c>
      <c r="S29" s="135" t="s">
        <v>46</v>
      </c>
      <c r="T29" s="135" t="s">
        <v>43</v>
      </c>
      <c r="U29" s="135" t="s">
        <v>44</v>
      </c>
      <c r="V29" s="135" t="s">
        <v>45</v>
      </c>
      <c r="W29" s="135" t="s">
        <v>46</v>
      </c>
      <c r="X29" s="135" t="s">
        <v>43</v>
      </c>
      <c r="Y29" s="135" t="s">
        <v>44</v>
      </c>
      <c r="Z29" s="135" t="s">
        <v>45</v>
      </c>
      <c r="AA29" s="135" t="s">
        <v>46</v>
      </c>
      <c r="AB29" s="135" t="s">
        <v>43</v>
      </c>
      <c r="AC29" s="135" t="s">
        <v>44</v>
      </c>
      <c r="AD29" s="135" t="s">
        <v>45</v>
      </c>
      <c r="AE29" s="135" t="s">
        <v>46</v>
      </c>
      <c r="AF29" s="135" t="s">
        <v>43</v>
      </c>
      <c r="AG29" s="135" t="s">
        <v>44</v>
      </c>
      <c r="AH29" s="135" t="s">
        <v>45</v>
      </c>
      <c r="AI29" s="135" t="s">
        <v>46</v>
      </c>
      <c r="AJ29" s="135" t="s">
        <v>43</v>
      </c>
      <c r="AK29" s="135" t="s">
        <v>44</v>
      </c>
      <c r="AL29" s="135" t="s">
        <v>45</v>
      </c>
      <c r="AM29" s="135" t="s">
        <v>46</v>
      </c>
      <c r="AN29" s="135" t="s">
        <v>43</v>
      </c>
      <c r="AO29" s="135" t="s">
        <v>44</v>
      </c>
      <c r="AP29" s="135" t="s">
        <v>45</v>
      </c>
      <c r="AQ29" s="135" t="s">
        <v>46</v>
      </c>
      <c r="AR29" s="135" t="s">
        <v>43</v>
      </c>
      <c r="AS29" s="135" t="s">
        <v>44</v>
      </c>
      <c r="AT29" s="135" t="s">
        <v>45</v>
      </c>
      <c r="AU29" s="135" t="s">
        <v>46</v>
      </c>
      <c r="AV29" s="135" t="s">
        <v>43</v>
      </c>
      <c r="AW29" s="135" t="s">
        <v>44</v>
      </c>
      <c r="AX29" s="135" t="s">
        <v>45</v>
      </c>
      <c r="AY29" s="135" t="s">
        <v>46</v>
      </c>
      <c r="AZ29" s="213">
        <f>G30+K30+O30+S30+W30+AA30+AE30+AI30+AM30+AQ30+AU30+AY30</f>
        <v>662</v>
      </c>
      <c r="BA29" s="209">
        <f>G33+K33+O33+S33+W33+AA33+AE33+AI33+AM33+AQ33+AU33+AY33</f>
        <v>96250</v>
      </c>
      <c r="BB29" s="210">
        <f>BA29/2</f>
        <v>48125</v>
      </c>
    </row>
    <row r="30" spans="1:54" s="134" customFormat="1" ht="11.25">
      <c r="A30" s="212"/>
      <c r="B30" s="138" t="s">
        <v>47</v>
      </c>
      <c r="C30" s="139">
        <v>1594331506</v>
      </c>
      <c r="D30" s="138">
        <v>24</v>
      </c>
      <c r="E30" s="138">
        <v>19</v>
      </c>
      <c r="F30" s="138">
        <v>13</v>
      </c>
      <c r="G30" s="138">
        <f>SUM(D30:F30)</f>
        <v>56</v>
      </c>
      <c r="H30" s="138">
        <v>24</v>
      </c>
      <c r="I30" s="138">
        <v>18</v>
      </c>
      <c r="J30" s="138">
        <v>13</v>
      </c>
      <c r="K30" s="138">
        <f>SUM(H30:J30)</f>
        <v>55</v>
      </c>
      <c r="L30" s="138">
        <v>24</v>
      </c>
      <c r="M30" s="138">
        <v>18</v>
      </c>
      <c r="N30" s="138">
        <v>13</v>
      </c>
      <c r="O30" s="138">
        <f>SUM(L30:N30)</f>
        <v>55</v>
      </c>
      <c r="P30" s="138">
        <v>22</v>
      </c>
      <c r="Q30" s="138">
        <v>19</v>
      </c>
      <c r="R30" s="138">
        <v>13</v>
      </c>
      <c r="S30" s="138">
        <f>SUM(P30:R30)</f>
        <v>54</v>
      </c>
      <c r="T30" s="138">
        <v>23</v>
      </c>
      <c r="U30" s="138">
        <v>19</v>
      </c>
      <c r="V30" s="138">
        <v>13</v>
      </c>
      <c r="W30" s="138">
        <f>SUM(T30:V30)</f>
        <v>55</v>
      </c>
      <c r="X30" s="138">
        <v>18</v>
      </c>
      <c r="Y30" s="138">
        <v>12</v>
      </c>
      <c r="Z30" s="138">
        <v>14</v>
      </c>
      <c r="AA30" s="138">
        <f>SUM(X30:Z30)</f>
        <v>44</v>
      </c>
      <c r="AB30" s="138">
        <v>17</v>
      </c>
      <c r="AC30" s="138">
        <v>24</v>
      </c>
      <c r="AD30" s="138">
        <v>15</v>
      </c>
      <c r="AE30" s="138">
        <f>SUM(AB30:AD30)</f>
        <v>56</v>
      </c>
      <c r="AF30" s="138">
        <v>17</v>
      </c>
      <c r="AG30" s="138">
        <v>24</v>
      </c>
      <c r="AH30" s="138">
        <v>15</v>
      </c>
      <c r="AI30" s="138">
        <f>SUM(AF30:AH30)</f>
        <v>56</v>
      </c>
      <c r="AJ30" s="138">
        <v>17</v>
      </c>
      <c r="AK30" s="138">
        <v>24</v>
      </c>
      <c r="AL30" s="138">
        <v>16</v>
      </c>
      <c r="AM30" s="138">
        <f>SUM(AJ30:AL30)</f>
        <v>57</v>
      </c>
      <c r="AN30" s="138">
        <v>17</v>
      </c>
      <c r="AO30" s="138">
        <v>24</v>
      </c>
      <c r="AP30" s="138">
        <v>16</v>
      </c>
      <c r="AQ30" s="138">
        <f>SUM(AN30:AP30)</f>
        <v>57</v>
      </c>
      <c r="AR30" s="138">
        <v>16</v>
      </c>
      <c r="AS30" s="138">
        <v>24</v>
      </c>
      <c r="AT30" s="138">
        <v>16</v>
      </c>
      <c r="AU30" s="138">
        <f>SUM(AR30:AT30)</f>
        <v>56</v>
      </c>
      <c r="AV30" s="138">
        <v>16</v>
      </c>
      <c r="AW30" s="138">
        <v>28</v>
      </c>
      <c r="AX30" s="138">
        <v>17</v>
      </c>
      <c r="AY30" s="138">
        <f>SUM(AV30:AX30)</f>
        <v>61</v>
      </c>
      <c r="AZ30" s="214"/>
      <c r="BA30" s="209"/>
      <c r="BB30" s="210"/>
    </row>
    <row r="31" spans="1:54" s="134" customFormat="1" ht="11.25">
      <c r="A31" s="212"/>
      <c r="B31" s="135" t="s">
        <v>49</v>
      </c>
      <c r="C31" s="135">
        <v>2009</v>
      </c>
      <c r="D31" s="216" t="s">
        <v>51</v>
      </c>
      <c r="E31" s="217"/>
      <c r="F31" s="217"/>
      <c r="G31" s="218"/>
      <c r="H31" s="216" t="s">
        <v>52</v>
      </c>
      <c r="I31" s="217"/>
      <c r="J31" s="217"/>
      <c r="K31" s="218"/>
      <c r="L31" s="216" t="s">
        <v>53</v>
      </c>
      <c r="M31" s="217"/>
      <c r="N31" s="217"/>
      <c r="O31" s="218"/>
      <c r="P31" s="216" t="s">
        <v>54</v>
      </c>
      <c r="Q31" s="217"/>
      <c r="R31" s="217"/>
      <c r="S31" s="218"/>
      <c r="T31" s="216" t="s">
        <v>55</v>
      </c>
      <c r="U31" s="217"/>
      <c r="V31" s="217"/>
      <c r="W31" s="218"/>
      <c r="X31" s="216" t="s">
        <v>56</v>
      </c>
      <c r="Y31" s="217"/>
      <c r="Z31" s="217"/>
      <c r="AA31" s="218"/>
      <c r="AB31" s="216" t="s">
        <v>57</v>
      </c>
      <c r="AC31" s="217"/>
      <c r="AD31" s="217"/>
      <c r="AE31" s="218"/>
      <c r="AF31" s="216" t="s">
        <v>58</v>
      </c>
      <c r="AG31" s="217"/>
      <c r="AH31" s="217"/>
      <c r="AI31" s="218"/>
      <c r="AJ31" s="216" t="s">
        <v>59</v>
      </c>
      <c r="AK31" s="217"/>
      <c r="AL31" s="217"/>
      <c r="AM31" s="218"/>
      <c r="AN31" s="216" t="s">
        <v>60</v>
      </c>
      <c r="AO31" s="217"/>
      <c r="AP31" s="217"/>
      <c r="AQ31" s="218"/>
      <c r="AR31" s="216" t="s">
        <v>61</v>
      </c>
      <c r="AS31" s="217"/>
      <c r="AT31" s="217"/>
      <c r="AU31" s="218"/>
      <c r="AV31" s="216" t="s">
        <v>62</v>
      </c>
      <c r="AW31" s="217"/>
      <c r="AX31" s="217"/>
      <c r="AY31" s="218"/>
      <c r="AZ31" s="214"/>
      <c r="BA31" s="209"/>
      <c r="BB31" s="210"/>
    </row>
    <row r="32" spans="1:54" s="134" customFormat="1" ht="22.5">
      <c r="A32" s="212"/>
      <c r="B32" s="135" t="s">
        <v>63</v>
      </c>
      <c r="C32" s="137">
        <v>1007</v>
      </c>
      <c r="D32" s="135" t="s">
        <v>43</v>
      </c>
      <c r="E32" s="135" t="s">
        <v>44</v>
      </c>
      <c r="F32" s="135" t="s">
        <v>45</v>
      </c>
      <c r="G32" s="135" t="s">
        <v>46</v>
      </c>
      <c r="H32" s="135" t="s">
        <v>43</v>
      </c>
      <c r="I32" s="135" t="s">
        <v>44</v>
      </c>
      <c r="J32" s="135" t="s">
        <v>45</v>
      </c>
      <c r="K32" s="135" t="s">
        <v>46</v>
      </c>
      <c r="L32" s="135" t="s">
        <v>43</v>
      </c>
      <c r="M32" s="135" t="s">
        <v>44</v>
      </c>
      <c r="N32" s="135" t="s">
        <v>45</v>
      </c>
      <c r="O32" s="135" t="s">
        <v>46</v>
      </c>
      <c r="P32" s="135" t="s">
        <v>43</v>
      </c>
      <c r="Q32" s="135" t="s">
        <v>44</v>
      </c>
      <c r="R32" s="135" t="s">
        <v>45</v>
      </c>
      <c r="S32" s="135" t="s">
        <v>46</v>
      </c>
      <c r="T32" s="135" t="s">
        <v>43</v>
      </c>
      <c r="U32" s="135" t="s">
        <v>44</v>
      </c>
      <c r="V32" s="135" t="s">
        <v>45</v>
      </c>
      <c r="W32" s="135" t="s">
        <v>46</v>
      </c>
      <c r="X32" s="135" t="s">
        <v>43</v>
      </c>
      <c r="Y32" s="135" t="s">
        <v>44</v>
      </c>
      <c r="Z32" s="135" t="s">
        <v>45</v>
      </c>
      <c r="AA32" s="135" t="s">
        <v>46</v>
      </c>
      <c r="AB32" s="135" t="s">
        <v>43</v>
      </c>
      <c r="AC32" s="135" t="s">
        <v>44</v>
      </c>
      <c r="AD32" s="135" t="s">
        <v>45</v>
      </c>
      <c r="AE32" s="135" t="s">
        <v>46</v>
      </c>
      <c r="AF32" s="135" t="s">
        <v>43</v>
      </c>
      <c r="AG32" s="135" t="s">
        <v>44</v>
      </c>
      <c r="AH32" s="135" t="s">
        <v>45</v>
      </c>
      <c r="AI32" s="135" t="s">
        <v>46</v>
      </c>
      <c r="AJ32" s="135" t="s">
        <v>43</v>
      </c>
      <c r="AK32" s="135" t="s">
        <v>44</v>
      </c>
      <c r="AL32" s="135" t="s">
        <v>45</v>
      </c>
      <c r="AM32" s="135" t="s">
        <v>46</v>
      </c>
      <c r="AN32" s="135" t="s">
        <v>43</v>
      </c>
      <c r="AO32" s="135" t="s">
        <v>44</v>
      </c>
      <c r="AP32" s="135" t="s">
        <v>45</v>
      </c>
      <c r="AQ32" s="135" t="s">
        <v>46</v>
      </c>
      <c r="AR32" s="135" t="s">
        <v>43</v>
      </c>
      <c r="AS32" s="135" t="s">
        <v>44</v>
      </c>
      <c r="AT32" s="135" t="s">
        <v>45</v>
      </c>
      <c r="AU32" s="135" t="s">
        <v>46</v>
      </c>
      <c r="AV32" s="135" t="s">
        <v>43</v>
      </c>
      <c r="AW32" s="135" t="s">
        <v>44</v>
      </c>
      <c r="AX32" s="135" t="s">
        <v>45</v>
      </c>
      <c r="AY32" s="135" t="s">
        <v>46</v>
      </c>
      <c r="AZ32" s="214"/>
      <c r="BA32" s="209"/>
      <c r="BB32" s="210"/>
    </row>
    <row r="33" spans="1:54" s="134" customFormat="1" ht="22.5">
      <c r="A33" s="212"/>
      <c r="B33" s="135" t="s">
        <v>64</v>
      </c>
      <c r="C33" s="135" t="s">
        <v>78</v>
      </c>
      <c r="D33" s="135">
        <f>D30*100</f>
        <v>2400</v>
      </c>
      <c r="E33" s="135">
        <f>E30*150</f>
        <v>2850</v>
      </c>
      <c r="F33" s="135">
        <f>F30*200</f>
        <v>2600</v>
      </c>
      <c r="G33" s="138">
        <f>SUM(D33:F33)</f>
        <v>7850</v>
      </c>
      <c r="H33" s="135">
        <f>H30*100</f>
        <v>2400</v>
      </c>
      <c r="I33" s="135">
        <f>I30*150</f>
        <v>2700</v>
      </c>
      <c r="J33" s="135">
        <f>J30*200</f>
        <v>2600</v>
      </c>
      <c r="K33" s="138">
        <f>SUM(H33:J33)</f>
        <v>7700</v>
      </c>
      <c r="L33" s="135">
        <f>L30*100</f>
        <v>2400</v>
      </c>
      <c r="M33" s="135">
        <f>M30*150</f>
        <v>2700</v>
      </c>
      <c r="N33" s="135">
        <f>N30*200</f>
        <v>2600</v>
      </c>
      <c r="O33" s="138">
        <f>SUM(L33:N33)</f>
        <v>7700</v>
      </c>
      <c r="P33" s="135">
        <f>P30*100</f>
        <v>2200</v>
      </c>
      <c r="Q33" s="135">
        <f>Q30*150</f>
        <v>2850</v>
      </c>
      <c r="R33" s="135">
        <f>R30*200</f>
        <v>2600</v>
      </c>
      <c r="S33" s="138">
        <f>SUM(P33:R33)</f>
        <v>7650</v>
      </c>
      <c r="T33" s="135">
        <f>T30*100</f>
        <v>2300</v>
      </c>
      <c r="U33" s="135">
        <f>U30*150</f>
        <v>2850</v>
      </c>
      <c r="V33" s="135">
        <f>V30*200</f>
        <v>2600</v>
      </c>
      <c r="W33" s="138">
        <f>SUM(T33:V33)</f>
        <v>7750</v>
      </c>
      <c r="X33" s="135">
        <f>X30*100</f>
        <v>1800</v>
      </c>
      <c r="Y33" s="135">
        <f>Y30*150</f>
        <v>1800</v>
      </c>
      <c r="Z33" s="135">
        <f>Z30*200</f>
        <v>2800</v>
      </c>
      <c r="AA33" s="138">
        <f>SUM(X33:Z33)</f>
        <v>6400</v>
      </c>
      <c r="AB33" s="135">
        <f>AB30*100</f>
        <v>1700</v>
      </c>
      <c r="AC33" s="135">
        <f>AC30*150</f>
        <v>3600</v>
      </c>
      <c r="AD33" s="135">
        <f>AD30*200</f>
        <v>3000</v>
      </c>
      <c r="AE33" s="138">
        <f>SUM(AB33:AD33)</f>
        <v>8300</v>
      </c>
      <c r="AF33" s="135">
        <f>AF30*100</f>
        <v>1700</v>
      </c>
      <c r="AG33" s="135">
        <f>AG30*150</f>
        <v>3600</v>
      </c>
      <c r="AH33" s="135">
        <f>AH30*200</f>
        <v>3000</v>
      </c>
      <c r="AI33" s="138">
        <f>SUM(AF33:AH33)</f>
        <v>8300</v>
      </c>
      <c r="AJ33" s="135">
        <f>AJ30*100</f>
        <v>1700</v>
      </c>
      <c r="AK33" s="135">
        <f>AK30*150</f>
        <v>3600</v>
      </c>
      <c r="AL33" s="135">
        <f>AL30*200</f>
        <v>3200</v>
      </c>
      <c r="AM33" s="138">
        <f>SUM(AJ33:AL33)</f>
        <v>8500</v>
      </c>
      <c r="AN33" s="135">
        <f>AN30*100</f>
        <v>1700</v>
      </c>
      <c r="AO33" s="135">
        <f>AO30*150</f>
        <v>3600</v>
      </c>
      <c r="AP33" s="135">
        <f>AP30*200</f>
        <v>3200</v>
      </c>
      <c r="AQ33" s="138">
        <f>SUM(AN33:AP33)</f>
        <v>8500</v>
      </c>
      <c r="AR33" s="135">
        <f>AR30*100</f>
        <v>1600</v>
      </c>
      <c r="AS33" s="135">
        <f>AS30*150</f>
        <v>3600</v>
      </c>
      <c r="AT33" s="135">
        <f>AT30*200</f>
        <v>3200</v>
      </c>
      <c r="AU33" s="138">
        <f>SUM(AR33:AT33)</f>
        <v>8400</v>
      </c>
      <c r="AV33" s="135">
        <f>AV30*100</f>
        <v>1600</v>
      </c>
      <c r="AW33" s="135">
        <f>AW30*150</f>
        <v>4200</v>
      </c>
      <c r="AX33" s="135">
        <f>AX30*200</f>
        <v>3400</v>
      </c>
      <c r="AY33" s="138">
        <f>SUM(AV33:AX33)</f>
        <v>9200</v>
      </c>
      <c r="AZ33" s="215"/>
      <c r="BA33" s="209"/>
      <c r="BB33" s="211"/>
    </row>
    <row r="34" spans="1:54" s="134" customFormat="1" ht="22.5">
      <c r="A34" s="135" t="s">
        <v>3</v>
      </c>
      <c r="B34" s="135" t="s">
        <v>4</v>
      </c>
      <c r="C34" s="135" t="s">
        <v>79</v>
      </c>
      <c r="D34" s="216" t="s">
        <v>27</v>
      </c>
      <c r="E34" s="217"/>
      <c r="F34" s="217"/>
      <c r="G34" s="218"/>
      <c r="H34" s="216" t="s">
        <v>28</v>
      </c>
      <c r="I34" s="217"/>
      <c r="J34" s="217"/>
      <c r="K34" s="218"/>
      <c r="L34" s="216" t="s">
        <v>29</v>
      </c>
      <c r="M34" s="217"/>
      <c r="N34" s="217"/>
      <c r="O34" s="218"/>
      <c r="P34" s="216" t="s">
        <v>30</v>
      </c>
      <c r="Q34" s="217"/>
      <c r="R34" s="217"/>
      <c r="S34" s="218"/>
      <c r="T34" s="216" t="s">
        <v>31</v>
      </c>
      <c r="U34" s="217"/>
      <c r="V34" s="217"/>
      <c r="W34" s="218"/>
      <c r="X34" s="216" t="s">
        <v>32</v>
      </c>
      <c r="Y34" s="217"/>
      <c r="Z34" s="217"/>
      <c r="AA34" s="218"/>
      <c r="AB34" s="216" t="s">
        <v>33</v>
      </c>
      <c r="AC34" s="217"/>
      <c r="AD34" s="217"/>
      <c r="AE34" s="218"/>
      <c r="AF34" s="219" t="s">
        <v>34</v>
      </c>
      <c r="AG34" s="220"/>
      <c r="AH34" s="220"/>
      <c r="AI34" s="221"/>
      <c r="AJ34" s="216" t="s">
        <v>35</v>
      </c>
      <c r="AK34" s="217"/>
      <c r="AL34" s="217"/>
      <c r="AM34" s="218"/>
      <c r="AN34" s="216" t="s">
        <v>36</v>
      </c>
      <c r="AO34" s="217"/>
      <c r="AP34" s="217"/>
      <c r="AQ34" s="218"/>
      <c r="AR34" s="216" t="s">
        <v>37</v>
      </c>
      <c r="AS34" s="217"/>
      <c r="AT34" s="217"/>
      <c r="AU34" s="218"/>
      <c r="AV34" s="216" t="s">
        <v>38</v>
      </c>
      <c r="AW34" s="217"/>
      <c r="AX34" s="217"/>
      <c r="AY34" s="218"/>
      <c r="AZ34" s="135" t="s">
        <v>39</v>
      </c>
      <c r="BA34" s="136" t="s">
        <v>40</v>
      </c>
      <c r="BB34" s="136" t="s">
        <v>41</v>
      </c>
    </row>
    <row r="35" spans="1:54" s="134" customFormat="1" ht="22.5">
      <c r="A35" s="212">
        <v>6</v>
      </c>
      <c r="B35" s="135" t="s">
        <v>5</v>
      </c>
      <c r="C35" s="137" t="s">
        <v>80</v>
      </c>
      <c r="D35" s="135" t="s">
        <v>43</v>
      </c>
      <c r="E35" s="135" t="s">
        <v>44</v>
      </c>
      <c r="F35" s="135" t="s">
        <v>45</v>
      </c>
      <c r="G35" s="135" t="s">
        <v>46</v>
      </c>
      <c r="H35" s="135" t="s">
        <v>43</v>
      </c>
      <c r="I35" s="135" t="s">
        <v>44</v>
      </c>
      <c r="J35" s="135" t="s">
        <v>45</v>
      </c>
      <c r="K35" s="135" t="s">
        <v>46</v>
      </c>
      <c r="L35" s="135" t="s">
        <v>43</v>
      </c>
      <c r="M35" s="135" t="s">
        <v>44</v>
      </c>
      <c r="N35" s="135" t="s">
        <v>45</v>
      </c>
      <c r="O35" s="135" t="s">
        <v>46</v>
      </c>
      <c r="P35" s="135" t="s">
        <v>43</v>
      </c>
      <c r="Q35" s="135" t="s">
        <v>44</v>
      </c>
      <c r="R35" s="135" t="s">
        <v>45</v>
      </c>
      <c r="S35" s="135" t="s">
        <v>46</v>
      </c>
      <c r="T35" s="135" t="s">
        <v>43</v>
      </c>
      <c r="U35" s="135" t="s">
        <v>44</v>
      </c>
      <c r="V35" s="135" t="s">
        <v>45</v>
      </c>
      <c r="W35" s="135" t="s">
        <v>46</v>
      </c>
      <c r="X35" s="135" t="s">
        <v>43</v>
      </c>
      <c r="Y35" s="135" t="s">
        <v>44</v>
      </c>
      <c r="Z35" s="135" t="s">
        <v>45</v>
      </c>
      <c r="AA35" s="135" t="s">
        <v>46</v>
      </c>
      <c r="AB35" s="135" t="s">
        <v>43</v>
      </c>
      <c r="AC35" s="135" t="s">
        <v>44</v>
      </c>
      <c r="AD35" s="135" t="s">
        <v>45</v>
      </c>
      <c r="AE35" s="135" t="s">
        <v>46</v>
      </c>
      <c r="AF35" s="135" t="s">
        <v>43</v>
      </c>
      <c r="AG35" s="135" t="s">
        <v>44</v>
      </c>
      <c r="AH35" s="135" t="s">
        <v>45</v>
      </c>
      <c r="AI35" s="135" t="s">
        <v>46</v>
      </c>
      <c r="AJ35" s="135" t="s">
        <v>43</v>
      </c>
      <c r="AK35" s="135" t="s">
        <v>44</v>
      </c>
      <c r="AL35" s="135" t="s">
        <v>45</v>
      </c>
      <c r="AM35" s="135" t="s">
        <v>46</v>
      </c>
      <c r="AN35" s="135" t="s">
        <v>43</v>
      </c>
      <c r="AO35" s="135" t="s">
        <v>44</v>
      </c>
      <c r="AP35" s="135" t="s">
        <v>45</v>
      </c>
      <c r="AQ35" s="135" t="s">
        <v>46</v>
      </c>
      <c r="AR35" s="135" t="s">
        <v>43</v>
      </c>
      <c r="AS35" s="135" t="s">
        <v>44</v>
      </c>
      <c r="AT35" s="135" t="s">
        <v>45</v>
      </c>
      <c r="AU35" s="135" t="s">
        <v>46</v>
      </c>
      <c r="AV35" s="135" t="s">
        <v>43</v>
      </c>
      <c r="AW35" s="135" t="s">
        <v>44</v>
      </c>
      <c r="AX35" s="135" t="s">
        <v>45</v>
      </c>
      <c r="AY35" s="135" t="s">
        <v>46</v>
      </c>
      <c r="AZ35" s="213">
        <f>G36+K36+O36+S36+W36+AA36+AE36+AI36+AM36+AQ36+AU36+AY36</f>
        <v>526</v>
      </c>
      <c r="BA35" s="209">
        <f>G39+K39+O39+S39+W39+AA39+AE39+AI39+AM39+AQ39+AU39+AY39</f>
        <v>84950</v>
      </c>
      <c r="BB35" s="210">
        <f>BA35/2</f>
        <v>42475</v>
      </c>
    </row>
    <row r="36" spans="1:54" s="134" customFormat="1" ht="11.25">
      <c r="A36" s="212"/>
      <c r="B36" s="138" t="s">
        <v>47</v>
      </c>
      <c r="C36" s="139">
        <v>17767761909</v>
      </c>
      <c r="D36" s="138">
        <v>13</v>
      </c>
      <c r="E36" s="138">
        <v>8</v>
      </c>
      <c r="F36" s="138">
        <v>29</v>
      </c>
      <c r="G36" s="138">
        <f>SUM(D36:F36)</f>
        <v>50</v>
      </c>
      <c r="H36" s="138">
        <v>13</v>
      </c>
      <c r="I36" s="138">
        <v>8</v>
      </c>
      <c r="J36" s="138">
        <v>29</v>
      </c>
      <c r="K36" s="138">
        <f>SUM(H36:J36)</f>
        <v>50</v>
      </c>
      <c r="L36" s="138">
        <v>13</v>
      </c>
      <c r="M36" s="138">
        <v>10</v>
      </c>
      <c r="N36" s="138">
        <v>28</v>
      </c>
      <c r="O36" s="138">
        <f>SUM(L36:N36)</f>
        <v>51</v>
      </c>
      <c r="P36" s="138">
        <v>12</v>
      </c>
      <c r="Q36" s="138">
        <v>10</v>
      </c>
      <c r="R36" s="138">
        <v>27</v>
      </c>
      <c r="S36" s="138">
        <f>SUM(P36:R36)</f>
        <v>49</v>
      </c>
      <c r="T36" s="138">
        <v>11</v>
      </c>
      <c r="U36" s="138">
        <v>10</v>
      </c>
      <c r="V36" s="138">
        <v>24</v>
      </c>
      <c r="W36" s="138">
        <f>SUM(T36:V36)</f>
        <v>45</v>
      </c>
      <c r="X36" s="138">
        <v>11</v>
      </c>
      <c r="Y36" s="138">
        <v>10</v>
      </c>
      <c r="Z36" s="138">
        <v>24</v>
      </c>
      <c r="AA36" s="138">
        <f>SUM(X36:Z36)</f>
        <v>45</v>
      </c>
      <c r="AB36" s="138">
        <v>10</v>
      </c>
      <c r="AC36" s="138">
        <v>11</v>
      </c>
      <c r="AD36" s="138">
        <v>16</v>
      </c>
      <c r="AE36" s="138">
        <f>SUM(AB36:AD36)</f>
        <v>37</v>
      </c>
      <c r="AF36" s="138">
        <v>10</v>
      </c>
      <c r="AG36" s="138">
        <v>11</v>
      </c>
      <c r="AH36" s="138">
        <v>15</v>
      </c>
      <c r="AI36" s="138">
        <f>SUM(AF36:AH36)</f>
        <v>36</v>
      </c>
      <c r="AJ36" s="138">
        <v>10</v>
      </c>
      <c r="AK36" s="138">
        <v>11</v>
      </c>
      <c r="AL36" s="138">
        <v>16</v>
      </c>
      <c r="AM36" s="138">
        <f>SUM(AJ36:AL36)</f>
        <v>37</v>
      </c>
      <c r="AN36" s="138">
        <v>10</v>
      </c>
      <c r="AO36" s="138">
        <v>12</v>
      </c>
      <c r="AP36" s="138">
        <v>16</v>
      </c>
      <c r="AQ36" s="138">
        <f>SUM(AN36:AP36)</f>
        <v>38</v>
      </c>
      <c r="AR36" s="138">
        <v>13</v>
      </c>
      <c r="AS36" s="138">
        <v>12</v>
      </c>
      <c r="AT36" s="138">
        <v>17</v>
      </c>
      <c r="AU36" s="138">
        <f>SUM(AR36:AT36)</f>
        <v>42</v>
      </c>
      <c r="AV36" s="138">
        <v>13</v>
      </c>
      <c r="AW36" s="138">
        <v>14</v>
      </c>
      <c r="AX36" s="138">
        <v>19</v>
      </c>
      <c r="AY36" s="138">
        <f>SUM(AV36:AX36)</f>
        <v>46</v>
      </c>
      <c r="AZ36" s="214"/>
      <c r="BA36" s="209"/>
      <c r="BB36" s="210"/>
    </row>
    <row r="37" spans="1:54" s="134" customFormat="1" ht="11.25">
      <c r="A37" s="212"/>
      <c r="B37" s="135" t="s">
        <v>49</v>
      </c>
      <c r="C37" s="135">
        <v>2006</v>
      </c>
      <c r="D37" s="216" t="s">
        <v>51</v>
      </c>
      <c r="E37" s="217"/>
      <c r="F37" s="217"/>
      <c r="G37" s="218"/>
      <c r="H37" s="216" t="s">
        <v>52</v>
      </c>
      <c r="I37" s="217"/>
      <c r="J37" s="217"/>
      <c r="K37" s="218"/>
      <c r="L37" s="216" t="s">
        <v>53</v>
      </c>
      <c r="M37" s="217"/>
      <c r="N37" s="217"/>
      <c r="O37" s="218"/>
      <c r="P37" s="216" t="s">
        <v>54</v>
      </c>
      <c r="Q37" s="217"/>
      <c r="R37" s="217"/>
      <c r="S37" s="218"/>
      <c r="T37" s="216" t="s">
        <v>55</v>
      </c>
      <c r="U37" s="217"/>
      <c r="V37" s="217"/>
      <c r="W37" s="218"/>
      <c r="X37" s="216" t="s">
        <v>56</v>
      </c>
      <c r="Y37" s="217"/>
      <c r="Z37" s="217"/>
      <c r="AA37" s="218"/>
      <c r="AB37" s="216" t="s">
        <v>57</v>
      </c>
      <c r="AC37" s="217"/>
      <c r="AD37" s="217"/>
      <c r="AE37" s="218"/>
      <c r="AF37" s="216" t="s">
        <v>58</v>
      </c>
      <c r="AG37" s="217"/>
      <c r="AH37" s="217"/>
      <c r="AI37" s="218"/>
      <c r="AJ37" s="216" t="s">
        <v>59</v>
      </c>
      <c r="AK37" s="217"/>
      <c r="AL37" s="217"/>
      <c r="AM37" s="218"/>
      <c r="AN37" s="216" t="s">
        <v>60</v>
      </c>
      <c r="AO37" s="217"/>
      <c r="AP37" s="217"/>
      <c r="AQ37" s="218"/>
      <c r="AR37" s="216" t="s">
        <v>61</v>
      </c>
      <c r="AS37" s="217"/>
      <c r="AT37" s="217"/>
      <c r="AU37" s="218"/>
      <c r="AV37" s="216" t="s">
        <v>62</v>
      </c>
      <c r="AW37" s="217"/>
      <c r="AX37" s="217"/>
      <c r="AY37" s="218"/>
      <c r="AZ37" s="214"/>
      <c r="BA37" s="209"/>
      <c r="BB37" s="210"/>
    </row>
    <row r="38" spans="1:54" s="134" customFormat="1" ht="22.5">
      <c r="A38" s="212"/>
      <c r="B38" s="135" t="s">
        <v>63</v>
      </c>
      <c r="C38" s="137">
        <v>1400</v>
      </c>
      <c r="D38" s="135" t="s">
        <v>43</v>
      </c>
      <c r="E38" s="135" t="s">
        <v>44</v>
      </c>
      <c r="F38" s="135" t="s">
        <v>45</v>
      </c>
      <c r="G38" s="135" t="s">
        <v>46</v>
      </c>
      <c r="H38" s="135" t="s">
        <v>43</v>
      </c>
      <c r="I38" s="135" t="s">
        <v>44</v>
      </c>
      <c r="J38" s="135" t="s">
        <v>45</v>
      </c>
      <c r="K38" s="135" t="s">
        <v>46</v>
      </c>
      <c r="L38" s="135" t="s">
        <v>43</v>
      </c>
      <c r="M38" s="135" t="s">
        <v>44</v>
      </c>
      <c r="N38" s="135" t="s">
        <v>45</v>
      </c>
      <c r="O38" s="135" t="s">
        <v>46</v>
      </c>
      <c r="P38" s="135" t="s">
        <v>43</v>
      </c>
      <c r="Q38" s="135" t="s">
        <v>44</v>
      </c>
      <c r="R38" s="135" t="s">
        <v>45</v>
      </c>
      <c r="S38" s="135" t="s">
        <v>46</v>
      </c>
      <c r="T38" s="135" t="s">
        <v>43</v>
      </c>
      <c r="U38" s="135" t="s">
        <v>44</v>
      </c>
      <c r="V38" s="135" t="s">
        <v>45</v>
      </c>
      <c r="W38" s="135" t="s">
        <v>46</v>
      </c>
      <c r="X38" s="135" t="s">
        <v>43</v>
      </c>
      <c r="Y38" s="135" t="s">
        <v>44</v>
      </c>
      <c r="Z38" s="135" t="s">
        <v>45</v>
      </c>
      <c r="AA38" s="135" t="s">
        <v>46</v>
      </c>
      <c r="AB38" s="135" t="s">
        <v>43</v>
      </c>
      <c r="AC38" s="135" t="s">
        <v>44</v>
      </c>
      <c r="AD38" s="135" t="s">
        <v>45</v>
      </c>
      <c r="AE38" s="135" t="s">
        <v>46</v>
      </c>
      <c r="AF38" s="135" t="s">
        <v>43</v>
      </c>
      <c r="AG38" s="135" t="s">
        <v>44</v>
      </c>
      <c r="AH38" s="135" t="s">
        <v>45</v>
      </c>
      <c r="AI38" s="135" t="s">
        <v>46</v>
      </c>
      <c r="AJ38" s="135" t="s">
        <v>43</v>
      </c>
      <c r="AK38" s="135" t="s">
        <v>44</v>
      </c>
      <c r="AL38" s="135" t="s">
        <v>45</v>
      </c>
      <c r="AM38" s="135" t="s">
        <v>46</v>
      </c>
      <c r="AN38" s="135" t="s">
        <v>43</v>
      </c>
      <c r="AO38" s="135" t="s">
        <v>44</v>
      </c>
      <c r="AP38" s="135" t="s">
        <v>45</v>
      </c>
      <c r="AQ38" s="135" t="s">
        <v>46</v>
      </c>
      <c r="AR38" s="135" t="s">
        <v>43</v>
      </c>
      <c r="AS38" s="135" t="s">
        <v>44</v>
      </c>
      <c r="AT38" s="135" t="s">
        <v>45</v>
      </c>
      <c r="AU38" s="135" t="s">
        <v>46</v>
      </c>
      <c r="AV38" s="135" t="s">
        <v>43</v>
      </c>
      <c r="AW38" s="135" t="s">
        <v>44</v>
      </c>
      <c r="AX38" s="135" t="s">
        <v>45</v>
      </c>
      <c r="AY38" s="135" t="s">
        <v>46</v>
      </c>
      <c r="AZ38" s="214"/>
      <c r="BA38" s="209"/>
      <c r="BB38" s="210"/>
    </row>
    <row r="39" spans="1:54" s="134" customFormat="1" ht="22.5">
      <c r="A39" s="212"/>
      <c r="B39" s="135" t="s">
        <v>64</v>
      </c>
      <c r="C39" s="135" t="s">
        <v>81</v>
      </c>
      <c r="D39" s="135">
        <f>D36*100</f>
        <v>1300</v>
      </c>
      <c r="E39" s="135">
        <f>E36*150</f>
        <v>1200</v>
      </c>
      <c r="F39" s="135">
        <f>F36*200</f>
        <v>5800</v>
      </c>
      <c r="G39" s="138">
        <f>SUM(D39:F39)</f>
        <v>8300</v>
      </c>
      <c r="H39" s="135">
        <f>H36*100</f>
        <v>1300</v>
      </c>
      <c r="I39" s="135">
        <f>I36*150</f>
        <v>1200</v>
      </c>
      <c r="J39" s="135">
        <f>J36*200</f>
        <v>5800</v>
      </c>
      <c r="K39" s="138">
        <f>SUM(H39:J39)</f>
        <v>8300</v>
      </c>
      <c r="L39" s="135">
        <f>L36*100</f>
        <v>1300</v>
      </c>
      <c r="M39" s="135">
        <f>M36*150</f>
        <v>1500</v>
      </c>
      <c r="N39" s="135">
        <f>N36*200</f>
        <v>5600</v>
      </c>
      <c r="O39" s="138">
        <f>SUM(L39:N39)</f>
        <v>8400</v>
      </c>
      <c r="P39" s="135">
        <f>P36*100</f>
        <v>1200</v>
      </c>
      <c r="Q39" s="135">
        <f>Q36*150</f>
        <v>1500</v>
      </c>
      <c r="R39" s="135">
        <f>R36*200</f>
        <v>5400</v>
      </c>
      <c r="S39" s="138">
        <f>SUM(P39:R39)</f>
        <v>8100</v>
      </c>
      <c r="T39" s="135">
        <f>T36*100</f>
        <v>1100</v>
      </c>
      <c r="U39" s="135">
        <f>U36*150</f>
        <v>1500</v>
      </c>
      <c r="V39" s="135">
        <f>V36*200</f>
        <v>4800</v>
      </c>
      <c r="W39" s="138">
        <f>SUM(T39:V39)</f>
        <v>7400</v>
      </c>
      <c r="X39" s="135">
        <f>X36*100</f>
        <v>1100</v>
      </c>
      <c r="Y39" s="135">
        <f>Y36*150</f>
        <v>1500</v>
      </c>
      <c r="Z39" s="135">
        <f>Z36*200</f>
        <v>4800</v>
      </c>
      <c r="AA39" s="138">
        <f>SUM(X39:Z39)</f>
        <v>7400</v>
      </c>
      <c r="AB39" s="135">
        <f>AB36*100</f>
        <v>1000</v>
      </c>
      <c r="AC39" s="135">
        <f>AC36*150</f>
        <v>1650</v>
      </c>
      <c r="AD39" s="135">
        <f>AD36*200</f>
        <v>3200</v>
      </c>
      <c r="AE39" s="138">
        <f>SUM(AB39:AD39)</f>
        <v>5850</v>
      </c>
      <c r="AF39" s="135">
        <f>AF36*100</f>
        <v>1000</v>
      </c>
      <c r="AG39" s="135">
        <f>AG36*150</f>
        <v>1650</v>
      </c>
      <c r="AH39" s="135">
        <f>AH36*200</f>
        <v>3000</v>
      </c>
      <c r="AI39" s="138">
        <f>SUM(AF39:AH39)</f>
        <v>5650</v>
      </c>
      <c r="AJ39" s="135">
        <f>AJ36*100</f>
        <v>1000</v>
      </c>
      <c r="AK39" s="135">
        <f>AK36*150</f>
        <v>1650</v>
      </c>
      <c r="AL39" s="135">
        <f>AL36*200</f>
        <v>3200</v>
      </c>
      <c r="AM39" s="138">
        <f>SUM(AJ39:AL39)</f>
        <v>5850</v>
      </c>
      <c r="AN39" s="135">
        <f>AN36*100</f>
        <v>1000</v>
      </c>
      <c r="AO39" s="135">
        <f>AO36*150</f>
        <v>1800</v>
      </c>
      <c r="AP39" s="135">
        <f>AP36*200</f>
        <v>3200</v>
      </c>
      <c r="AQ39" s="138">
        <f>SUM(AN39:AP39)</f>
        <v>6000</v>
      </c>
      <c r="AR39" s="135">
        <f>AR36*100</f>
        <v>1300</v>
      </c>
      <c r="AS39" s="135">
        <f>AS36*150</f>
        <v>1800</v>
      </c>
      <c r="AT39" s="135">
        <f>AT36*200</f>
        <v>3400</v>
      </c>
      <c r="AU39" s="138">
        <f>SUM(AR39:AT39)</f>
        <v>6500</v>
      </c>
      <c r="AV39" s="135">
        <f>AV36*100</f>
        <v>1300</v>
      </c>
      <c r="AW39" s="135">
        <f>AW36*150</f>
        <v>2100</v>
      </c>
      <c r="AX39" s="135">
        <f>AX36*200</f>
        <v>3800</v>
      </c>
      <c r="AY39" s="138">
        <f>SUM(AV39:AX39)</f>
        <v>7200</v>
      </c>
      <c r="AZ39" s="215"/>
      <c r="BA39" s="209"/>
      <c r="BB39" s="211"/>
    </row>
    <row r="40" spans="1:54" s="134" customFormat="1" ht="22.5">
      <c r="A40" s="135" t="s">
        <v>3</v>
      </c>
      <c r="B40" s="135" t="s">
        <v>4</v>
      </c>
      <c r="C40" s="135" t="s">
        <v>82</v>
      </c>
      <c r="D40" s="216" t="s">
        <v>27</v>
      </c>
      <c r="E40" s="217"/>
      <c r="F40" s="217"/>
      <c r="G40" s="218"/>
      <c r="H40" s="216" t="s">
        <v>28</v>
      </c>
      <c r="I40" s="217"/>
      <c r="J40" s="217"/>
      <c r="K40" s="218"/>
      <c r="L40" s="216" t="s">
        <v>29</v>
      </c>
      <c r="M40" s="217"/>
      <c r="N40" s="217"/>
      <c r="O40" s="218"/>
      <c r="P40" s="216" t="s">
        <v>30</v>
      </c>
      <c r="Q40" s="217"/>
      <c r="R40" s="217"/>
      <c r="S40" s="218"/>
      <c r="T40" s="216" t="s">
        <v>31</v>
      </c>
      <c r="U40" s="217"/>
      <c r="V40" s="217"/>
      <c r="W40" s="218"/>
      <c r="X40" s="216" t="s">
        <v>32</v>
      </c>
      <c r="Y40" s="217"/>
      <c r="Z40" s="217"/>
      <c r="AA40" s="218"/>
      <c r="AB40" s="216" t="s">
        <v>33</v>
      </c>
      <c r="AC40" s="217"/>
      <c r="AD40" s="217"/>
      <c r="AE40" s="218"/>
      <c r="AF40" s="219" t="s">
        <v>34</v>
      </c>
      <c r="AG40" s="220"/>
      <c r="AH40" s="220"/>
      <c r="AI40" s="221"/>
      <c r="AJ40" s="216" t="s">
        <v>35</v>
      </c>
      <c r="AK40" s="217"/>
      <c r="AL40" s="217"/>
      <c r="AM40" s="218"/>
      <c r="AN40" s="216" t="s">
        <v>36</v>
      </c>
      <c r="AO40" s="217"/>
      <c r="AP40" s="217"/>
      <c r="AQ40" s="218"/>
      <c r="AR40" s="216" t="s">
        <v>37</v>
      </c>
      <c r="AS40" s="217"/>
      <c r="AT40" s="217"/>
      <c r="AU40" s="218"/>
      <c r="AV40" s="216" t="s">
        <v>38</v>
      </c>
      <c r="AW40" s="217"/>
      <c r="AX40" s="217"/>
      <c r="AY40" s="218"/>
      <c r="AZ40" s="135" t="s">
        <v>39</v>
      </c>
      <c r="BA40" s="136" t="s">
        <v>40</v>
      </c>
      <c r="BB40" s="136" t="s">
        <v>41</v>
      </c>
    </row>
    <row r="41" spans="1:54" s="134" customFormat="1" ht="22.5">
      <c r="A41" s="212">
        <v>7</v>
      </c>
      <c r="B41" s="135" t="s">
        <v>5</v>
      </c>
      <c r="C41" s="137" t="s">
        <v>83</v>
      </c>
      <c r="D41" s="135" t="s">
        <v>43</v>
      </c>
      <c r="E41" s="135" t="s">
        <v>44</v>
      </c>
      <c r="F41" s="135" t="s">
        <v>45</v>
      </c>
      <c r="G41" s="135" t="s">
        <v>46</v>
      </c>
      <c r="H41" s="135" t="s">
        <v>43</v>
      </c>
      <c r="I41" s="135" t="s">
        <v>44</v>
      </c>
      <c r="J41" s="135" t="s">
        <v>45</v>
      </c>
      <c r="K41" s="135" t="s">
        <v>46</v>
      </c>
      <c r="L41" s="135" t="s">
        <v>43</v>
      </c>
      <c r="M41" s="135" t="s">
        <v>44</v>
      </c>
      <c r="N41" s="135" t="s">
        <v>45</v>
      </c>
      <c r="O41" s="135" t="s">
        <v>46</v>
      </c>
      <c r="P41" s="135" t="s">
        <v>43</v>
      </c>
      <c r="Q41" s="135" t="s">
        <v>44</v>
      </c>
      <c r="R41" s="135" t="s">
        <v>45</v>
      </c>
      <c r="S41" s="135" t="s">
        <v>46</v>
      </c>
      <c r="T41" s="135" t="s">
        <v>43</v>
      </c>
      <c r="U41" s="135" t="s">
        <v>44</v>
      </c>
      <c r="V41" s="135" t="s">
        <v>45</v>
      </c>
      <c r="W41" s="135" t="s">
        <v>46</v>
      </c>
      <c r="X41" s="135" t="s">
        <v>43</v>
      </c>
      <c r="Y41" s="135" t="s">
        <v>44</v>
      </c>
      <c r="Z41" s="135" t="s">
        <v>45</v>
      </c>
      <c r="AA41" s="135" t="s">
        <v>46</v>
      </c>
      <c r="AB41" s="135" t="s">
        <v>43</v>
      </c>
      <c r="AC41" s="135" t="s">
        <v>44</v>
      </c>
      <c r="AD41" s="135" t="s">
        <v>45</v>
      </c>
      <c r="AE41" s="135" t="s">
        <v>46</v>
      </c>
      <c r="AF41" s="135" t="s">
        <v>43</v>
      </c>
      <c r="AG41" s="135" t="s">
        <v>44</v>
      </c>
      <c r="AH41" s="135" t="s">
        <v>45</v>
      </c>
      <c r="AI41" s="135" t="s">
        <v>46</v>
      </c>
      <c r="AJ41" s="135" t="s">
        <v>43</v>
      </c>
      <c r="AK41" s="135" t="s">
        <v>44</v>
      </c>
      <c r="AL41" s="135" t="s">
        <v>45</v>
      </c>
      <c r="AM41" s="135" t="s">
        <v>46</v>
      </c>
      <c r="AN41" s="135" t="s">
        <v>43</v>
      </c>
      <c r="AO41" s="135" t="s">
        <v>44</v>
      </c>
      <c r="AP41" s="135" t="s">
        <v>45</v>
      </c>
      <c r="AQ41" s="135" t="s">
        <v>46</v>
      </c>
      <c r="AR41" s="135" t="s">
        <v>43</v>
      </c>
      <c r="AS41" s="135" t="s">
        <v>44</v>
      </c>
      <c r="AT41" s="135" t="s">
        <v>45</v>
      </c>
      <c r="AU41" s="135" t="s">
        <v>46</v>
      </c>
      <c r="AV41" s="135" t="s">
        <v>43</v>
      </c>
      <c r="AW41" s="135" t="s">
        <v>44</v>
      </c>
      <c r="AX41" s="135" t="s">
        <v>45</v>
      </c>
      <c r="AY41" s="135" t="s">
        <v>46</v>
      </c>
      <c r="AZ41" s="212">
        <f>G42+K42+O42+S42+W42+AA42+AE42+AI42+AM42+AQ42+AU42+AY42</f>
        <v>300</v>
      </c>
      <c r="BA41" s="209">
        <f>G45+K45+O45+S45+W45+AA45+AE45+AI45+AM45+AQ45+AU45+AY45</f>
        <v>58400</v>
      </c>
      <c r="BB41" s="209">
        <f>BA41/2</f>
        <v>29200</v>
      </c>
    </row>
    <row r="42" spans="1:54" s="134" customFormat="1" ht="11.25">
      <c r="A42" s="212"/>
      <c r="B42" s="135" t="s">
        <v>47</v>
      </c>
      <c r="C42" s="139" t="s">
        <v>84</v>
      </c>
      <c r="D42" s="135">
        <v>2</v>
      </c>
      <c r="E42" s="135">
        <v>1</v>
      </c>
      <c r="F42" s="135">
        <v>22</v>
      </c>
      <c r="G42" s="135">
        <f>SUM(D42:F42)</f>
        <v>25</v>
      </c>
      <c r="H42" s="135">
        <v>2</v>
      </c>
      <c r="I42" s="135">
        <v>1</v>
      </c>
      <c r="J42" s="135">
        <v>22</v>
      </c>
      <c r="K42" s="135">
        <f>SUM(H42:J42)</f>
        <v>25</v>
      </c>
      <c r="L42" s="135">
        <v>2</v>
      </c>
      <c r="M42" s="135">
        <v>1</v>
      </c>
      <c r="N42" s="135">
        <v>22</v>
      </c>
      <c r="O42" s="135">
        <f>SUM(L42:N42)</f>
        <v>25</v>
      </c>
      <c r="P42" s="135">
        <v>2</v>
      </c>
      <c r="Q42" s="135">
        <v>1</v>
      </c>
      <c r="R42" s="135">
        <v>22</v>
      </c>
      <c r="S42" s="135">
        <f>SUM(P42:R42)</f>
        <v>25</v>
      </c>
      <c r="T42" s="135">
        <v>2</v>
      </c>
      <c r="U42" s="135">
        <v>1</v>
      </c>
      <c r="V42" s="135">
        <v>22</v>
      </c>
      <c r="W42" s="135">
        <f>SUM(T42:V42)</f>
        <v>25</v>
      </c>
      <c r="X42" s="135">
        <v>0</v>
      </c>
      <c r="Y42" s="135">
        <v>1</v>
      </c>
      <c r="Z42" s="135">
        <v>24</v>
      </c>
      <c r="AA42" s="135">
        <f>SUM(X42:Z42)</f>
        <v>25</v>
      </c>
      <c r="AB42" s="135">
        <v>0</v>
      </c>
      <c r="AC42" s="135">
        <v>1</v>
      </c>
      <c r="AD42" s="135">
        <v>24</v>
      </c>
      <c r="AE42" s="135">
        <f>SUM(AB42:AD42)</f>
        <v>25</v>
      </c>
      <c r="AF42" s="135">
        <v>0</v>
      </c>
      <c r="AG42" s="135">
        <v>1</v>
      </c>
      <c r="AH42" s="135">
        <v>24</v>
      </c>
      <c r="AI42" s="135">
        <f>SUM(AF42:AH42)</f>
        <v>25</v>
      </c>
      <c r="AJ42" s="135">
        <v>0</v>
      </c>
      <c r="AK42" s="135">
        <v>1</v>
      </c>
      <c r="AL42" s="135">
        <v>24</v>
      </c>
      <c r="AM42" s="135">
        <f>SUM(AJ42:AL42)</f>
        <v>25</v>
      </c>
      <c r="AN42" s="135">
        <v>0</v>
      </c>
      <c r="AO42" s="135">
        <v>1</v>
      </c>
      <c r="AP42" s="135">
        <v>24</v>
      </c>
      <c r="AQ42" s="135">
        <f>SUM(AN42:AP42)</f>
        <v>25</v>
      </c>
      <c r="AR42" s="135">
        <v>0</v>
      </c>
      <c r="AS42" s="135">
        <v>1</v>
      </c>
      <c r="AT42" s="135">
        <v>24</v>
      </c>
      <c r="AU42" s="135">
        <f>SUM(AR42:AT42)</f>
        <v>25</v>
      </c>
      <c r="AV42" s="135">
        <v>0</v>
      </c>
      <c r="AW42" s="135">
        <v>1</v>
      </c>
      <c r="AX42" s="135">
        <v>24</v>
      </c>
      <c r="AY42" s="135">
        <f>SUM(AV42:AX42)</f>
        <v>25</v>
      </c>
      <c r="AZ42" s="212"/>
      <c r="BA42" s="209"/>
      <c r="BB42" s="209"/>
    </row>
    <row r="43" spans="1:54" s="134" customFormat="1" ht="11.25">
      <c r="A43" s="212"/>
      <c r="B43" s="135" t="s">
        <v>49</v>
      </c>
      <c r="C43" s="135">
        <v>1995</v>
      </c>
      <c r="D43" s="212" t="s">
        <v>51</v>
      </c>
      <c r="E43" s="212"/>
      <c r="F43" s="212"/>
      <c r="G43" s="212"/>
      <c r="H43" s="212" t="s">
        <v>52</v>
      </c>
      <c r="I43" s="212"/>
      <c r="J43" s="212"/>
      <c r="K43" s="212"/>
      <c r="L43" s="212" t="s">
        <v>53</v>
      </c>
      <c r="M43" s="212"/>
      <c r="N43" s="212"/>
      <c r="O43" s="212"/>
      <c r="P43" s="212" t="s">
        <v>54</v>
      </c>
      <c r="Q43" s="212"/>
      <c r="R43" s="212"/>
      <c r="S43" s="212"/>
      <c r="T43" s="212" t="s">
        <v>55</v>
      </c>
      <c r="U43" s="212"/>
      <c r="V43" s="212"/>
      <c r="W43" s="212"/>
      <c r="X43" s="212" t="s">
        <v>56</v>
      </c>
      <c r="Y43" s="212"/>
      <c r="Z43" s="212"/>
      <c r="AA43" s="212"/>
      <c r="AB43" s="212" t="s">
        <v>57</v>
      </c>
      <c r="AC43" s="212"/>
      <c r="AD43" s="212"/>
      <c r="AE43" s="212"/>
      <c r="AF43" s="212" t="s">
        <v>58</v>
      </c>
      <c r="AG43" s="212"/>
      <c r="AH43" s="212"/>
      <c r="AI43" s="212"/>
      <c r="AJ43" s="212" t="s">
        <v>59</v>
      </c>
      <c r="AK43" s="212"/>
      <c r="AL43" s="212"/>
      <c r="AM43" s="212"/>
      <c r="AN43" s="212" t="s">
        <v>60</v>
      </c>
      <c r="AO43" s="212"/>
      <c r="AP43" s="212"/>
      <c r="AQ43" s="212"/>
      <c r="AR43" s="212" t="s">
        <v>61</v>
      </c>
      <c r="AS43" s="212"/>
      <c r="AT43" s="212"/>
      <c r="AU43" s="212"/>
      <c r="AV43" s="212" t="s">
        <v>62</v>
      </c>
      <c r="AW43" s="212"/>
      <c r="AX43" s="212"/>
      <c r="AY43" s="212"/>
      <c r="AZ43" s="212"/>
      <c r="BA43" s="209"/>
      <c r="BB43" s="209"/>
    </row>
    <row r="44" spans="1:54" s="134" customFormat="1" ht="22.5">
      <c r="A44" s="212"/>
      <c r="B44" s="135" t="s">
        <v>63</v>
      </c>
      <c r="C44" s="137">
        <v>400</v>
      </c>
      <c r="D44" s="135" t="s">
        <v>43</v>
      </c>
      <c r="E44" s="135" t="s">
        <v>44</v>
      </c>
      <c r="F44" s="135" t="s">
        <v>45</v>
      </c>
      <c r="G44" s="135" t="s">
        <v>46</v>
      </c>
      <c r="H44" s="135" t="s">
        <v>43</v>
      </c>
      <c r="I44" s="135" t="s">
        <v>44</v>
      </c>
      <c r="J44" s="135" t="s">
        <v>45</v>
      </c>
      <c r="K44" s="135" t="s">
        <v>46</v>
      </c>
      <c r="L44" s="135" t="s">
        <v>43</v>
      </c>
      <c r="M44" s="135" t="s">
        <v>44</v>
      </c>
      <c r="N44" s="135" t="s">
        <v>45</v>
      </c>
      <c r="O44" s="135" t="s">
        <v>46</v>
      </c>
      <c r="P44" s="135" t="s">
        <v>43</v>
      </c>
      <c r="Q44" s="135" t="s">
        <v>44</v>
      </c>
      <c r="R44" s="135" t="s">
        <v>45</v>
      </c>
      <c r="S44" s="135" t="s">
        <v>46</v>
      </c>
      <c r="T44" s="135" t="s">
        <v>43</v>
      </c>
      <c r="U44" s="135" t="s">
        <v>44</v>
      </c>
      <c r="V44" s="135" t="s">
        <v>45</v>
      </c>
      <c r="W44" s="135" t="s">
        <v>46</v>
      </c>
      <c r="X44" s="135" t="s">
        <v>43</v>
      </c>
      <c r="Y44" s="135" t="s">
        <v>44</v>
      </c>
      <c r="Z44" s="135" t="s">
        <v>45</v>
      </c>
      <c r="AA44" s="135" t="s">
        <v>46</v>
      </c>
      <c r="AB44" s="135" t="s">
        <v>43</v>
      </c>
      <c r="AC44" s="135" t="s">
        <v>44</v>
      </c>
      <c r="AD44" s="135" t="s">
        <v>45</v>
      </c>
      <c r="AE44" s="135" t="s">
        <v>46</v>
      </c>
      <c r="AF44" s="135" t="s">
        <v>43</v>
      </c>
      <c r="AG44" s="135" t="s">
        <v>44</v>
      </c>
      <c r="AH44" s="135" t="s">
        <v>45</v>
      </c>
      <c r="AI44" s="135" t="s">
        <v>46</v>
      </c>
      <c r="AJ44" s="135" t="s">
        <v>43</v>
      </c>
      <c r="AK44" s="135" t="s">
        <v>44</v>
      </c>
      <c r="AL44" s="135" t="s">
        <v>45</v>
      </c>
      <c r="AM44" s="135" t="s">
        <v>46</v>
      </c>
      <c r="AN44" s="135" t="s">
        <v>43</v>
      </c>
      <c r="AO44" s="135" t="s">
        <v>44</v>
      </c>
      <c r="AP44" s="135" t="s">
        <v>45</v>
      </c>
      <c r="AQ44" s="135" t="s">
        <v>46</v>
      </c>
      <c r="AR44" s="135" t="s">
        <v>43</v>
      </c>
      <c r="AS44" s="135" t="s">
        <v>44</v>
      </c>
      <c r="AT44" s="135" t="s">
        <v>45</v>
      </c>
      <c r="AU44" s="135" t="s">
        <v>46</v>
      </c>
      <c r="AV44" s="135" t="s">
        <v>43</v>
      </c>
      <c r="AW44" s="135" t="s">
        <v>44</v>
      </c>
      <c r="AX44" s="135" t="s">
        <v>45</v>
      </c>
      <c r="AY44" s="135" t="s">
        <v>46</v>
      </c>
      <c r="AZ44" s="212"/>
      <c r="BA44" s="209"/>
      <c r="BB44" s="209"/>
    </row>
    <row r="45" spans="1:54" s="134" customFormat="1" ht="22.5">
      <c r="A45" s="212"/>
      <c r="B45" s="135" t="s">
        <v>64</v>
      </c>
      <c r="C45" s="135" t="s">
        <v>85</v>
      </c>
      <c r="D45" s="135">
        <f>D42*100</f>
        <v>200</v>
      </c>
      <c r="E45" s="135">
        <f>E42*150</f>
        <v>150</v>
      </c>
      <c r="F45" s="135">
        <f>F42*200</f>
        <v>4400</v>
      </c>
      <c r="G45" s="135">
        <f>SUM(D45:F45)</f>
        <v>4750</v>
      </c>
      <c r="H45" s="135">
        <f>H42*100</f>
        <v>200</v>
      </c>
      <c r="I45" s="135">
        <f>I42*150</f>
        <v>150</v>
      </c>
      <c r="J45" s="135">
        <f>J42*200</f>
        <v>4400</v>
      </c>
      <c r="K45" s="135">
        <f>SUM(H45:J45)</f>
        <v>4750</v>
      </c>
      <c r="L45" s="135">
        <f>L42*100</f>
        <v>200</v>
      </c>
      <c r="M45" s="135">
        <f>M42*150</f>
        <v>150</v>
      </c>
      <c r="N45" s="135">
        <f>N42*200</f>
        <v>4400</v>
      </c>
      <c r="O45" s="135">
        <f>SUM(L45:N45)</f>
        <v>4750</v>
      </c>
      <c r="P45" s="135">
        <f>P42*100</f>
        <v>200</v>
      </c>
      <c r="Q45" s="135">
        <f>Q42*150</f>
        <v>150</v>
      </c>
      <c r="R45" s="135">
        <f>R42*200</f>
        <v>4400</v>
      </c>
      <c r="S45" s="135">
        <f>SUM(P45:R45)</f>
        <v>4750</v>
      </c>
      <c r="T45" s="135">
        <f>T42*100</f>
        <v>200</v>
      </c>
      <c r="U45" s="135">
        <f>U42*150</f>
        <v>150</v>
      </c>
      <c r="V45" s="135">
        <f>V42*200</f>
        <v>4400</v>
      </c>
      <c r="W45" s="135">
        <f>SUM(T45:V45)</f>
        <v>4750</v>
      </c>
      <c r="X45" s="135">
        <f>X42*100</f>
        <v>0</v>
      </c>
      <c r="Y45" s="135">
        <f>Y42*150</f>
        <v>150</v>
      </c>
      <c r="Z45" s="135">
        <f>Z42*200</f>
        <v>4800</v>
      </c>
      <c r="AA45" s="135">
        <f>SUM(X45:Z45)</f>
        <v>4950</v>
      </c>
      <c r="AB45" s="135">
        <f>AB42*100</f>
        <v>0</v>
      </c>
      <c r="AC45" s="135">
        <f>AC42*150</f>
        <v>150</v>
      </c>
      <c r="AD45" s="135">
        <f>AD42*200</f>
        <v>4800</v>
      </c>
      <c r="AE45" s="135">
        <f>SUM(AB45:AD45)</f>
        <v>4950</v>
      </c>
      <c r="AF45" s="135">
        <f>AF42*100</f>
        <v>0</v>
      </c>
      <c r="AG45" s="135">
        <f>AG42*150</f>
        <v>150</v>
      </c>
      <c r="AH45" s="135">
        <f>AH42*200</f>
        <v>4800</v>
      </c>
      <c r="AI45" s="135">
        <f>SUM(AF45:AH45)</f>
        <v>4950</v>
      </c>
      <c r="AJ45" s="135">
        <f>AJ42*100</f>
        <v>0</v>
      </c>
      <c r="AK45" s="135">
        <f>AK42*150</f>
        <v>150</v>
      </c>
      <c r="AL45" s="135">
        <f>AL42*200</f>
        <v>4800</v>
      </c>
      <c r="AM45" s="135">
        <f>SUM(AJ45:AL45)</f>
        <v>4950</v>
      </c>
      <c r="AN45" s="135">
        <f>AN42*100</f>
        <v>0</v>
      </c>
      <c r="AO45" s="135">
        <f>AO42*150</f>
        <v>150</v>
      </c>
      <c r="AP45" s="135">
        <f>AP42*200</f>
        <v>4800</v>
      </c>
      <c r="AQ45" s="135">
        <f>SUM(AN45:AP45)</f>
        <v>4950</v>
      </c>
      <c r="AR45" s="135">
        <f>AR42*100</f>
        <v>0</v>
      </c>
      <c r="AS45" s="135">
        <f>AS42*150</f>
        <v>150</v>
      </c>
      <c r="AT45" s="135">
        <f>AT42*200</f>
        <v>4800</v>
      </c>
      <c r="AU45" s="135">
        <f>SUM(AR45:AT45)</f>
        <v>4950</v>
      </c>
      <c r="AV45" s="135">
        <f>AV42*100</f>
        <v>0</v>
      </c>
      <c r="AW45" s="135">
        <f>AW42*150</f>
        <v>150</v>
      </c>
      <c r="AX45" s="135">
        <f>AX42*200</f>
        <v>4800</v>
      </c>
      <c r="AY45" s="135">
        <f>SUM(AV45:AX45)</f>
        <v>4950</v>
      </c>
      <c r="AZ45" s="212"/>
      <c r="BA45" s="209"/>
      <c r="BB45" s="209"/>
    </row>
    <row r="46" spans="1:54" s="134" customFormat="1" ht="22.5">
      <c r="A46" s="135" t="s">
        <v>3</v>
      </c>
      <c r="B46" s="135" t="s">
        <v>4</v>
      </c>
      <c r="C46" s="135" t="s">
        <v>86</v>
      </c>
      <c r="D46" s="216" t="s">
        <v>27</v>
      </c>
      <c r="E46" s="217"/>
      <c r="F46" s="217"/>
      <c r="G46" s="218"/>
      <c r="H46" s="216" t="s">
        <v>28</v>
      </c>
      <c r="I46" s="217"/>
      <c r="J46" s="217"/>
      <c r="K46" s="218"/>
      <c r="L46" s="216" t="s">
        <v>29</v>
      </c>
      <c r="M46" s="217"/>
      <c r="N46" s="217"/>
      <c r="O46" s="218"/>
      <c r="P46" s="216" t="s">
        <v>30</v>
      </c>
      <c r="Q46" s="217"/>
      <c r="R46" s="217"/>
      <c r="S46" s="218"/>
      <c r="T46" s="216" t="s">
        <v>31</v>
      </c>
      <c r="U46" s="217"/>
      <c r="V46" s="217"/>
      <c r="W46" s="218"/>
      <c r="X46" s="216" t="s">
        <v>32</v>
      </c>
      <c r="Y46" s="217"/>
      <c r="Z46" s="217"/>
      <c r="AA46" s="218"/>
      <c r="AB46" s="216" t="s">
        <v>33</v>
      </c>
      <c r="AC46" s="217"/>
      <c r="AD46" s="217"/>
      <c r="AE46" s="218"/>
      <c r="AF46" s="219" t="s">
        <v>34</v>
      </c>
      <c r="AG46" s="220"/>
      <c r="AH46" s="220"/>
      <c r="AI46" s="221"/>
      <c r="AJ46" s="216" t="s">
        <v>35</v>
      </c>
      <c r="AK46" s="217"/>
      <c r="AL46" s="217"/>
      <c r="AM46" s="218"/>
      <c r="AN46" s="216" t="s">
        <v>36</v>
      </c>
      <c r="AO46" s="217"/>
      <c r="AP46" s="217"/>
      <c r="AQ46" s="218"/>
      <c r="AR46" s="216" t="s">
        <v>37</v>
      </c>
      <c r="AS46" s="217"/>
      <c r="AT46" s="217"/>
      <c r="AU46" s="218"/>
      <c r="AV46" s="216" t="s">
        <v>38</v>
      </c>
      <c r="AW46" s="217"/>
      <c r="AX46" s="217"/>
      <c r="AY46" s="218"/>
      <c r="AZ46" s="135" t="s">
        <v>39</v>
      </c>
      <c r="BA46" s="136" t="s">
        <v>40</v>
      </c>
      <c r="BB46" s="136" t="s">
        <v>41</v>
      </c>
    </row>
    <row r="47" spans="1:54" s="134" customFormat="1" ht="22.5">
      <c r="A47" s="212">
        <v>8</v>
      </c>
      <c r="B47" s="135" t="s">
        <v>5</v>
      </c>
      <c r="C47" s="137" t="s">
        <v>87</v>
      </c>
      <c r="D47" s="135" t="s">
        <v>43</v>
      </c>
      <c r="E47" s="135" t="s">
        <v>44</v>
      </c>
      <c r="F47" s="135" t="s">
        <v>45</v>
      </c>
      <c r="G47" s="135" t="s">
        <v>46</v>
      </c>
      <c r="H47" s="135" t="s">
        <v>43</v>
      </c>
      <c r="I47" s="135" t="s">
        <v>44</v>
      </c>
      <c r="J47" s="135" t="s">
        <v>45</v>
      </c>
      <c r="K47" s="135" t="s">
        <v>46</v>
      </c>
      <c r="L47" s="135" t="s">
        <v>43</v>
      </c>
      <c r="M47" s="135" t="s">
        <v>44</v>
      </c>
      <c r="N47" s="135" t="s">
        <v>45</v>
      </c>
      <c r="O47" s="135" t="s">
        <v>46</v>
      </c>
      <c r="P47" s="135" t="s">
        <v>43</v>
      </c>
      <c r="Q47" s="135" t="s">
        <v>44</v>
      </c>
      <c r="R47" s="135" t="s">
        <v>45</v>
      </c>
      <c r="S47" s="135" t="s">
        <v>46</v>
      </c>
      <c r="T47" s="135" t="s">
        <v>43</v>
      </c>
      <c r="U47" s="135" t="s">
        <v>44</v>
      </c>
      <c r="V47" s="135" t="s">
        <v>45</v>
      </c>
      <c r="W47" s="135" t="s">
        <v>46</v>
      </c>
      <c r="X47" s="135" t="s">
        <v>43</v>
      </c>
      <c r="Y47" s="135" t="s">
        <v>44</v>
      </c>
      <c r="Z47" s="135" t="s">
        <v>45</v>
      </c>
      <c r="AA47" s="135" t="s">
        <v>46</v>
      </c>
      <c r="AB47" s="135" t="s">
        <v>43</v>
      </c>
      <c r="AC47" s="135" t="s">
        <v>44</v>
      </c>
      <c r="AD47" s="135" t="s">
        <v>45</v>
      </c>
      <c r="AE47" s="135" t="s">
        <v>46</v>
      </c>
      <c r="AF47" s="135" t="s">
        <v>43</v>
      </c>
      <c r="AG47" s="135" t="s">
        <v>44</v>
      </c>
      <c r="AH47" s="135" t="s">
        <v>45</v>
      </c>
      <c r="AI47" s="135" t="s">
        <v>46</v>
      </c>
      <c r="AJ47" s="135" t="s">
        <v>43</v>
      </c>
      <c r="AK47" s="135" t="s">
        <v>44</v>
      </c>
      <c r="AL47" s="135" t="s">
        <v>45</v>
      </c>
      <c r="AM47" s="135" t="s">
        <v>46</v>
      </c>
      <c r="AN47" s="135" t="s">
        <v>43</v>
      </c>
      <c r="AO47" s="135" t="s">
        <v>44</v>
      </c>
      <c r="AP47" s="135" t="s">
        <v>45</v>
      </c>
      <c r="AQ47" s="135" t="s">
        <v>46</v>
      </c>
      <c r="AR47" s="135" t="s">
        <v>43</v>
      </c>
      <c r="AS47" s="135" t="s">
        <v>44</v>
      </c>
      <c r="AT47" s="135" t="s">
        <v>45</v>
      </c>
      <c r="AU47" s="135" t="s">
        <v>46</v>
      </c>
      <c r="AV47" s="135" t="s">
        <v>43</v>
      </c>
      <c r="AW47" s="135" t="s">
        <v>44</v>
      </c>
      <c r="AX47" s="135" t="s">
        <v>45</v>
      </c>
      <c r="AY47" s="135" t="s">
        <v>46</v>
      </c>
      <c r="AZ47" s="212">
        <f>G48+K48+O48+S48+W48+AA48+AE48+AI48+AM48+AQ48+AU48+AY48</f>
        <v>597</v>
      </c>
      <c r="BA47" s="209">
        <f>G51+K51+O51+S51+W51+AA51+AE51+AI51+AM51+AQ51+AU51+AY51</f>
        <v>65800</v>
      </c>
      <c r="BB47" s="209">
        <f>BA47/2</f>
        <v>32900</v>
      </c>
    </row>
    <row r="48" spans="1:54" s="134" customFormat="1" ht="11.25">
      <c r="A48" s="212"/>
      <c r="B48" s="135" t="s">
        <v>47</v>
      </c>
      <c r="C48" s="139" t="s">
        <v>88</v>
      </c>
      <c r="D48" s="135">
        <v>33</v>
      </c>
      <c r="E48" s="135">
        <v>6</v>
      </c>
      <c r="F48" s="135">
        <v>2</v>
      </c>
      <c r="G48" s="135">
        <f>SUM(D48:F48)</f>
        <v>41</v>
      </c>
      <c r="H48" s="135">
        <v>33</v>
      </c>
      <c r="I48" s="135">
        <v>6</v>
      </c>
      <c r="J48" s="135">
        <v>2</v>
      </c>
      <c r="K48" s="135">
        <f>SUM(H48:J48)</f>
        <v>41</v>
      </c>
      <c r="L48" s="135">
        <v>34</v>
      </c>
      <c r="M48" s="135">
        <v>6</v>
      </c>
      <c r="N48" s="135">
        <v>1</v>
      </c>
      <c r="O48" s="135">
        <f>SUM(L48:N48)</f>
        <v>41</v>
      </c>
      <c r="P48" s="135">
        <v>33</v>
      </c>
      <c r="Q48" s="135">
        <v>6</v>
      </c>
      <c r="R48" s="135">
        <v>1</v>
      </c>
      <c r="S48" s="135">
        <f>SUM(P48:R48)</f>
        <v>40</v>
      </c>
      <c r="T48" s="135">
        <v>38</v>
      </c>
      <c r="U48" s="135">
        <v>6</v>
      </c>
      <c r="V48" s="135">
        <v>1</v>
      </c>
      <c r="W48" s="135">
        <f>SUM(T48:V48)</f>
        <v>45</v>
      </c>
      <c r="X48" s="135">
        <v>40</v>
      </c>
      <c r="Y48" s="135">
        <v>6</v>
      </c>
      <c r="Z48" s="135">
        <v>1</v>
      </c>
      <c r="AA48" s="135">
        <f>SUM(X48:Z48)</f>
        <v>47</v>
      </c>
      <c r="AB48" s="135">
        <v>44</v>
      </c>
      <c r="AC48" s="135">
        <v>7</v>
      </c>
      <c r="AD48" s="135">
        <v>1</v>
      </c>
      <c r="AE48" s="135">
        <f>SUM(AB48:AD48)</f>
        <v>52</v>
      </c>
      <c r="AF48" s="135">
        <v>46</v>
      </c>
      <c r="AG48" s="135">
        <v>8</v>
      </c>
      <c r="AH48" s="135">
        <v>1</v>
      </c>
      <c r="AI48" s="135">
        <f>SUM(AF48:AH48)</f>
        <v>55</v>
      </c>
      <c r="AJ48" s="135">
        <v>48</v>
      </c>
      <c r="AK48" s="135">
        <v>10</v>
      </c>
      <c r="AL48" s="135">
        <v>1</v>
      </c>
      <c r="AM48" s="135">
        <f>SUM(AJ48:AL48)</f>
        <v>59</v>
      </c>
      <c r="AN48" s="135">
        <v>48</v>
      </c>
      <c r="AO48" s="135">
        <v>11</v>
      </c>
      <c r="AP48" s="135">
        <v>1</v>
      </c>
      <c r="AQ48" s="135">
        <f>SUM(AN48:AP48)</f>
        <v>60</v>
      </c>
      <c r="AR48" s="135">
        <v>46</v>
      </c>
      <c r="AS48" s="135">
        <v>11</v>
      </c>
      <c r="AT48" s="135">
        <v>1</v>
      </c>
      <c r="AU48" s="135">
        <f>SUM(AR48:AT48)</f>
        <v>58</v>
      </c>
      <c r="AV48" s="135">
        <v>46</v>
      </c>
      <c r="AW48" s="135">
        <v>11</v>
      </c>
      <c r="AX48" s="135">
        <v>1</v>
      </c>
      <c r="AY48" s="135">
        <f>SUM(AV48:AX48)</f>
        <v>58</v>
      </c>
      <c r="AZ48" s="212"/>
      <c r="BA48" s="209"/>
      <c r="BB48" s="209"/>
    </row>
    <row r="49" spans="1:54" s="134" customFormat="1" ht="11.25">
      <c r="A49" s="212"/>
      <c r="B49" s="135" t="s">
        <v>49</v>
      </c>
      <c r="C49" s="135" t="s">
        <v>89</v>
      </c>
      <c r="D49" s="212" t="s">
        <v>51</v>
      </c>
      <c r="E49" s="212"/>
      <c r="F49" s="212"/>
      <c r="G49" s="212"/>
      <c r="H49" s="212" t="s">
        <v>52</v>
      </c>
      <c r="I49" s="212"/>
      <c r="J49" s="212"/>
      <c r="K49" s="212"/>
      <c r="L49" s="212" t="s">
        <v>53</v>
      </c>
      <c r="M49" s="212"/>
      <c r="N49" s="212"/>
      <c r="O49" s="212"/>
      <c r="P49" s="212" t="s">
        <v>54</v>
      </c>
      <c r="Q49" s="212"/>
      <c r="R49" s="212"/>
      <c r="S49" s="212"/>
      <c r="T49" s="212" t="s">
        <v>55</v>
      </c>
      <c r="U49" s="212"/>
      <c r="V49" s="212"/>
      <c r="W49" s="212"/>
      <c r="X49" s="212" t="s">
        <v>56</v>
      </c>
      <c r="Y49" s="212"/>
      <c r="Z49" s="212"/>
      <c r="AA49" s="212"/>
      <c r="AB49" s="212" t="s">
        <v>57</v>
      </c>
      <c r="AC49" s="212"/>
      <c r="AD49" s="212"/>
      <c r="AE49" s="212"/>
      <c r="AF49" s="212" t="s">
        <v>58</v>
      </c>
      <c r="AG49" s="212"/>
      <c r="AH49" s="212"/>
      <c r="AI49" s="212"/>
      <c r="AJ49" s="212" t="s">
        <v>59</v>
      </c>
      <c r="AK49" s="212"/>
      <c r="AL49" s="212"/>
      <c r="AM49" s="212"/>
      <c r="AN49" s="212" t="s">
        <v>60</v>
      </c>
      <c r="AO49" s="212"/>
      <c r="AP49" s="212"/>
      <c r="AQ49" s="212"/>
      <c r="AR49" s="212" t="s">
        <v>61</v>
      </c>
      <c r="AS49" s="212"/>
      <c r="AT49" s="212"/>
      <c r="AU49" s="212"/>
      <c r="AV49" s="212" t="s">
        <v>62</v>
      </c>
      <c r="AW49" s="212"/>
      <c r="AX49" s="212"/>
      <c r="AY49" s="212"/>
      <c r="AZ49" s="212"/>
      <c r="BA49" s="209"/>
      <c r="BB49" s="209"/>
    </row>
    <row r="50" spans="1:54" s="134" customFormat="1" ht="22.5">
      <c r="A50" s="212"/>
      <c r="B50" s="135" t="s">
        <v>63</v>
      </c>
      <c r="C50" s="137">
        <v>2223.6</v>
      </c>
      <c r="D50" s="135" t="s">
        <v>43</v>
      </c>
      <c r="E50" s="135" t="s">
        <v>44</v>
      </c>
      <c r="F50" s="135" t="s">
        <v>45</v>
      </c>
      <c r="G50" s="135" t="s">
        <v>46</v>
      </c>
      <c r="H50" s="135" t="s">
        <v>43</v>
      </c>
      <c r="I50" s="135" t="s">
        <v>44</v>
      </c>
      <c r="J50" s="135" t="s">
        <v>45</v>
      </c>
      <c r="K50" s="135" t="s">
        <v>46</v>
      </c>
      <c r="L50" s="135" t="s">
        <v>43</v>
      </c>
      <c r="M50" s="135" t="s">
        <v>44</v>
      </c>
      <c r="N50" s="135" t="s">
        <v>45</v>
      </c>
      <c r="O50" s="135" t="s">
        <v>46</v>
      </c>
      <c r="P50" s="135" t="s">
        <v>43</v>
      </c>
      <c r="Q50" s="135" t="s">
        <v>44</v>
      </c>
      <c r="R50" s="135" t="s">
        <v>45</v>
      </c>
      <c r="S50" s="135" t="s">
        <v>46</v>
      </c>
      <c r="T50" s="135" t="s">
        <v>43</v>
      </c>
      <c r="U50" s="135" t="s">
        <v>44</v>
      </c>
      <c r="V50" s="135" t="s">
        <v>45</v>
      </c>
      <c r="W50" s="135" t="s">
        <v>46</v>
      </c>
      <c r="X50" s="135" t="s">
        <v>43</v>
      </c>
      <c r="Y50" s="135" t="s">
        <v>44</v>
      </c>
      <c r="Z50" s="135" t="s">
        <v>45</v>
      </c>
      <c r="AA50" s="135" t="s">
        <v>46</v>
      </c>
      <c r="AB50" s="135" t="s">
        <v>43</v>
      </c>
      <c r="AC50" s="135" t="s">
        <v>44</v>
      </c>
      <c r="AD50" s="135" t="s">
        <v>45</v>
      </c>
      <c r="AE50" s="135" t="s">
        <v>46</v>
      </c>
      <c r="AF50" s="135" t="s">
        <v>43</v>
      </c>
      <c r="AG50" s="135" t="s">
        <v>44</v>
      </c>
      <c r="AH50" s="135" t="s">
        <v>45</v>
      </c>
      <c r="AI50" s="135" t="s">
        <v>46</v>
      </c>
      <c r="AJ50" s="135" t="s">
        <v>43</v>
      </c>
      <c r="AK50" s="135" t="s">
        <v>44</v>
      </c>
      <c r="AL50" s="135" t="s">
        <v>45</v>
      </c>
      <c r="AM50" s="135" t="s">
        <v>46</v>
      </c>
      <c r="AN50" s="135" t="s">
        <v>43</v>
      </c>
      <c r="AO50" s="135" t="s">
        <v>44</v>
      </c>
      <c r="AP50" s="135" t="s">
        <v>45</v>
      </c>
      <c r="AQ50" s="135" t="s">
        <v>46</v>
      </c>
      <c r="AR50" s="135" t="s">
        <v>43</v>
      </c>
      <c r="AS50" s="135" t="s">
        <v>44</v>
      </c>
      <c r="AT50" s="135" t="s">
        <v>45</v>
      </c>
      <c r="AU50" s="135" t="s">
        <v>46</v>
      </c>
      <c r="AV50" s="135" t="s">
        <v>43</v>
      </c>
      <c r="AW50" s="135" t="s">
        <v>44</v>
      </c>
      <c r="AX50" s="135" t="s">
        <v>45</v>
      </c>
      <c r="AY50" s="135" t="s">
        <v>46</v>
      </c>
      <c r="AZ50" s="212"/>
      <c r="BA50" s="209"/>
      <c r="BB50" s="209"/>
    </row>
    <row r="51" spans="1:54" s="134" customFormat="1" ht="22.5">
      <c r="A51" s="212"/>
      <c r="B51" s="135" t="s">
        <v>64</v>
      </c>
      <c r="C51" s="135" t="s">
        <v>90</v>
      </c>
      <c r="D51" s="135">
        <f>D48*100</f>
        <v>3300</v>
      </c>
      <c r="E51" s="135">
        <f>E48*150</f>
        <v>900</v>
      </c>
      <c r="F51" s="135">
        <f>F48*200</f>
        <v>400</v>
      </c>
      <c r="G51" s="135">
        <f>SUM(D51:F51)</f>
        <v>4600</v>
      </c>
      <c r="H51" s="135">
        <f>H48*100</f>
        <v>3300</v>
      </c>
      <c r="I51" s="135">
        <f>I48*150</f>
        <v>900</v>
      </c>
      <c r="J51" s="135">
        <f>J48*200</f>
        <v>400</v>
      </c>
      <c r="K51" s="135">
        <f>SUM(H51:J51)</f>
        <v>4600</v>
      </c>
      <c r="L51" s="135">
        <f>L48*100</f>
        <v>3400</v>
      </c>
      <c r="M51" s="135">
        <f>M48*150</f>
        <v>900</v>
      </c>
      <c r="N51" s="135">
        <f>N48*200</f>
        <v>200</v>
      </c>
      <c r="O51" s="135">
        <f>SUM(L51:N51)</f>
        <v>4500</v>
      </c>
      <c r="P51" s="135">
        <f>P48*100</f>
        <v>3300</v>
      </c>
      <c r="Q51" s="135">
        <f>Q48*150</f>
        <v>900</v>
      </c>
      <c r="R51" s="135">
        <f>R48*200</f>
        <v>200</v>
      </c>
      <c r="S51" s="135">
        <f>SUM(P51:R51)</f>
        <v>4400</v>
      </c>
      <c r="T51" s="135">
        <f>T48*100</f>
        <v>3800</v>
      </c>
      <c r="U51" s="135">
        <f>U48*150</f>
        <v>900</v>
      </c>
      <c r="V51" s="135">
        <f>V48*200</f>
        <v>200</v>
      </c>
      <c r="W51" s="135">
        <f>SUM(T51:V51)</f>
        <v>4900</v>
      </c>
      <c r="X51" s="135">
        <f>X48*100</f>
        <v>4000</v>
      </c>
      <c r="Y51" s="135">
        <f>Y48*150</f>
        <v>900</v>
      </c>
      <c r="Z51" s="135">
        <f>Z48*200</f>
        <v>200</v>
      </c>
      <c r="AA51" s="135">
        <f>SUM(X51:Z51)</f>
        <v>5100</v>
      </c>
      <c r="AB51" s="135">
        <f>AB48*100</f>
        <v>4400</v>
      </c>
      <c r="AC51" s="135">
        <f>AC48*150</f>
        <v>1050</v>
      </c>
      <c r="AD51" s="135">
        <f>AD48*200</f>
        <v>200</v>
      </c>
      <c r="AE51" s="135">
        <f>SUM(AB51:AD51)</f>
        <v>5650</v>
      </c>
      <c r="AF51" s="135">
        <f>AF48*100</f>
        <v>4600</v>
      </c>
      <c r="AG51" s="135">
        <f>AG48*150</f>
        <v>1200</v>
      </c>
      <c r="AH51" s="135">
        <f>AH48*200</f>
        <v>200</v>
      </c>
      <c r="AI51" s="135">
        <f>SUM(AF51:AH51)</f>
        <v>6000</v>
      </c>
      <c r="AJ51" s="135">
        <f>AJ48*100</f>
        <v>4800</v>
      </c>
      <c r="AK51" s="135">
        <f>AK48*150</f>
        <v>1500</v>
      </c>
      <c r="AL51" s="135">
        <f>AL48*200</f>
        <v>200</v>
      </c>
      <c r="AM51" s="135">
        <f>SUM(AJ51:AL51)</f>
        <v>6500</v>
      </c>
      <c r="AN51" s="135">
        <f>AN48*100</f>
        <v>4800</v>
      </c>
      <c r="AO51" s="135">
        <f>AO48*150</f>
        <v>1650</v>
      </c>
      <c r="AP51" s="135">
        <f>AP48*200</f>
        <v>200</v>
      </c>
      <c r="AQ51" s="135">
        <f>SUM(AN51:AP51)</f>
        <v>6650</v>
      </c>
      <c r="AR51" s="135">
        <f>AR48*100</f>
        <v>4600</v>
      </c>
      <c r="AS51" s="135">
        <f>AS48*150</f>
        <v>1650</v>
      </c>
      <c r="AT51" s="135">
        <f>AT48*200</f>
        <v>200</v>
      </c>
      <c r="AU51" s="135">
        <f>SUM(AR51:AT51)</f>
        <v>6450</v>
      </c>
      <c r="AV51" s="135">
        <f>AV48*100</f>
        <v>4600</v>
      </c>
      <c r="AW51" s="135">
        <f>AW48*150</f>
        <v>1650</v>
      </c>
      <c r="AX51" s="135">
        <f>AX48*200</f>
        <v>200</v>
      </c>
      <c r="AY51" s="135">
        <f>SUM(AV51:AX51)</f>
        <v>6450</v>
      </c>
      <c r="AZ51" s="212"/>
      <c r="BA51" s="209"/>
      <c r="BB51" s="209"/>
    </row>
    <row r="52" spans="1:54" s="134" customFormat="1" ht="33.75">
      <c r="A52" s="135" t="s">
        <v>3</v>
      </c>
      <c r="B52" s="135" t="s">
        <v>4</v>
      </c>
      <c r="C52" s="135" t="s">
        <v>91</v>
      </c>
      <c r="D52" s="216" t="s">
        <v>27</v>
      </c>
      <c r="E52" s="217"/>
      <c r="F52" s="217"/>
      <c r="G52" s="218"/>
      <c r="H52" s="216" t="s">
        <v>28</v>
      </c>
      <c r="I52" s="217"/>
      <c r="J52" s="217"/>
      <c r="K52" s="218"/>
      <c r="L52" s="216" t="s">
        <v>29</v>
      </c>
      <c r="M52" s="217"/>
      <c r="N52" s="217"/>
      <c r="O52" s="218"/>
      <c r="P52" s="216" t="s">
        <v>30</v>
      </c>
      <c r="Q52" s="217"/>
      <c r="R52" s="217"/>
      <c r="S52" s="218"/>
      <c r="T52" s="216" t="s">
        <v>31</v>
      </c>
      <c r="U52" s="217"/>
      <c r="V52" s="217"/>
      <c r="W52" s="218"/>
      <c r="X52" s="216" t="s">
        <v>32</v>
      </c>
      <c r="Y52" s="217"/>
      <c r="Z52" s="217"/>
      <c r="AA52" s="218"/>
      <c r="AB52" s="216" t="s">
        <v>33</v>
      </c>
      <c r="AC52" s="217"/>
      <c r="AD52" s="217"/>
      <c r="AE52" s="218"/>
      <c r="AF52" s="219" t="s">
        <v>34</v>
      </c>
      <c r="AG52" s="220"/>
      <c r="AH52" s="220"/>
      <c r="AI52" s="221"/>
      <c r="AJ52" s="216" t="s">
        <v>35</v>
      </c>
      <c r="AK52" s="217"/>
      <c r="AL52" s="217"/>
      <c r="AM52" s="218"/>
      <c r="AN52" s="216" t="s">
        <v>36</v>
      </c>
      <c r="AO52" s="217"/>
      <c r="AP52" s="217"/>
      <c r="AQ52" s="218"/>
      <c r="AR52" s="216" t="s">
        <v>37</v>
      </c>
      <c r="AS52" s="217"/>
      <c r="AT52" s="217"/>
      <c r="AU52" s="218"/>
      <c r="AV52" s="216" t="s">
        <v>38</v>
      </c>
      <c r="AW52" s="217"/>
      <c r="AX52" s="217"/>
      <c r="AY52" s="218"/>
      <c r="AZ52" s="135" t="s">
        <v>39</v>
      </c>
      <c r="BA52" s="136" t="s">
        <v>40</v>
      </c>
      <c r="BB52" s="136" t="s">
        <v>41</v>
      </c>
    </row>
    <row r="53" spans="1:54" s="134" customFormat="1" ht="22.5">
      <c r="A53" s="212">
        <v>9</v>
      </c>
      <c r="B53" s="135" t="s">
        <v>5</v>
      </c>
      <c r="C53" s="137" t="s">
        <v>92</v>
      </c>
      <c r="D53" s="135" t="s">
        <v>43</v>
      </c>
      <c r="E53" s="135" t="s">
        <v>44</v>
      </c>
      <c r="F53" s="135" t="s">
        <v>45</v>
      </c>
      <c r="G53" s="135" t="s">
        <v>46</v>
      </c>
      <c r="H53" s="135" t="s">
        <v>43</v>
      </c>
      <c r="I53" s="135" t="s">
        <v>44</v>
      </c>
      <c r="J53" s="135" t="s">
        <v>45</v>
      </c>
      <c r="K53" s="135" t="s">
        <v>46</v>
      </c>
      <c r="L53" s="135" t="s">
        <v>43</v>
      </c>
      <c r="M53" s="135" t="s">
        <v>44</v>
      </c>
      <c r="N53" s="135" t="s">
        <v>45</v>
      </c>
      <c r="O53" s="135" t="s">
        <v>46</v>
      </c>
      <c r="P53" s="135" t="s">
        <v>43</v>
      </c>
      <c r="Q53" s="135" t="s">
        <v>44</v>
      </c>
      <c r="R53" s="135" t="s">
        <v>45</v>
      </c>
      <c r="S53" s="135" t="s">
        <v>46</v>
      </c>
      <c r="T53" s="135" t="s">
        <v>43</v>
      </c>
      <c r="U53" s="135" t="s">
        <v>44</v>
      </c>
      <c r="V53" s="135" t="s">
        <v>45</v>
      </c>
      <c r="W53" s="135" t="s">
        <v>46</v>
      </c>
      <c r="X53" s="135" t="s">
        <v>43</v>
      </c>
      <c r="Y53" s="135" t="s">
        <v>44</v>
      </c>
      <c r="Z53" s="135" t="s">
        <v>45</v>
      </c>
      <c r="AA53" s="135" t="s">
        <v>46</v>
      </c>
      <c r="AB53" s="135" t="s">
        <v>43</v>
      </c>
      <c r="AC53" s="135" t="s">
        <v>44</v>
      </c>
      <c r="AD53" s="135" t="s">
        <v>45</v>
      </c>
      <c r="AE53" s="135" t="s">
        <v>46</v>
      </c>
      <c r="AF53" s="135" t="s">
        <v>43</v>
      </c>
      <c r="AG53" s="135" t="s">
        <v>44</v>
      </c>
      <c r="AH53" s="135" t="s">
        <v>45</v>
      </c>
      <c r="AI53" s="135" t="s">
        <v>46</v>
      </c>
      <c r="AJ53" s="135" t="s">
        <v>43</v>
      </c>
      <c r="AK53" s="135" t="s">
        <v>44</v>
      </c>
      <c r="AL53" s="135" t="s">
        <v>45</v>
      </c>
      <c r="AM53" s="135" t="s">
        <v>46</v>
      </c>
      <c r="AN53" s="135" t="s">
        <v>43</v>
      </c>
      <c r="AO53" s="135" t="s">
        <v>44</v>
      </c>
      <c r="AP53" s="135" t="s">
        <v>45</v>
      </c>
      <c r="AQ53" s="135" t="s">
        <v>46</v>
      </c>
      <c r="AR53" s="135" t="s">
        <v>43</v>
      </c>
      <c r="AS53" s="135" t="s">
        <v>44</v>
      </c>
      <c r="AT53" s="135" t="s">
        <v>45</v>
      </c>
      <c r="AU53" s="135" t="s">
        <v>46</v>
      </c>
      <c r="AV53" s="135" t="s">
        <v>43</v>
      </c>
      <c r="AW53" s="135" t="s">
        <v>44</v>
      </c>
      <c r="AX53" s="135" t="s">
        <v>45</v>
      </c>
      <c r="AY53" s="135" t="s">
        <v>46</v>
      </c>
      <c r="AZ53" s="212">
        <f>G54+K54+O54+S54+W54+AA54+AE54+AI54+AM54+AQ54+AU54+AY54</f>
        <v>948</v>
      </c>
      <c r="BA53" s="209">
        <f>G57+K57+O57+S57+W57+AA57+AE57+AI57+AM57+AQ57+AU57+AY57</f>
        <v>183000</v>
      </c>
      <c r="BB53" s="209">
        <f>BA53/2</f>
        <v>91500</v>
      </c>
    </row>
    <row r="54" spans="1:54" s="134" customFormat="1" ht="11.25">
      <c r="A54" s="212"/>
      <c r="B54" s="135" t="s">
        <v>47</v>
      </c>
      <c r="C54" s="139" t="s">
        <v>93</v>
      </c>
      <c r="D54" s="135">
        <v>3</v>
      </c>
      <c r="E54" s="135">
        <v>5</v>
      </c>
      <c r="F54" s="135">
        <v>71</v>
      </c>
      <c r="G54" s="135">
        <f>SUM(D54:F54)</f>
        <v>79</v>
      </c>
      <c r="H54" s="135">
        <v>3</v>
      </c>
      <c r="I54" s="135">
        <v>5</v>
      </c>
      <c r="J54" s="135">
        <v>71</v>
      </c>
      <c r="K54" s="135">
        <f>SUM(H54:J54)</f>
        <v>79</v>
      </c>
      <c r="L54" s="135">
        <v>3</v>
      </c>
      <c r="M54" s="135">
        <v>5</v>
      </c>
      <c r="N54" s="135">
        <v>71</v>
      </c>
      <c r="O54" s="135">
        <f>SUM(L54:N54)</f>
        <v>79</v>
      </c>
      <c r="P54" s="135">
        <v>3</v>
      </c>
      <c r="Q54" s="135">
        <v>5</v>
      </c>
      <c r="R54" s="135">
        <v>71</v>
      </c>
      <c r="S54" s="135">
        <f>SUM(P54:R54)</f>
        <v>79</v>
      </c>
      <c r="T54" s="135">
        <v>3</v>
      </c>
      <c r="U54" s="135">
        <v>5</v>
      </c>
      <c r="V54" s="135">
        <v>71</v>
      </c>
      <c r="W54" s="135">
        <f>SUM(T54:V54)</f>
        <v>79</v>
      </c>
      <c r="X54" s="135">
        <v>3</v>
      </c>
      <c r="Y54" s="135">
        <v>5</v>
      </c>
      <c r="Z54" s="135">
        <v>71</v>
      </c>
      <c r="AA54" s="135">
        <f>SUM(X54:Z54)</f>
        <v>79</v>
      </c>
      <c r="AB54" s="135">
        <v>3</v>
      </c>
      <c r="AC54" s="135">
        <v>5</v>
      </c>
      <c r="AD54" s="135">
        <v>71</v>
      </c>
      <c r="AE54" s="135">
        <f>SUM(AB54:AD54)</f>
        <v>79</v>
      </c>
      <c r="AF54" s="135">
        <v>3</v>
      </c>
      <c r="AG54" s="135">
        <v>5</v>
      </c>
      <c r="AH54" s="135">
        <v>71</v>
      </c>
      <c r="AI54" s="135">
        <f>SUM(AF54:AH54)</f>
        <v>79</v>
      </c>
      <c r="AJ54" s="135">
        <v>3</v>
      </c>
      <c r="AK54" s="135">
        <v>5</v>
      </c>
      <c r="AL54" s="135">
        <v>71</v>
      </c>
      <c r="AM54" s="135">
        <f>SUM(AJ54:AL54)</f>
        <v>79</v>
      </c>
      <c r="AN54" s="135">
        <v>3</v>
      </c>
      <c r="AO54" s="135">
        <v>5</v>
      </c>
      <c r="AP54" s="135">
        <v>71</v>
      </c>
      <c r="AQ54" s="135">
        <f>SUM(AN54:AP54)</f>
        <v>79</v>
      </c>
      <c r="AR54" s="135">
        <v>3</v>
      </c>
      <c r="AS54" s="135">
        <v>5</v>
      </c>
      <c r="AT54" s="135">
        <v>71</v>
      </c>
      <c r="AU54" s="135">
        <f>SUM(AR54:AT54)</f>
        <v>79</v>
      </c>
      <c r="AV54" s="135">
        <v>3</v>
      </c>
      <c r="AW54" s="135">
        <v>5</v>
      </c>
      <c r="AX54" s="135">
        <v>71</v>
      </c>
      <c r="AY54" s="135">
        <f>SUM(AV54:AX54)</f>
        <v>79</v>
      </c>
      <c r="AZ54" s="212"/>
      <c r="BA54" s="209"/>
      <c r="BB54" s="209"/>
    </row>
    <row r="55" spans="1:54" s="134" customFormat="1" ht="11.25">
      <c r="A55" s="212"/>
      <c r="B55" s="135" t="s">
        <v>49</v>
      </c>
      <c r="C55" s="135">
        <v>2000.12</v>
      </c>
      <c r="D55" s="212" t="s">
        <v>51</v>
      </c>
      <c r="E55" s="212"/>
      <c r="F55" s="212"/>
      <c r="G55" s="212"/>
      <c r="H55" s="212" t="s">
        <v>52</v>
      </c>
      <c r="I55" s="212"/>
      <c r="J55" s="212"/>
      <c r="K55" s="212"/>
      <c r="L55" s="212" t="s">
        <v>53</v>
      </c>
      <c r="M55" s="212"/>
      <c r="N55" s="212"/>
      <c r="O55" s="212"/>
      <c r="P55" s="212" t="s">
        <v>54</v>
      </c>
      <c r="Q55" s="212"/>
      <c r="R55" s="212"/>
      <c r="S55" s="212"/>
      <c r="T55" s="212" t="s">
        <v>55</v>
      </c>
      <c r="U55" s="212"/>
      <c r="V55" s="212"/>
      <c r="W55" s="212"/>
      <c r="X55" s="212" t="s">
        <v>56</v>
      </c>
      <c r="Y55" s="212"/>
      <c r="Z55" s="212"/>
      <c r="AA55" s="212"/>
      <c r="AB55" s="212" t="s">
        <v>57</v>
      </c>
      <c r="AC55" s="212"/>
      <c r="AD55" s="212"/>
      <c r="AE55" s="212"/>
      <c r="AF55" s="212" t="s">
        <v>58</v>
      </c>
      <c r="AG55" s="212"/>
      <c r="AH55" s="212"/>
      <c r="AI55" s="212"/>
      <c r="AJ55" s="212" t="s">
        <v>59</v>
      </c>
      <c r="AK55" s="212"/>
      <c r="AL55" s="212"/>
      <c r="AM55" s="212"/>
      <c r="AN55" s="212" t="s">
        <v>60</v>
      </c>
      <c r="AO55" s="212"/>
      <c r="AP55" s="212"/>
      <c r="AQ55" s="212"/>
      <c r="AR55" s="212" t="s">
        <v>61</v>
      </c>
      <c r="AS55" s="212"/>
      <c r="AT55" s="212"/>
      <c r="AU55" s="212"/>
      <c r="AV55" s="212" t="s">
        <v>62</v>
      </c>
      <c r="AW55" s="212"/>
      <c r="AX55" s="212"/>
      <c r="AY55" s="212"/>
      <c r="AZ55" s="212"/>
      <c r="BA55" s="209"/>
      <c r="BB55" s="209"/>
    </row>
    <row r="56" spans="1:54" s="134" customFormat="1" ht="22.5">
      <c r="A56" s="212"/>
      <c r="B56" s="135" t="s">
        <v>63</v>
      </c>
      <c r="C56" s="137">
        <v>1600</v>
      </c>
      <c r="D56" s="135" t="s">
        <v>43</v>
      </c>
      <c r="E56" s="135" t="s">
        <v>44</v>
      </c>
      <c r="F56" s="135" t="s">
        <v>45</v>
      </c>
      <c r="G56" s="135" t="s">
        <v>46</v>
      </c>
      <c r="H56" s="135" t="s">
        <v>43</v>
      </c>
      <c r="I56" s="135" t="s">
        <v>44</v>
      </c>
      <c r="J56" s="135" t="s">
        <v>45</v>
      </c>
      <c r="K56" s="135" t="s">
        <v>46</v>
      </c>
      <c r="L56" s="135" t="s">
        <v>43</v>
      </c>
      <c r="M56" s="135" t="s">
        <v>44</v>
      </c>
      <c r="N56" s="135" t="s">
        <v>45</v>
      </c>
      <c r="O56" s="135" t="s">
        <v>46</v>
      </c>
      <c r="P56" s="135" t="s">
        <v>43</v>
      </c>
      <c r="Q56" s="135" t="s">
        <v>44</v>
      </c>
      <c r="R56" s="135" t="s">
        <v>45</v>
      </c>
      <c r="S56" s="135" t="s">
        <v>46</v>
      </c>
      <c r="T56" s="135" t="s">
        <v>43</v>
      </c>
      <c r="U56" s="135" t="s">
        <v>44</v>
      </c>
      <c r="V56" s="135" t="s">
        <v>45</v>
      </c>
      <c r="W56" s="135" t="s">
        <v>46</v>
      </c>
      <c r="X56" s="135" t="s">
        <v>43</v>
      </c>
      <c r="Y56" s="135" t="s">
        <v>44</v>
      </c>
      <c r="Z56" s="135" t="s">
        <v>45</v>
      </c>
      <c r="AA56" s="135" t="s">
        <v>46</v>
      </c>
      <c r="AB56" s="135" t="s">
        <v>43</v>
      </c>
      <c r="AC56" s="135" t="s">
        <v>44</v>
      </c>
      <c r="AD56" s="135" t="s">
        <v>45</v>
      </c>
      <c r="AE56" s="135" t="s">
        <v>46</v>
      </c>
      <c r="AF56" s="135" t="s">
        <v>43</v>
      </c>
      <c r="AG56" s="135" t="s">
        <v>44</v>
      </c>
      <c r="AH56" s="135" t="s">
        <v>45</v>
      </c>
      <c r="AI56" s="135" t="s">
        <v>46</v>
      </c>
      <c r="AJ56" s="135" t="s">
        <v>43</v>
      </c>
      <c r="AK56" s="135" t="s">
        <v>44</v>
      </c>
      <c r="AL56" s="135" t="s">
        <v>45</v>
      </c>
      <c r="AM56" s="135" t="s">
        <v>46</v>
      </c>
      <c r="AN56" s="135" t="s">
        <v>43</v>
      </c>
      <c r="AO56" s="135" t="s">
        <v>44</v>
      </c>
      <c r="AP56" s="135" t="s">
        <v>45</v>
      </c>
      <c r="AQ56" s="135" t="s">
        <v>46</v>
      </c>
      <c r="AR56" s="135" t="s">
        <v>43</v>
      </c>
      <c r="AS56" s="135" t="s">
        <v>44</v>
      </c>
      <c r="AT56" s="135" t="s">
        <v>45</v>
      </c>
      <c r="AU56" s="135" t="s">
        <v>46</v>
      </c>
      <c r="AV56" s="135" t="s">
        <v>43</v>
      </c>
      <c r="AW56" s="135" t="s">
        <v>44</v>
      </c>
      <c r="AX56" s="135" t="s">
        <v>45</v>
      </c>
      <c r="AY56" s="135" t="s">
        <v>46</v>
      </c>
      <c r="AZ56" s="212"/>
      <c r="BA56" s="209"/>
      <c r="BB56" s="209"/>
    </row>
    <row r="57" spans="1:54" s="134" customFormat="1" ht="22.5">
      <c r="A57" s="212"/>
      <c r="B57" s="135" t="s">
        <v>64</v>
      </c>
      <c r="C57" s="135" t="s">
        <v>94</v>
      </c>
      <c r="D57" s="135">
        <f>D54*100</f>
        <v>300</v>
      </c>
      <c r="E57" s="135">
        <f>E54*150</f>
        <v>750</v>
      </c>
      <c r="F57" s="135">
        <f>F54*200</f>
        <v>14200</v>
      </c>
      <c r="G57" s="135">
        <f>SUM(D57:F57)</f>
        <v>15250</v>
      </c>
      <c r="H57" s="135">
        <f>H54*100</f>
        <v>300</v>
      </c>
      <c r="I57" s="135">
        <f>I54*150</f>
        <v>750</v>
      </c>
      <c r="J57" s="135">
        <f>J54*200</f>
        <v>14200</v>
      </c>
      <c r="K57" s="135">
        <f>SUM(H57:J57)</f>
        <v>15250</v>
      </c>
      <c r="L57" s="135">
        <f>L54*100</f>
        <v>300</v>
      </c>
      <c r="M57" s="135">
        <f>M54*150</f>
        <v>750</v>
      </c>
      <c r="N57" s="135">
        <f>N54*200</f>
        <v>14200</v>
      </c>
      <c r="O57" s="135">
        <f>SUM(L57:N57)</f>
        <v>15250</v>
      </c>
      <c r="P57" s="135">
        <f>P54*100</f>
        <v>300</v>
      </c>
      <c r="Q57" s="135">
        <f>Q54*150</f>
        <v>750</v>
      </c>
      <c r="R57" s="135">
        <f>R54*200</f>
        <v>14200</v>
      </c>
      <c r="S57" s="135">
        <f>SUM(P57:R57)</f>
        <v>15250</v>
      </c>
      <c r="T57" s="135">
        <f>T54*100</f>
        <v>300</v>
      </c>
      <c r="U57" s="135">
        <f>U54*150</f>
        <v>750</v>
      </c>
      <c r="V57" s="135">
        <f>V54*200</f>
        <v>14200</v>
      </c>
      <c r="W57" s="135">
        <f>SUM(T57:V57)</f>
        <v>15250</v>
      </c>
      <c r="X57" s="135">
        <f>X54*100</f>
        <v>300</v>
      </c>
      <c r="Y57" s="135">
        <f>Y54*150</f>
        <v>750</v>
      </c>
      <c r="Z57" s="135">
        <f>Z54*200</f>
        <v>14200</v>
      </c>
      <c r="AA57" s="135">
        <f>SUM(X57:Z57)</f>
        <v>15250</v>
      </c>
      <c r="AB57" s="135">
        <f>AB54*100</f>
        <v>300</v>
      </c>
      <c r="AC57" s="135">
        <f>AC54*150</f>
        <v>750</v>
      </c>
      <c r="AD57" s="135">
        <f>AD54*200</f>
        <v>14200</v>
      </c>
      <c r="AE57" s="135">
        <f>SUM(AB57:AD57)</f>
        <v>15250</v>
      </c>
      <c r="AF57" s="135">
        <f>AF54*100</f>
        <v>300</v>
      </c>
      <c r="AG57" s="135">
        <f>AG54*150</f>
        <v>750</v>
      </c>
      <c r="AH57" s="135">
        <f>AH54*200</f>
        <v>14200</v>
      </c>
      <c r="AI57" s="135">
        <f>SUM(AF57:AH57)</f>
        <v>15250</v>
      </c>
      <c r="AJ57" s="135">
        <f>AJ54*100</f>
        <v>300</v>
      </c>
      <c r="AK57" s="135">
        <f>AK54*150</f>
        <v>750</v>
      </c>
      <c r="AL57" s="135">
        <f>AL54*200</f>
        <v>14200</v>
      </c>
      <c r="AM57" s="135">
        <f>SUM(AJ57:AL57)</f>
        <v>15250</v>
      </c>
      <c r="AN57" s="135">
        <f>AN54*100</f>
        <v>300</v>
      </c>
      <c r="AO57" s="135">
        <f>AO54*150</f>
        <v>750</v>
      </c>
      <c r="AP57" s="135">
        <f>AP54*200</f>
        <v>14200</v>
      </c>
      <c r="AQ57" s="135">
        <f>SUM(AN57:AP57)</f>
        <v>15250</v>
      </c>
      <c r="AR57" s="135">
        <f>AR54*100</f>
        <v>300</v>
      </c>
      <c r="AS57" s="135">
        <f>AS54*150</f>
        <v>750</v>
      </c>
      <c r="AT57" s="135">
        <f>AT54*200</f>
        <v>14200</v>
      </c>
      <c r="AU57" s="135">
        <f>SUM(AR57:AT57)</f>
        <v>15250</v>
      </c>
      <c r="AV57" s="135">
        <f>AV54*100</f>
        <v>300</v>
      </c>
      <c r="AW57" s="135">
        <f>AW54*150</f>
        <v>750</v>
      </c>
      <c r="AX57" s="135">
        <f>AX54*200</f>
        <v>14200</v>
      </c>
      <c r="AY57" s="135">
        <f>SUM(AV57:AX57)</f>
        <v>15250</v>
      </c>
      <c r="AZ57" s="212"/>
      <c r="BA57" s="209"/>
      <c r="BB57" s="209"/>
    </row>
    <row r="58" spans="1:54" s="134" customFormat="1" ht="33.75">
      <c r="A58" s="135" t="s">
        <v>3</v>
      </c>
      <c r="B58" s="135" t="s">
        <v>4</v>
      </c>
      <c r="C58" s="135" t="s">
        <v>95</v>
      </c>
      <c r="D58" s="216" t="s">
        <v>27</v>
      </c>
      <c r="E58" s="217"/>
      <c r="F58" s="217"/>
      <c r="G58" s="218"/>
      <c r="H58" s="216" t="s">
        <v>28</v>
      </c>
      <c r="I58" s="217"/>
      <c r="J58" s="217"/>
      <c r="K58" s="218"/>
      <c r="L58" s="216" t="s">
        <v>29</v>
      </c>
      <c r="M58" s="217"/>
      <c r="N58" s="217"/>
      <c r="O58" s="218"/>
      <c r="P58" s="216" t="s">
        <v>30</v>
      </c>
      <c r="Q58" s="217"/>
      <c r="R58" s="217"/>
      <c r="S58" s="218"/>
      <c r="T58" s="216" t="s">
        <v>31</v>
      </c>
      <c r="U58" s="217"/>
      <c r="V58" s="217"/>
      <c r="W58" s="218"/>
      <c r="X58" s="216" t="s">
        <v>32</v>
      </c>
      <c r="Y58" s="217"/>
      <c r="Z58" s="217"/>
      <c r="AA58" s="218"/>
      <c r="AB58" s="216" t="s">
        <v>33</v>
      </c>
      <c r="AC58" s="217"/>
      <c r="AD58" s="217"/>
      <c r="AE58" s="218"/>
      <c r="AF58" s="219" t="s">
        <v>34</v>
      </c>
      <c r="AG58" s="220"/>
      <c r="AH58" s="220"/>
      <c r="AI58" s="221"/>
      <c r="AJ58" s="216" t="s">
        <v>35</v>
      </c>
      <c r="AK58" s="217"/>
      <c r="AL58" s="217"/>
      <c r="AM58" s="218"/>
      <c r="AN58" s="216" t="s">
        <v>36</v>
      </c>
      <c r="AO58" s="217"/>
      <c r="AP58" s="217"/>
      <c r="AQ58" s="218"/>
      <c r="AR58" s="216" t="s">
        <v>37</v>
      </c>
      <c r="AS58" s="217"/>
      <c r="AT58" s="217"/>
      <c r="AU58" s="218"/>
      <c r="AV58" s="216" t="s">
        <v>38</v>
      </c>
      <c r="AW58" s="217"/>
      <c r="AX58" s="217"/>
      <c r="AY58" s="218"/>
      <c r="AZ58" s="135" t="s">
        <v>39</v>
      </c>
      <c r="BA58" s="136" t="s">
        <v>40</v>
      </c>
      <c r="BB58" s="136" t="s">
        <v>41</v>
      </c>
    </row>
    <row r="59" spans="1:54" s="134" customFormat="1" ht="22.5">
      <c r="A59" s="212">
        <v>10</v>
      </c>
      <c r="B59" s="135" t="s">
        <v>5</v>
      </c>
      <c r="C59" s="137" t="s">
        <v>96</v>
      </c>
      <c r="D59" s="135" t="s">
        <v>43</v>
      </c>
      <c r="E59" s="135" t="s">
        <v>44</v>
      </c>
      <c r="F59" s="135" t="s">
        <v>45</v>
      </c>
      <c r="G59" s="135" t="s">
        <v>46</v>
      </c>
      <c r="H59" s="135" t="s">
        <v>43</v>
      </c>
      <c r="I59" s="135" t="s">
        <v>44</v>
      </c>
      <c r="J59" s="135" t="s">
        <v>45</v>
      </c>
      <c r="K59" s="135" t="s">
        <v>46</v>
      </c>
      <c r="L59" s="135" t="s">
        <v>43</v>
      </c>
      <c r="M59" s="135" t="s">
        <v>44</v>
      </c>
      <c r="N59" s="135" t="s">
        <v>45</v>
      </c>
      <c r="O59" s="135" t="s">
        <v>46</v>
      </c>
      <c r="P59" s="135" t="s">
        <v>43</v>
      </c>
      <c r="Q59" s="135" t="s">
        <v>44</v>
      </c>
      <c r="R59" s="135" t="s">
        <v>45</v>
      </c>
      <c r="S59" s="135" t="s">
        <v>46</v>
      </c>
      <c r="T59" s="135" t="s">
        <v>43</v>
      </c>
      <c r="U59" s="135" t="s">
        <v>44</v>
      </c>
      <c r="V59" s="135" t="s">
        <v>45</v>
      </c>
      <c r="W59" s="135" t="s">
        <v>46</v>
      </c>
      <c r="X59" s="135" t="s">
        <v>43</v>
      </c>
      <c r="Y59" s="135" t="s">
        <v>44</v>
      </c>
      <c r="Z59" s="135" t="s">
        <v>45</v>
      </c>
      <c r="AA59" s="135" t="s">
        <v>46</v>
      </c>
      <c r="AB59" s="135" t="s">
        <v>43</v>
      </c>
      <c r="AC59" s="135" t="s">
        <v>44</v>
      </c>
      <c r="AD59" s="135" t="s">
        <v>45</v>
      </c>
      <c r="AE59" s="135" t="s">
        <v>46</v>
      </c>
      <c r="AF59" s="135" t="s">
        <v>43</v>
      </c>
      <c r="AG59" s="135" t="s">
        <v>44</v>
      </c>
      <c r="AH59" s="135" t="s">
        <v>45</v>
      </c>
      <c r="AI59" s="135" t="s">
        <v>46</v>
      </c>
      <c r="AJ59" s="135" t="s">
        <v>43</v>
      </c>
      <c r="AK59" s="135" t="s">
        <v>44</v>
      </c>
      <c r="AL59" s="135" t="s">
        <v>45</v>
      </c>
      <c r="AM59" s="135" t="s">
        <v>46</v>
      </c>
      <c r="AN59" s="135" t="s">
        <v>43</v>
      </c>
      <c r="AO59" s="135" t="s">
        <v>44</v>
      </c>
      <c r="AP59" s="135" t="s">
        <v>45</v>
      </c>
      <c r="AQ59" s="135" t="s">
        <v>46</v>
      </c>
      <c r="AR59" s="135" t="s">
        <v>43</v>
      </c>
      <c r="AS59" s="135" t="s">
        <v>44</v>
      </c>
      <c r="AT59" s="135" t="s">
        <v>45</v>
      </c>
      <c r="AU59" s="135" t="s">
        <v>46</v>
      </c>
      <c r="AV59" s="135" t="s">
        <v>43</v>
      </c>
      <c r="AW59" s="135" t="s">
        <v>44</v>
      </c>
      <c r="AX59" s="135" t="s">
        <v>45</v>
      </c>
      <c r="AY59" s="135" t="s">
        <v>46</v>
      </c>
      <c r="AZ59" s="212">
        <f>G60+K60+O60+S60+W60+AA60+AE60+AI60+AM60+AQ60+AU60+AY60</f>
        <v>274</v>
      </c>
      <c r="BA59" s="209">
        <f>G63+K63+O63+S63+W63+AA63+AE63+AI63+AM63+AQ63+AU63+AY63</f>
        <v>54800</v>
      </c>
      <c r="BB59" s="209">
        <f>BA59/2</f>
        <v>27400</v>
      </c>
    </row>
    <row r="60" spans="1:54" s="134" customFormat="1" ht="11.25">
      <c r="A60" s="212"/>
      <c r="B60" s="135" t="s">
        <v>47</v>
      </c>
      <c r="C60" s="139" t="s">
        <v>97</v>
      </c>
      <c r="D60" s="135"/>
      <c r="E60" s="135"/>
      <c r="F60" s="135">
        <v>22</v>
      </c>
      <c r="G60" s="135">
        <f>SUM(D60:F60)</f>
        <v>22</v>
      </c>
      <c r="H60" s="135"/>
      <c r="I60" s="135"/>
      <c r="J60" s="135">
        <v>22</v>
      </c>
      <c r="K60" s="135">
        <f>SUM(H60:J60)</f>
        <v>22</v>
      </c>
      <c r="L60" s="135"/>
      <c r="M60" s="135"/>
      <c r="N60" s="135">
        <v>22</v>
      </c>
      <c r="O60" s="135">
        <f>SUM(L60:N60)</f>
        <v>22</v>
      </c>
      <c r="P60" s="135"/>
      <c r="Q60" s="135"/>
      <c r="R60" s="135">
        <v>22</v>
      </c>
      <c r="S60" s="135">
        <f>SUM(P60:R60)</f>
        <v>22</v>
      </c>
      <c r="T60" s="135"/>
      <c r="U60" s="135"/>
      <c r="V60" s="135">
        <v>22</v>
      </c>
      <c r="W60" s="135">
        <f>SUM(T60:V60)</f>
        <v>22</v>
      </c>
      <c r="X60" s="135"/>
      <c r="Y60" s="135"/>
      <c r="Z60" s="135">
        <v>22</v>
      </c>
      <c r="AA60" s="135">
        <f>SUM(X60:Z60)</f>
        <v>22</v>
      </c>
      <c r="AB60" s="135"/>
      <c r="AC60" s="135"/>
      <c r="AD60" s="135">
        <v>22</v>
      </c>
      <c r="AE60" s="135">
        <f>SUM(AB60:AD60)</f>
        <v>22</v>
      </c>
      <c r="AF60" s="135"/>
      <c r="AG60" s="135"/>
      <c r="AH60" s="135">
        <v>24</v>
      </c>
      <c r="AI60" s="135">
        <f>SUM(AF60:AH60)</f>
        <v>24</v>
      </c>
      <c r="AJ60" s="135"/>
      <c r="AK60" s="135"/>
      <c r="AL60" s="135">
        <v>24</v>
      </c>
      <c r="AM60" s="135">
        <f>SUM(AJ60:AL60)</f>
        <v>24</v>
      </c>
      <c r="AN60" s="135"/>
      <c r="AO60" s="135"/>
      <c r="AP60" s="135">
        <v>24</v>
      </c>
      <c r="AQ60" s="135">
        <f>SUM(AN60:AP60)</f>
        <v>24</v>
      </c>
      <c r="AR60" s="135"/>
      <c r="AS60" s="135"/>
      <c r="AT60" s="135">
        <v>24</v>
      </c>
      <c r="AU60" s="135">
        <f>SUM(AR60:AT60)</f>
        <v>24</v>
      </c>
      <c r="AV60" s="135"/>
      <c r="AW60" s="135"/>
      <c r="AX60" s="135">
        <v>24</v>
      </c>
      <c r="AY60" s="135">
        <f>SUM(AV60:AX60)</f>
        <v>24</v>
      </c>
      <c r="AZ60" s="212"/>
      <c r="BA60" s="209"/>
      <c r="BB60" s="209"/>
    </row>
    <row r="61" spans="1:54" s="134" customFormat="1" ht="11.25">
      <c r="A61" s="212"/>
      <c r="B61" s="135" t="s">
        <v>49</v>
      </c>
      <c r="C61" s="135">
        <v>2006.9</v>
      </c>
      <c r="D61" s="212" t="s">
        <v>51</v>
      </c>
      <c r="E61" s="212"/>
      <c r="F61" s="212"/>
      <c r="G61" s="212"/>
      <c r="H61" s="212" t="s">
        <v>52</v>
      </c>
      <c r="I61" s="212"/>
      <c r="J61" s="212"/>
      <c r="K61" s="212"/>
      <c r="L61" s="212" t="s">
        <v>53</v>
      </c>
      <c r="M61" s="212"/>
      <c r="N61" s="212"/>
      <c r="O61" s="212"/>
      <c r="P61" s="212" t="s">
        <v>54</v>
      </c>
      <c r="Q61" s="212"/>
      <c r="R61" s="212"/>
      <c r="S61" s="212"/>
      <c r="T61" s="212" t="s">
        <v>55</v>
      </c>
      <c r="U61" s="212"/>
      <c r="V61" s="212"/>
      <c r="W61" s="212"/>
      <c r="X61" s="212" t="s">
        <v>56</v>
      </c>
      <c r="Y61" s="212"/>
      <c r="Z61" s="212"/>
      <c r="AA61" s="212"/>
      <c r="AB61" s="212" t="s">
        <v>57</v>
      </c>
      <c r="AC61" s="212"/>
      <c r="AD61" s="212"/>
      <c r="AE61" s="212"/>
      <c r="AF61" s="212" t="s">
        <v>58</v>
      </c>
      <c r="AG61" s="212"/>
      <c r="AH61" s="212"/>
      <c r="AI61" s="212"/>
      <c r="AJ61" s="212" t="s">
        <v>59</v>
      </c>
      <c r="AK61" s="212"/>
      <c r="AL61" s="212"/>
      <c r="AM61" s="212"/>
      <c r="AN61" s="212" t="s">
        <v>60</v>
      </c>
      <c r="AO61" s="212"/>
      <c r="AP61" s="212"/>
      <c r="AQ61" s="212"/>
      <c r="AR61" s="212" t="s">
        <v>61</v>
      </c>
      <c r="AS61" s="212"/>
      <c r="AT61" s="212"/>
      <c r="AU61" s="212"/>
      <c r="AV61" s="212" t="s">
        <v>62</v>
      </c>
      <c r="AW61" s="212"/>
      <c r="AX61" s="212"/>
      <c r="AY61" s="212"/>
      <c r="AZ61" s="212"/>
      <c r="BA61" s="209"/>
      <c r="BB61" s="209"/>
    </row>
    <row r="62" spans="1:54" s="134" customFormat="1" ht="22.5">
      <c r="A62" s="212"/>
      <c r="B62" s="135" t="s">
        <v>63</v>
      </c>
      <c r="C62" s="137">
        <v>450</v>
      </c>
      <c r="D62" s="135" t="s">
        <v>43</v>
      </c>
      <c r="E62" s="135" t="s">
        <v>44</v>
      </c>
      <c r="F62" s="135" t="s">
        <v>45</v>
      </c>
      <c r="G62" s="135" t="s">
        <v>46</v>
      </c>
      <c r="H62" s="135" t="s">
        <v>43</v>
      </c>
      <c r="I62" s="135" t="s">
        <v>44</v>
      </c>
      <c r="J62" s="135" t="s">
        <v>45</v>
      </c>
      <c r="K62" s="135" t="s">
        <v>46</v>
      </c>
      <c r="L62" s="135" t="s">
        <v>43</v>
      </c>
      <c r="M62" s="135" t="s">
        <v>44</v>
      </c>
      <c r="N62" s="135" t="s">
        <v>45</v>
      </c>
      <c r="O62" s="135" t="s">
        <v>46</v>
      </c>
      <c r="P62" s="135" t="s">
        <v>43</v>
      </c>
      <c r="Q62" s="135" t="s">
        <v>44</v>
      </c>
      <c r="R62" s="135" t="s">
        <v>45</v>
      </c>
      <c r="S62" s="135" t="s">
        <v>46</v>
      </c>
      <c r="T62" s="135" t="s">
        <v>43</v>
      </c>
      <c r="U62" s="135" t="s">
        <v>44</v>
      </c>
      <c r="V62" s="135" t="s">
        <v>45</v>
      </c>
      <c r="W62" s="135" t="s">
        <v>46</v>
      </c>
      <c r="X62" s="135" t="s">
        <v>43</v>
      </c>
      <c r="Y62" s="135" t="s">
        <v>44</v>
      </c>
      <c r="Z62" s="135" t="s">
        <v>45</v>
      </c>
      <c r="AA62" s="135" t="s">
        <v>46</v>
      </c>
      <c r="AB62" s="135" t="s">
        <v>43</v>
      </c>
      <c r="AC62" s="135" t="s">
        <v>44</v>
      </c>
      <c r="AD62" s="135" t="s">
        <v>45</v>
      </c>
      <c r="AE62" s="135" t="s">
        <v>46</v>
      </c>
      <c r="AF62" s="135" t="s">
        <v>43</v>
      </c>
      <c r="AG62" s="135" t="s">
        <v>44</v>
      </c>
      <c r="AH62" s="135" t="s">
        <v>45</v>
      </c>
      <c r="AI62" s="135" t="s">
        <v>46</v>
      </c>
      <c r="AJ62" s="135" t="s">
        <v>43</v>
      </c>
      <c r="AK62" s="135" t="s">
        <v>44</v>
      </c>
      <c r="AL62" s="135" t="s">
        <v>45</v>
      </c>
      <c r="AM62" s="135" t="s">
        <v>46</v>
      </c>
      <c r="AN62" s="135" t="s">
        <v>43</v>
      </c>
      <c r="AO62" s="135" t="s">
        <v>44</v>
      </c>
      <c r="AP62" s="135" t="s">
        <v>45</v>
      </c>
      <c r="AQ62" s="135" t="s">
        <v>46</v>
      </c>
      <c r="AR62" s="135" t="s">
        <v>43</v>
      </c>
      <c r="AS62" s="135" t="s">
        <v>44</v>
      </c>
      <c r="AT62" s="135" t="s">
        <v>45</v>
      </c>
      <c r="AU62" s="135" t="s">
        <v>46</v>
      </c>
      <c r="AV62" s="135" t="s">
        <v>43</v>
      </c>
      <c r="AW62" s="135" t="s">
        <v>44</v>
      </c>
      <c r="AX62" s="135" t="s">
        <v>45</v>
      </c>
      <c r="AY62" s="135" t="s">
        <v>46</v>
      </c>
      <c r="AZ62" s="212"/>
      <c r="BA62" s="209"/>
      <c r="BB62" s="209"/>
    </row>
    <row r="63" spans="1:54" s="134" customFormat="1" ht="22.5">
      <c r="A63" s="212"/>
      <c r="B63" s="135" t="s">
        <v>64</v>
      </c>
      <c r="C63" s="135" t="s">
        <v>98</v>
      </c>
      <c r="D63" s="135">
        <f>D60*100</f>
        <v>0</v>
      </c>
      <c r="E63" s="135">
        <f>E60*150</f>
        <v>0</v>
      </c>
      <c r="F63" s="135">
        <f>F60*200</f>
        <v>4400</v>
      </c>
      <c r="G63" s="135">
        <f>SUM(D63:F63)</f>
        <v>4400</v>
      </c>
      <c r="H63" s="135">
        <f>H60*100</f>
        <v>0</v>
      </c>
      <c r="I63" s="135">
        <f>I60*150</f>
        <v>0</v>
      </c>
      <c r="J63" s="135">
        <f>J60*200</f>
        <v>4400</v>
      </c>
      <c r="K63" s="135">
        <f>SUM(H63:J63)</f>
        <v>4400</v>
      </c>
      <c r="L63" s="135">
        <f>L60*100</f>
        <v>0</v>
      </c>
      <c r="M63" s="135">
        <f>M60*150</f>
        <v>0</v>
      </c>
      <c r="N63" s="135">
        <f>N60*200</f>
        <v>4400</v>
      </c>
      <c r="O63" s="135">
        <f>SUM(L63:N63)</f>
        <v>4400</v>
      </c>
      <c r="P63" s="135">
        <f>P60*100</f>
        <v>0</v>
      </c>
      <c r="Q63" s="135">
        <f>Q60*150</f>
        <v>0</v>
      </c>
      <c r="R63" s="135">
        <f>R60*200</f>
        <v>4400</v>
      </c>
      <c r="S63" s="135">
        <f>SUM(P63:R63)</f>
        <v>4400</v>
      </c>
      <c r="T63" s="135">
        <f>T60*100</f>
        <v>0</v>
      </c>
      <c r="U63" s="135">
        <f>U60*150</f>
        <v>0</v>
      </c>
      <c r="V63" s="135">
        <f>V60*200</f>
        <v>4400</v>
      </c>
      <c r="W63" s="135">
        <f>SUM(T63:V63)</f>
        <v>4400</v>
      </c>
      <c r="X63" s="135">
        <f>X60*100</f>
        <v>0</v>
      </c>
      <c r="Y63" s="135">
        <f>Y60*150</f>
        <v>0</v>
      </c>
      <c r="Z63" s="135">
        <f>Z60*200</f>
        <v>4400</v>
      </c>
      <c r="AA63" s="135">
        <f>SUM(X63:Z63)</f>
        <v>4400</v>
      </c>
      <c r="AB63" s="135">
        <f>AB60*100</f>
        <v>0</v>
      </c>
      <c r="AC63" s="135">
        <f>AC60*150</f>
        <v>0</v>
      </c>
      <c r="AD63" s="135">
        <f>AD60*200</f>
        <v>4400</v>
      </c>
      <c r="AE63" s="135">
        <f>SUM(AB63:AD63)</f>
        <v>4400</v>
      </c>
      <c r="AF63" s="135">
        <f>AF60*100</f>
        <v>0</v>
      </c>
      <c r="AG63" s="135">
        <f>AG60*150</f>
        <v>0</v>
      </c>
      <c r="AH63" s="135">
        <f>AH60*200</f>
        <v>4800</v>
      </c>
      <c r="AI63" s="135">
        <f>SUM(AF63:AH63)</f>
        <v>4800</v>
      </c>
      <c r="AJ63" s="135">
        <f>AJ60*100</f>
        <v>0</v>
      </c>
      <c r="AK63" s="135">
        <f>AK60*150</f>
        <v>0</v>
      </c>
      <c r="AL63" s="135">
        <f>AL60*200</f>
        <v>4800</v>
      </c>
      <c r="AM63" s="135">
        <f>SUM(AJ63:AL63)</f>
        <v>4800</v>
      </c>
      <c r="AN63" s="135">
        <f>AN60*100</f>
        <v>0</v>
      </c>
      <c r="AO63" s="135">
        <f>AO60*150</f>
        <v>0</v>
      </c>
      <c r="AP63" s="135">
        <f>AP60*200</f>
        <v>4800</v>
      </c>
      <c r="AQ63" s="135">
        <f>SUM(AN63:AP63)</f>
        <v>4800</v>
      </c>
      <c r="AR63" s="135">
        <f>AR60*100</f>
        <v>0</v>
      </c>
      <c r="AS63" s="135">
        <f>AS60*150</f>
        <v>0</v>
      </c>
      <c r="AT63" s="135">
        <f>AT60*200</f>
        <v>4800</v>
      </c>
      <c r="AU63" s="135">
        <f>SUM(AR63:AT63)</f>
        <v>4800</v>
      </c>
      <c r="AV63" s="135">
        <f>AV60*100</f>
        <v>0</v>
      </c>
      <c r="AW63" s="135">
        <f>AW60*150</f>
        <v>0</v>
      </c>
      <c r="AX63" s="135">
        <f>AX60*200</f>
        <v>4800</v>
      </c>
      <c r="AY63" s="135">
        <f>SUM(AV63:AX63)</f>
        <v>4800</v>
      </c>
      <c r="AZ63" s="212"/>
      <c r="BA63" s="209"/>
      <c r="BB63" s="209"/>
    </row>
    <row r="64" spans="1:54" s="134" customFormat="1" ht="22.5">
      <c r="A64" s="135" t="s">
        <v>3</v>
      </c>
      <c r="B64" s="135" t="s">
        <v>4</v>
      </c>
      <c r="C64" s="135" t="s">
        <v>99</v>
      </c>
      <c r="D64" s="216" t="s">
        <v>27</v>
      </c>
      <c r="E64" s="217"/>
      <c r="F64" s="217"/>
      <c r="G64" s="218"/>
      <c r="H64" s="216" t="s">
        <v>28</v>
      </c>
      <c r="I64" s="217"/>
      <c r="J64" s="217"/>
      <c r="K64" s="218"/>
      <c r="L64" s="216" t="s">
        <v>29</v>
      </c>
      <c r="M64" s="217"/>
      <c r="N64" s="217"/>
      <c r="O64" s="218"/>
      <c r="P64" s="216" t="s">
        <v>30</v>
      </c>
      <c r="Q64" s="217"/>
      <c r="R64" s="217"/>
      <c r="S64" s="218"/>
      <c r="T64" s="216" t="s">
        <v>31</v>
      </c>
      <c r="U64" s="217"/>
      <c r="V64" s="217"/>
      <c r="W64" s="218"/>
      <c r="X64" s="216" t="s">
        <v>32</v>
      </c>
      <c r="Y64" s="217"/>
      <c r="Z64" s="217"/>
      <c r="AA64" s="218"/>
      <c r="AB64" s="216" t="s">
        <v>33</v>
      </c>
      <c r="AC64" s="217"/>
      <c r="AD64" s="217"/>
      <c r="AE64" s="218"/>
      <c r="AF64" s="219" t="s">
        <v>34</v>
      </c>
      <c r="AG64" s="220"/>
      <c r="AH64" s="220"/>
      <c r="AI64" s="221"/>
      <c r="AJ64" s="216" t="s">
        <v>35</v>
      </c>
      <c r="AK64" s="217"/>
      <c r="AL64" s="217"/>
      <c r="AM64" s="218"/>
      <c r="AN64" s="216" t="s">
        <v>36</v>
      </c>
      <c r="AO64" s="217"/>
      <c r="AP64" s="217"/>
      <c r="AQ64" s="218"/>
      <c r="AR64" s="216" t="s">
        <v>37</v>
      </c>
      <c r="AS64" s="217"/>
      <c r="AT64" s="217"/>
      <c r="AU64" s="218"/>
      <c r="AV64" s="216" t="s">
        <v>38</v>
      </c>
      <c r="AW64" s="217"/>
      <c r="AX64" s="217"/>
      <c r="AY64" s="218"/>
      <c r="AZ64" s="135" t="s">
        <v>39</v>
      </c>
      <c r="BA64" s="136" t="s">
        <v>40</v>
      </c>
      <c r="BB64" s="136" t="s">
        <v>41</v>
      </c>
    </row>
    <row r="65" spans="1:54" s="134" customFormat="1" ht="22.5">
      <c r="A65" s="212">
        <v>11</v>
      </c>
      <c r="B65" s="135" t="s">
        <v>5</v>
      </c>
      <c r="C65" s="137" t="s">
        <v>100</v>
      </c>
      <c r="D65" s="135" t="s">
        <v>43</v>
      </c>
      <c r="E65" s="135" t="s">
        <v>44</v>
      </c>
      <c r="F65" s="135" t="s">
        <v>45</v>
      </c>
      <c r="G65" s="135" t="s">
        <v>46</v>
      </c>
      <c r="H65" s="135" t="s">
        <v>43</v>
      </c>
      <c r="I65" s="135" t="s">
        <v>44</v>
      </c>
      <c r="J65" s="135" t="s">
        <v>45</v>
      </c>
      <c r="K65" s="135" t="s">
        <v>46</v>
      </c>
      <c r="L65" s="135" t="s">
        <v>43</v>
      </c>
      <c r="M65" s="135" t="s">
        <v>44</v>
      </c>
      <c r="N65" s="135" t="s">
        <v>45</v>
      </c>
      <c r="O65" s="135" t="s">
        <v>46</v>
      </c>
      <c r="P65" s="135" t="s">
        <v>43</v>
      </c>
      <c r="Q65" s="135" t="s">
        <v>44</v>
      </c>
      <c r="R65" s="135" t="s">
        <v>45</v>
      </c>
      <c r="S65" s="135" t="s">
        <v>46</v>
      </c>
      <c r="T65" s="135" t="s">
        <v>43</v>
      </c>
      <c r="U65" s="135" t="s">
        <v>44</v>
      </c>
      <c r="V65" s="135" t="s">
        <v>45</v>
      </c>
      <c r="W65" s="135" t="s">
        <v>46</v>
      </c>
      <c r="X65" s="135" t="s">
        <v>43</v>
      </c>
      <c r="Y65" s="135" t="s">
        <v>44</v>
      </c>
      <c r="Z65" s="135" t="s">
        <v>45</v>
      </c>
      <c r="AA65" s="135" t="s">
        <v>46</v>
      </c>
      <c r="AB65" s="135" t="s">
        <v>43</v>
      </c>
      <c r="AC65" s="135" t="s">
        <v>44</v>
      </c>
      <c r="AD65" s="135" t="s">
        <v>45</v>
      </c>
      <c r="AE65" s="135" t="s">
        <v>46</v>
      </c>
      <c r="AF65" s="135" t="s">
        <v>43</v>
      </c>
      <c r="AG65" s="135" t="s">
        <v>44</v>
      </c>
      <c r="AH65" s="135" t="s">
        <v>45</v>
      </c>
      <c r="AI65" s="135" t="s">
        <v>46</v>
      </c>
      <c r="AJ65" s="135" t="s">
        <v>43</v>
      </c>
      <c r="AK65" s="135" t="s">
        <v>44</v>
      </c>
      <c r="AL65" s="135" t="s">
        <v>45</v>
      </c>
      <c r="AM65" s="135" t="s">
        <v>46</v>
      </c>
      <c r="AN65" s="135" t="s">
        <v>43</v>
      </c>
      <c r="AO65" s="135" t="s">
        <v>44</v>
      </c>
      <c r="AP65" s="135" t="s">
        <v>45</v>
      </c>
      <c r="AQ65" s="135" t="s">
        <v>46</v>
      </c>
      <c r="AR65" s="135" t="s">
        <v>43</v>
      </c>
      <c r="AS65" s="135" t="s">
        <v>44</v>
      </c>
      <c r="AT65" s="135" t="s">
        <v>45</v>
      </c>
      <c r="AU65" s="135" t="s">
        <v>46</v>
      </c>
      <c r="AV65" s="135" t="s">
        <v>43</v>
      </c>
      <c r="AW65" s="135" t="s">
        <v>44</v>
      </c>
      <c r="AX65" s="135" t="s">
        <v>45</v>
      </c>
      <c r="AY65" s="135" t="s">
        <v>46</v>
      </c>
      <c r="AZ65" s="212">
        <f>G66+K66+O66+S66+W66+AA66+AE66+AI66+AM66+AQ66+AU66+AY66</f>
        <v>591</v>
      </c>
      <c r="BA65" s="209">
        <f>G69+K69+O69+S69+W69+AA69+AE69+AI69+AM69+AQ69+AU69+AY69</f>
        <v>118200</v>
      </c>
      <c r="BB65" s="209">
        <f>BA65/2</f>
        <v>59100</v>
      </c>
    </row>
    <row r="66" spans="1:54" s="134" customFormat="1" ht="11.25">
      <c r="A66" s="212"/>
      <c r="B66" s="135" t="s">
        <v>47</v>
      </c>
      <c r="C66" s="139" t="s">
        <v>101</v>
      </c>
      <c r="D66" s="135"/>
      <c r="E66" s="135"/>
      <c r="F66" s="135">
        <v>56</v>
      </c>
      <c r="G66" s="135">
        <f>SUM(D66:F66)</f>
        <v>56</v>
      </c>
      <c r="H66" s="135"/>
      <c r="I66" s="135"/>
      <c r="J66" s="135">
        <v>54</v>
      </c>
      <c r="K66" s="135">
        <f>SUM(H66:J66)</f>
        <v>54</v>
      </c>
      <c r="L66" s="135"/>
      <c r="M66" s="135"/>
      <c r="N66" s="135">
        <v>54</v>
      </c>
      <c r="O66" s="135">
        <f>SUM(L66:N66)</f>
        <v>54</v>
      </c>
      <c r="P66" s="135"/>
      <c r="Q66" s="135"/>
      <c r="R66" s="135">
        <v>53</v>
      </c>
      <c r="S66" s="135">
        <f>SUM(P66:R66)</f>
        <v>53</v>
      </c>
      <c r="T66" s="135"/>
      <c r="U66" s="135"/>
      <c r="V66" s="135">
        <v>51</v>
      </c>
      <c r="W66" s="135">
        <f>SUM(T66:V66)</f>
        <v>51</v>
      </c>
      <c r="X66" s="135"/>
      <c r="Y66" s="135"/>
      <c r="Z66" s="135">
        <v>50</v>
      </c>
      <c r="AA66" s="135">
        <f>SUM(X66:Z66)</f>
        <v>50</v>
      </c>
      <c r="AB66" s="135"/>
      <c r="AC66" s="135"/>
      <c r="AD66" s="135">
        <v>49</v>
      </c>
      <c r="AE66" s="135">
        <f>SUM(AB66:AD66)</f>
        <v>49</v>
      </c>
      <c r="AF66" s="135"/>
      <c r="AG66" s="135"/>
      <c r="AH66" s="135">
        <v>47</v>
      </c>
      <c r="AI66" s="135">
        <f>SUM(AF66:AH66)</f>
        <v>47</v>
      </c>
      <c r="AJ66" s="135"/>
      <c r="AK66" s="135"/>
      <c r="AL66" s="135">
        <v>46</v>
      </c>
      <c r="AM66" s="135">
        <f>SUM(AJ66:AL66)</f>
        <v>46</v>
      </c>
      <c r="AN66" s="135"/>
      <c r="AO66" s="135"/>
      <c r="AP66" s="135">
        <v>45</v>
      </c>
      <c r="AQ66" s="135">
        <f>SUM(AN66:AP66)</f>
        <v>45</v>
      </c>
      <c r="AR66" s="135"/>
      <c r="AS66" s="135"/>
      <c r="AT66" s="135">
        <v>43</v>
      </c>
      <c r="AU66" s="135">
        <f>SUM(AR66:AT66)</f>
        <v>43</v>
      </c>
      <c r="AV66" s="135"/>
      <c r="AW66" s="135"/>
      <c r="AX66" s="135">
        <v>43</v>
      </c>
      <c r="AY66" s="135">
        <f>SUM(AV66:AX66)</f>
        <v>43</v>
      </c>
      <c r="AZ66" s="212"/>
      <c r="BA66" s="209"/>
      <c r="BB66" s="209"/>
    </row>
    <row r="67" spans="1:54" s="134" customFormat="1" ht="11.25">
      <c r="A67" s="212"/>
      <c r="B67" s="135" t="s">
        <v>49</v>
      </c>
      <c r="C67" s="135">
        <v>2013.1</v>
      </c>
      <c r="D67" s="212" t="s">
        <v>51</v>
      </c>
      <c r="E67" s="212"/>
      <c r="F67" s="212"/>
      <c r="G67" s="212"/>
      <c r="H67" s="212" t="s">
        <v>52</v>
      </c>
      <c r="I67" s="212"/>
      <c r="J67" s="212"/>
      <c r="K67" s="212"/>
      <c r="L67" s="212" t="s">
        <v>53</v>
      </c>
      <c r="M67" s="212"/>
      <c r="N67" s="212"/>
      <c r="O67" s="212"/>
      <c r="P67" s="212" t="s">
        <v>54</v>
      </c>
      <c r="Q67" s="212"/>
      <c r="R67" s="212"/>
      <c r="S67" s="212"/>
      <c r="T67" s="212" t="s">
        <v>55</v>
      </c>
      <c r="U67" s="212"/>
      <c r="V67" s="212"/>
      <c r="W67" s="212"/>
      <c r="X67" s="212" t="s">
        <v>56</v>
      </c>
      <c r="Y67" s="212"/>
      <c r="Z67" s="212"/>
      <c r="AA67" s="212"/>
      <c r="AB67" s="212" t="s">
        <v>57</v>
      </c>
      <c r="AC67" s="212"/>
      <c r="AD67" s="212"/>
      <c r="AE67" s="212"/>
      <c r="AF67" s="212" t="s">
        <v>58</v>
      </c>
      <c r="AG67" s="212"/>
      <c r="AH67" s="212"/>
      <c r="AI67" s="212"/>
      <c r="AJ67" s="212" t="s">
        <v>59</v>
      </c>
      <c r="AK67" s="212"/>
      <c r="AL67" s="212"/>
      <c r="AM67" s="212"/>
      <c r="AN67" s="212" t="s">
        <v>60</v>
      </c>
      <c r="AO67" s="212"/>
      <c r="AP67" s="212"/>
      <c r="AQ67" s="212"/>
      <c r="AR67" s="212" t="s">
        <v>61</v>
      </c>
      <c r="AS67" s="212"/>
      <c r="AT67" s="212"/>
      <c r="AU67" s="212"/>
      <c r="AV67" s="212" t="s">
        <v>62</v>
      </c>
      <c r="AW67" s="212"/>
      <c r="AX67" s="212"/>
      <c r="AY67" s="212"/>
      <c r="AZ67" s="212"/>
      <c r="BA67" s="209"/>
      <c r="BB67" s="209"/>
    </row>
    <row r="68" spans="1:54" s="134" customFormat="1" ht="22.5">
      <c r="A68" s="212"/>
      <c r="B68" s="135" t="s">
        <v>63</v>
      </c>
      <c r="C68" s="137">
        <v>2000</v>
      </c>
      <c r="D68" s="135" t="s">
        <v>43</v>
      </c>
      <c r="E68" s="135" t="s">
        <v>44</v>
      </c>
      <c r="F68" s="135" t="s">
        <v>45</v>
      </c>
      <c r="G68" s="135" t="s">
        <v>46</v>
      </c>
      <c r="H68" s="135" t="s">
        <v>43</v>
      </c>
      <c r="I68" s="135" t="s">
        <v>44</v>
      </c>
      <c r="J68" s="135" t="s">
        <v>45</v>
      </c>
      <c r="K68" s="135" t="s">
        <v>46</v>
      </c>
      <c r="L68" s="135" t="s">
        <v>43</v>
      </c>
      <c r="M68" s="135" t="s">
        <v>44</v>
      </c>
      <c r="N68" s="135" t="s">
        <v>45</v>
      </c>
      <c r="O68" s="135" t="s">
        <v>46</v>
      </c>
      <c r="P68" s="135" t="s">
        <v>43</v>
      </c>
      <c r="Q68" s="135" t="s">
        <v>44</v>
      </c>
      <c r="R68" s="135" t="s">
        <v>45</v>
      </c>
      <c r="S68" s="135" t="s">
        <v>46</v>
      </c>
      <c r="T68" s="135" t="s">
        <v>43</v>
      </c>
      <c r="U68" s="135" t="s">
        <v>44</v>
      </c>
      <c r="V68" s="135" t="s">
        <v>45</v>
      </c>
      <c r="W68" s="135" t="s">
        <v>46</v>
      </c>
      <c r="X68" s="135" t="s">
        <v>43</v>
      </c>
      <c r="Y68" s="135" t="s">
        <v>44</v>
      </c>
      <c r="Z68" s="135" t="s">
        <v>45</v>
      </c>
      <c r="AA68" s="135" t="s">
        <v>46</v>
      </c>
      <c r="AB68" s="135" t="s">
        <v>43</v>
      </c>
      <c r="AC68" s="135" t="s">
        <v>44</v>
      </c>
      <c r="AD68" s="135" t="s">
        <v>45</v>
      </c>
      <c r="AE68" s="135" t="s">
        <v>46</v>
      </c>
      <c r="AF68" s="135" t="s">
        <v>43</v>
      </c>
      <c r="AG68" s="135" t="s">
        <v>44</v>
      </c>
      <c r="AH68" s="135" t="s">
        <v>45</v>
      </c>
      <c r="AI68" s="135" t="s">
        <v>46</v>
      </c>
      <c r="AJ68" s="135" t="s">
        <v>43</v>
      </c>
      <c r="AK68" s="135" t="s">
        <v>44</v>
      </c>
      <c r="AL68" s="135" t="s">
        <v>45</v>
      </c>
      <c r="AM68" s="135" t="s">
        <v>46</v>
      </c>
      <c r="AN68" s="135" t="s">
        <v>43</v>
      </c>
      <c r="AO68" s="135" t="s">
        <v>44</v>
      </c>
      <c r="AP68" s="135" t="s">
        <v>45</v>
      </c>
      <c r="AQ68" s="135" t="s">
        <v>46</v>
      </c>
      <c r="AR68" s="135" t="s">
        <v>43</v>
      </c>
      <c r="AS68" s="135" t="s">
        <v>44</v>
      </c>
      <c r="AT68" s="135" t="s">
        <v>45</v>
      </c>
      <c r="AU68" s="135" t="s">
        <v>46</v>
      </c>
      <c r="AV68" s="135" t="s">
        <v>43</v>
      </c>
      <c r="AW68" s="135" t="s">
        <v>44</v>
      </c>
      <c r="AX68" s="135" t="s">
        <v>45</v>
      </c>
      <c r="AY68" s="135" t="s">
        <v>46</v>
      </c>
      <c r="AZ68" s="212"/>
      <c r="BA68" s="209"/>
      <c r="BB68" s="209"/>
    </row>
    <row r="69" spans="1:54" s="134" customFormat="1" ht="22.5">
      <c r="A69" s="212"/>
      <c r="B69" s="135" t="s">
        <v>64</v>
      </c>
      <c r="C69" s="135" t="s">
        <v>102</v>
      </c>
      <c r="D69" s="135">
        <f>D66*100</f>
        <v>0</v>
      </c>
      <c r="E69" s="135">
        <f>E66*150</f>
        <v>0</v>
      </c>
      <c r="F69" s="135">
        <f>F66*200</f>
        <v>11200</v>
      </c>
      <c r="G69" s="135">
        <f>SUM(D69:F69)</f>
        <v>11200</v>
      </c>
      <c r="H69" s="135">
        <f>H66*100</f>
        <v>0</v>
      </c>
      <c r="I69" s="135">
        <f>I66*150</f>
        <v>0</v>
      </c>
      <c r="J69" s="135">
        <f>J66*200</f>
        <v>10800</v>
      </c>
      <c r="K69" s="135">
        <f>SUM(H69:J69)</f>
        <v>10800</v>
      </c>
      <c r="L69" s="135">
        <f>L66*100</f>
        <v>0</v>
      </c>
      <c r="M69" s="135">
        <f>M66*150</f>
        <v>0</v>
      </c>
      <c r="N69" s="135">
        <f>N66*200</f>
        <v>10800</v>
      </c>
      <c r="O69" s="135">
        <f>SUM(L69:N69)</f>
        <v>10800</v>
      </c>
      <c r="P69" s="135">
        <f>P66*100</f>
        <v>0</v>
      </c>
      <c r="Q69" s="135">
        <f>Q66*150</f>
        <v>0</v>
      </c>
      <c r="R69" s="135">
        <f>R66*200</f>
        <v>10600</v>
      </c>
      <c r="S69" s="135">
        <f>SUM(P69:R69)</f>
        <v>10600</v>
      </c>
      <c r="T69" s="135">
        <f>T66*100</f>
        <v>0</v>
      </c>
      <c r="U69" s="135">
        <f>U66*150</f>
        <v>0</v>
      </c>
      <c r="V69" s="135">
        <f>V66*200</f>
        <v>10200</v>
      </c>
      <c r="W69" s="135">
        <f>SUM(T69:V69)</f>
        <v>10200</v>
      </c>
      <c r="X69" s="135">
        <f>X66*100</f>
        <v>0</v>
      </c>
      <c r="Y69" s="135">
        <f>Y66*150</f>
        <v>0</v>
      </c>
      <c r="Z69" s="135">
        <f>Z66*200</f>
        <v>10000</v>
      </c>
      <c r="AA69" s="135">
        <f>SUM(X69:Z69)</f>
        <v>10000</v>
      </c>
      <c r="AB69" s="135">
        <f>AB66*100</f>
        <v>0</v>
      </c>
      <c r="AC69" s="135">
        <f>AC66*150</f>
        <v>0</v>
      </c>
      <c r="AD69" s="135">
        <f>AD66*200</f>
        <v>9800</v>
      </c>
      <c r="AE69" s="135">
        <f>SUM(AB69:AD69)</f>
        <v>9800</v>
      </c>
      <c r="AF69" s="135">
        <f>AF66*100</f>
        <v>0</v>
      </c>
      <c r="AG69" s="135">
        <f>AG66*150</f>
        <v>0</v>
      </c>
      <c r="AH69" s="135">
        <f>AH66*200</f>
        <v>9400</v>
      </c>
      <c r="AI69" s="135">
        <f>SUM(AF69:AH69)</f>
        <v>9400</v>
      </c>
      <c r="AJ69" s="135">
        <f>AJ66*100</f>
        <v>0</v>
      </c>
      <c r="AK69" s="135">
        <f>AK66*150</f>
        <v>0</v>
      </c>
      <c r="AL69" s="135">
        <f>AL66*200</f>
        <v>9200</v>
      </c>
      <c r="AM69" s="135">
        <f>SUM(AJ69:AL69)</f>
        <v>9200</v>
      </c>
      <c r="AN69" s="135">
        <f>AN66*100</f>
        <v>0</v>
      </c>
      <c r="AO69" s="135">
        <f>AO66*150</f>
        <v>0</v>
      </c>
      <c r="AP69" s="135">
        <f>AP66*200</f>
        <v>9000</v>
      </c>
      <c r="AQ69" s="135">
        <f>SUM(AN69:AP69)</f>
        <v>9000</v>
      </c>
      <c r="AR69" s="135">
        <f>AR66*100</f>
        <v>0</v>
      </c>
      <c r="AS69" s="135">
        <f>AS66*150</f>
        <v>0</v>
      </c>
      <c r="AT69" s="135">
        <f>AT66*200</f>
        <v>8600</v>
      </c>
      <c r="AU69" s="135">
        <f>SUM(AR69:AT69)</f>
        <v>8600</v>
      </c>
      <c r="AV69" s="135">
        <f>AV66*100</f>
        <v>0</v>
      </c>
      <c r="AW69" s="135">
        <f>AW66*150</f>
        <v>0</v>
      </c>
      <c r="AX69" s="135">
        <f>AX66*200</f>
        <v>8600</v>
      </c>
      <c r="AY69" s="135">
        <f>SUM(AV69:AX69)</f>
        <v>8600</v>
      </c>
      <c r="AZ69" s="212"/>
      <c r="BA69" s="209"/>
      <c r="BB69" s="209"/>
    </row>
    <row r="70" spans="1:54" s="134" customFormat="1" ht="33.75">
      <c r="A70" s="135" t="s">
        <v>3</v>
      </c>
      <c r="B70" s="135" t="s">
        <v>4</v>
      </c>
      <c r="C70" s="135" t="s">
        <v>103</v>
      </c>
      <c r="D70" s="216" t="s">
        <v>27</v>
      </c>
      <c r="E70" s="217"/>
      <c r="F70" s="217"/>
      <c r="G70" s="218"/>
      <c r="H70" s="216" t="s">
        <v>28</v>
      </c>
      <c r="I70" s="217"/>
      <c r="J70" s="217"/>
      <c r="K70" s="218"/>
      <c r="L70" s="216" t="s">
        <v>29</v>
      </c>
      <c r="M70" s="217"/>
      <c r="N70" s="217"/>
      <c r="O70" s="218"/>
      <c r="P70" s="216" t="s">
        <v>30</v>
      </c>
      <c r="Q70" s="217"/>
      <c r="R70" s="217"/>
      <c r="S70" s="218"/>
      <c r="T70" s="216" t="s">
        <v>31</v>
      </c>
      <c r="U70" s="217"/>
      <c r="V70" s="217"/>
      <c r="W70" s="218"/>
      <c r="X70" s="216" t="s">
        <v>32</v>
      </c>
      <c r="Y70" s="217"/>
      <c r="Z70" s="217"/>
      <c r="AA70" s="218"/>
      <c r="AB70" s="216" t="s">
        <v>33</v>
      </c>
      <c r="AC70" s="217"/>
      <c r="AD70" s="217"/>
      <c r="AE70" s="218"/>
      <c r="AF70" s="219" t="s">
        <v>34</v>
      </c>
      <c r="AG70" s="220"/>
      <c r="AH70" s="220"/>
      <c r="AI70" s="221"/>
      <c r="AJ70" s="216" t="s">
        <v>35</v>
      </c>
      <c r="AK70" s="217"/>
      <c r="AL70" s="217"/>
      <c r="AM70" s="218"/>
      <c r="AN70" s="216" t="s">
        <v>36</v>
      </c>
      <c r="AO70" s="217"/>
      <c r="AP70" s="217"/>
      <c r="AQ70" s="218"/>
      <c r="AR70" s="216" t="s">
        <v>37</v>
      </c>
      <c r="AS70" s="217"/>
      <c r="AT70" s="217"/>
      <c r="AU70" s="218"/>
      <c r="AV70" s="216" t="s">
        <v>38</v>
      </c>
      <c r="AW70" s="217"/>
      <c r="AX70" s="217"/>
      <c r="AY70" s="218"/>
      <c r="AZ70" s="135" t="s">
        <v>39</v>
      </c>
      <c r="BA70" s="136" t="s">
        <v>40</v>
      </c>
      <c r="BB70" s="136" t="s">
        <v>41</v>
      </c>
    </row>
    <row r="71" spans="1:54" s="134" customFormat="1" ht="22.5">
      <c r="A71" s="212">
        <v>12</v>
      </c>
      <c r="B71" s="135" t="s">
        <v>5</v>
      </c>
      <c r="C71" s="137" t="s">
        <v>104</v>
      </c>
      <c r="D71" s="135" t="s">
        <v>43</v>
      </c>
      <c r="E71" s="135" t="s">
        <v>44</v>
      </c>
      <c r="F71" s="135" t="s">
        <v>45</v>
      </c>
      <c r="G71" s="135" t="s">
        <v>46</v>
      </c>
      <c r="H71" s="135" t="s">
        <v>43</v>
      </c>
      <c r="I71" s="135" t="s">
        <v>44</v>
      </c>
      <c r="J71" s="135" t="s">
        <v>45</v>
      </c>
      <c r="K71" s="135" t="s">
        <v>46</v>
      </c>
      <c r="L71" s="135" t="s">
        <v>43</v>
      </c>
      <c r="M71" s="135" t="s">
        <v>44</v>
      </c>
      <c r="N71" s="135" t="s">
        <v>45</v>
      </c>
      <c r="O71" s="135" t="s">
        <v>46</v>
      </c>
      <c r="P71" s="135" t="s">
        <v>43</v>
      </c>
      <c r="Q71" s="135" t="s">
        <v>44</v>
      </c>
      <c r="R71" s="135" t="s">
        <v>45</v>
      </c>
      <c r="S71" s="135" t="s">
        <v>46</v>
      </c>
      <c r="T71" s="135" t="s">
        <v>43</v>
      </c>
      <c r="U71" s="135" t="s">
        <v>44</v>
      </c>
      <c r="V71" s="135" t="s">
        <v>45</v>
      </c>
      <c r="W71" s="135" t="s">
        <v>46</v>
      </c>
      <c r="X71" s="135" t="s">
        <v>43</v>
      </c>
      <c r="Y71" s="135" t="s">
        <v>44</v>
      </c>
      <c r="Z71" s="135" t="s">
        <v>45</v>
      </c>
      <c r="AA71" s="135" t="s">
        <v>46</v>
      </c>
      <c r="AB71" s="135" t="s">
        <v>43</v>
      </c>
      <c r="AC71" s="135" t="s">
        <v>44</v>
      </c>
      <c r="AD71" s="135" t="s">
        <v>45</v>
      </c>
      <c r="AE71" s="135" t="s">
        <v>46</v>
      </c>
      <c r="AF71" s="135" t="s">
        <v>43</v>
      </c>
      <c r="AG71" s="135" t="s">
        <v>44</v>
      </c>
      <c r="AH71" s="135" t="s">
        <v>45</v>
      </c>
      <c r="AI71" s="135" t="s">
        <v>46</v>
      </c>
      <c r="AJ71" s="135" t="s">
        <v>43</v>
      </c>
      <c r="AK71" s="135" t="s">
        <v>44</v>
      </c>
      <c r="AL71" s="135" t="s">
        <v>45</v>
      </c>
      <c r="AM71" s="135" t="s">
        <v>46</v>
      </c>
      <c r="AN71" s="135" t="s">
        <v>43</v>
      </c>
      <c r="AO71" s="135" t="s">
        <v>44</v>
      </c>
      <c r="AP71" s="135" t="s">
        <v>45</v>
      </c>
      <c r="AQ71" s="135" t="s">
        <v>46</v>
      </c>
      <c r="AR71" s="135" t="s">
        <v>43</v>
      </c>
      <c r="AS71" s="135" t="s">
        <v>44</v>
      </c>
      <c r="AT71" s="135" t="s">
        <v>45</v>
      </c>
      <c r="AU71" s="135" t="s">
        <v>46</v>
      </c>
      <c r="AV71" s="135" t="s">
        <v>43</v>
      </c>
      <c r="AW71" s="135" t="s">
        <v>44</v>
      </c>
      <c r="AX71" s="135" t="s">
        <v>45</v>
      </c>
      <c r="AY71" s="135" t="s">
        <v>46</v>
      </c>
      <c r="AZ71" s="212">
        <f>G72+K72+O72+S72+W72+AA72+AE72+AI72+AM72+AQ72+AU72+AY72</f>
        <v>432</v>
      </c>
      <c r="BA71" s="209">
        <f>G75+K75+O75+S75+W75+AA75+AE75+AI75+AM75+AQ75+AU75+AY75</f>
        <v>81600</v>
      </c>
      <c r="BB71" s="209">
        <f>BA71/2</f>
        <v>40800</v>
      </c>
    </row>
    <row r="72" spans="1:54" s="134" customFormat="1" ht="11.25">
      <c r="A72" s="212"/>
      <c r="B72" s="135" t="s">
        <v>47</v>
      </c>
      <c r="C72" s="139" t="s">
        <v>105</v>
      </c>
      <c r="D72" s="135">
        <v>3</v>
      </c>
      <c r="E72" s="135">
        <v>2</v>
      </c>
      <c r="F72" s="135">
        <v>31</v>
      </c>
      <c r="G72" s="135">
        <f>SUM(D72:F72)</f>
        <v>36</v>
      </c>
      <c r="H72" s="135">
        <v>3</v>
      </c>
      <c r="I72" s="135">
        <v>2</v>
      </c>
      <c r="J72" s="135">
        <v>31</v>
      </c>
      <c r="K72" s="135">
        <f>SUM(H72:J72)</f>
        <v>36</v>
      </c>
      <c r="L72" s="135">
        <v>3</v>
      </c>
      <c r="M72" s="135">
        <v>2</v>
      </c>
      <c r="N72" s="135">
        <v>31</v>
      </c>
      <c r="O72" s="135">
        <f>SUM(L72:N72)</f>
        <v>36</v>
      </c>
      <c r="P72" s="135">
        <v>3</v>
      </c>
      <c r="Q72" s="135">
        <v>2</v>
      </c>
      <c r="R72" s="135">
        <v>31</v>
      </c>
      <c r="S72" s="135">
        <f>SUM(P72:R72)</f>
        <v>36</v>
      </c>
      <c r="T72" s="135">
        <v>3</v>
      </c>
      <c r="U72" s="135">
        <v>2</v>
      </c>
      <c r="V72" s="135">
        <v>31</v>
      </c>
      <c r="W72" s="135">
        <f>SUM(T72:V72)</f>
        <v>36</v>
      </c>
      <c r="X72" s="135">
        <v>3</v>
      </c>
      <c r="Y72" s="135">
        <v>2</v>
      </c>
      <c r="Z72" s="135">
        <v>31</v>
      </c>
      <c r="AA72" s="135">
        <f>SUM(X72:Z72)</f>
        <v>36</v>
      </c>
      <c r="AB72" s="135">
        <v>3</v>
      </c>
      <c r="AC72" s="135">
        <v>2</v>
      </c>
      <c r="AD72" s="135">
        <v>31</v>
      </c>
      <c r="AE72" s="135">
        <f>SUM(AB72:AD72)</f>
        <v>36</v>
      </c>
      <c r="AF72" s="135">
        <v>3</v>
      </c>
      <c r="AG72" s="135">
        <v>2</v>
      </c>
      <c r="AH72" s="135">
        <v>31</v>
      </c>
      <c r="AI72" s="135">
        <f>SUM(AF72:AH72)</f>
        <v>36</v>
      </c>
      <c r="AJ72" s="135">
        <v>3</v>
      </c>
      <c r="AK72" s="135">
        <v>2</v>
      </c>
      <c r="AL72" s="135">
        <v>31</v>
      </c>
      <c r="AM72" s="135">
        <f>SUM(AJ72:AL72)</f>
        <v>36</v>
      </c>
      <c r="AN72" s="135">
        <v>3</v>
      </c>
      <c r="AO72" s="135">
        <v>2</v>
      </c>
      <c r="AP72" s="135">
        <v>31</v>
      </c>
      <c r="AQ72" s="135">
        <f>SUM(AN72:AP72)</f>
        <v>36</v>
      </c>
      <c r="AR72" s="135">
        <v>3</v>
      </c>
      <c r="AS72" s="135">
        <v>2</v>
      </c>
      <c r="AT72" s="135">
        <v>31</v>
      </c>
      <c r="AU72" s="135">
        <f>SUM(AR72:AT72)</f>
        <v>36</v>
      </c>
      <c r="AV72" s="135">
        <v>3</v>
      </c>
      <c r="AW72" s="135">
        <v>2</v>
      </c>
      <c r="AX72" s="135">
        <v>31</v>
      </c>
      <c r="AY72" s="135">
        <f>SUM(AV72:AX72)</f>
        <v>36</v>
      </c>
      <c r="AZ72" s="212"/>
      <c r="BA72" s="209"/>
      <c r="BB72" s="209"/>
    </row>
    <row r="73" spans="1:54" s="134" customFormat="1" ht="11.25">
      <c r="A73" s="212"/>
      <c r="B73" s="135" t="s">
        <v>49</v>
      </c>
      <c r="C73" s="135" t="s">
        <v>106</v>
      </c>
      <c r="D73" s="212" t="s">
        <v>51</v>
      </c>
      <c r="E73" s="212"/>
      <c r="F73" s="212"/>
      <c r="G73" s="212"/>
      <c r="H73" s="212" t="s">
        <v>52</v>
      </c>
      <c r="I73" s="212"/>
      <c r="J73" s="212"/>
      <c r="K73" s="212"/>
      <c r="L73" s="212" t="s">
        <v>53</v>
      </c>
      <c r="M73" s="212"/>
      <c r="N73" s="212"/>
      <c r="O73" s="212"/>
      <c r="P73" s="212" t="s">
        <v>54</v>
      </c>
      <c r="Q73" s="212"/>
      <c r="R73" s="212"/>
      <c r="S73" s="212"/>
      <c r="T73" s="212" t="s">
        <v>55</v>
      </c>
      <c r="U73" s="212"/>
      <c r="V73" s="212"/>
      <c r="W73" s="212"/>
      <c r="X73" s="212" t="s">
        <v>56</v>
      </c>
      <c r="Y73" s="212"/>
      <c r="Z73" s="212"/>
      <c r="AA73" s="212"/>
      <c r="AB73" s="212" t="s">
        <v>57</v>
      </c>
      <c r="AC73" s="212"/>
      <c r="AD73" s="212"/>
      <c r="AE73" s="212"/>
      <c r="AF73" s="212" t="s">
        <v>58</v>
      </c>
      <c r="AG73" s="212"/>
      <c r="AH73" s="212"/>
      <c r="AI73" s="212"/>
      <c r="AJ73" s="212" t="s">
        <v>59</v>
      </c>
      <c r="AK73" s="212"/>
      <c r="AL73" s="212"/>
      <c r="AM73" s="212"/>
      <c r="AN73" s="212" t="s">
        <v>60</v>
      </c>
      <c r="AO73" s="212"/>
      <c r="AP73" s="212"/>
      <c r="AQ73" s="212"/>
      <c r="AR73" s="212" t="s">
        <v>61</v>
      </c>
      <c r="AS73" s="212"/>
      <c r="AT73" s="212"/>
      <c r="AU73" s="212"/>
      <c r="AV73" s="212" t="s">
        <v>62</v>
      </c>
      <c r="AW73" s="212"/>
      <c r="AX73" s="212"/>
      <c r="AY73" s="212"/>
      <c r="AZ73" s="212"/>
      <c r="BA73" s="209"/>
      <c r="BB73" s="209"/>
    </row>
    <row r="74" spans="1:54" s="134" customFormat="1" ht="22.5">
      <c r="A74" s="212"/>
      <c r="B74" s="135" t="s">
        <v>63</v>
      </c>
      <c r="C74" s="137">
        <v>426</v>
      </c>
      <c r="D74" s="135" t="s">
        <v>43</v>
      </c>
      <c r="E74" s="135" t="s">
        <v>44</v>
      </c>
      <c r="F74" s="135" t="s">
        <v>45</v>
      </c>
      <c r="G74" s="135" t="s">
        <v>46</v>
      </c>
      <c r="H74" s="135" t="s">
        <v>43</v>
      </c>
      <c r="I74" s="135" t="s">
        <v>44</v>
      </c>
      <c r="J74" s="135" t="s">
        <v>45</v>
      </c>
      <c r="K74" s="135" t="s">
        <v>46</v>
      </c>
      <c r="L74" s="135" t="s">
        <v>43</v>
      </c>
      <c r="M74" s="135" t="s">
        <v>44</v>
      </c>
      <c r="N74" s="135" t="s">
        <v>45</v>
      </c>
      <c r="O74" s="135" t="s">
        <v>46</v>
      </c>
      <c r="P74" s="135" t="s">
        <v>43</v>
      </c>
      <c r="Q74" s="135" t="s">
        <v>44</v>
      </c>
      <c r="R74" s="135" t="s">
        <v>45</v>
      </c>
      <c r="S74" s="135" t="s">
        <v>46</v>
      </c>
      <c r="T74" s="135" t="s">
        <v>43</v>
      </c>
      <c r="U74" s="135" t="s">
        <v>44</v>
      </c>
      <c r="V74" s="135" t="s">
        <v>45</v>
      </c>
      <c r="W74" s="135" t="s">
        <v>46</v>
      </c>
      <c r="X74" s="135" t="s">
        <v>43</v>
      </c>
      <c r="Y74" s="135" t="s">
        <v>44</v>
      </c>
      <c r="Z74" s="135" t="s">
        <v>45</v>
      </c>
      <c r="AA74" s="135" t="s">
        <v>46</v>
      </c>
      <c r="AB74" s="135" t="s">
        <v>43</v>
      </c>
      <c r="AC74" s="135" t="s">
        <v>44</v>
      </c>
      <c r="AD74" s="135" t="s">
        <v>45</v>
      </c>
      <c r="AE74" s="135" t="s">
        <v>46</v>
      </c>
      <c r="AF74" s="135" t="s">
        <v>43</v>
      </c>
      <c r="AG74" s="135" t="s">
        <v>44</v>
      </c>
      <c r="AH74" s="135" t="s">
        <v>45</v>
      </c>
      <c r="AI74" s="135" t="s">
        <v>46</v>
      </c>
      <c r="AJ74" s="135" t="s">
        <v>43</v>
      </c>
      <c r="AK74" s="135" t="s">
        <v>44</v>
      </c>
      <c r="AL74" s="135" t="s">
        <v>45</v>
      </c>
      <c r="AM74" s="135" t="s">
        <v>46</v>
      </c>
      <c r="AN74" s="135" t="s">
        <v>43</v>
      </c>
      <c r="AO74" s="135" t="s">
        <v>44</v>
      </c>
      <c r="AP74" s="135" t="s">
        <v>45</v>
      </c>
      <c r="AQ74" s="135" t="s">
        <v>46</v>
      </c>
      <c r="AR74" s="135" t="s">
        <v>43</v>
      </c>
      <c r="AS74" s="135" t="s">
        <v>44</v>
      </c>
      <c r="AT74" s="135" t="s">
        <v>45</v>
      </c>
      <c r="AU74" s="135" t="s">
        <v>46</v>
      </c>
      <c r="AV74" s="135" t="s">
        <v>43</v>
      </c>
      <c r="AW74" s="135" t="s">
        <v>44</v>
      </c>
      <c r="AX74" s="135" t="s">
        <v>45</v>
      </c>
      <c r="AY74" s="135" t="s">
        <v>46</v>
      </c>
      <c r="AZ74" s="212"/>
      <c r="BA74" s="209"/>
      <c r="BB74" s="209"/>
    </row>
    <row r="75" spans="1:54" s="134" customFormat="1" ht="22.5">
      <c r="A75" s="212"/>
      <c r="B75" s="135" t="s">
        <v>64</v>
      </c>
      <c r="C75" s="135" t="s">
        <v>107</v>
      </c>
      <c r="D75" s="135">
        <f>D72*100</f>
        <v>300</v>
      </c>
      <c r="E75" s="135">
        <f>E72*150</f>
        <v>300</v>
      </c>
      <c r="F75" s="135">
        <f>F72*200</f>
        <v>6200</v>
      </c>
      <c r="G75" s="135">
        <f>SUM(D75:F75)</f>
        <v>6800</v>
      </c>
      <c r="H75" s="135">
        <f>H72*100</f>
        <v>300</v>
      </c>
      <c r="I75" s="135">
        <f>I72*150</f>
        <v>300</v>
      </c>
      <c r="J75" s="135">
        <f>J72*200</f>
        <v>6200</v>
      </c>
      <c r="K75" s="135">
        <f>SUM(H75:J75)</f>
        <v>6800</v>
      </c>
      <c r="L75" s="135">
        <f>L72*100</f>
        <v>300</v>
      </c>
      <c r="M75" s="135">
        <f>M72*150</f>
        <v>300</v>
      </c>
      <c r="N75" s="135">
        <f>N72*200</f>
        <v>6200</v>
      </c>
      <c r="O75" s="135">
        <f>SUM(L75:N75)</f>
        <v>6800</v>
      </c>
      <c r="P75" s="135">
        <f>P72*100</f>
        <v>300</v>
      </c>
      <c r="Q75" s="135">
        <f>Q72*150</f>
        <v>300</v>
      </c>
      <c r="R75" s="135">
        <f>R72*200</f>
        <v>6200</v>
      </c>
      <c r="S75" s="135">
        <f>SUM(P75:R75)</f>
        <v>6800</v>
      </c>
      <c r="T75" s="135">
        <f>T72*100</f>
        <v>300</v>
      </c>
      <c r="U75" s="135">
        <f>U72*150</f>
        <v>300</v>
      </c>
      <c r="V75" s="135">
        <f>V72*200</f>
        <v>6200</v>
      </c>
      <c r="W75" s="135">
        <f>SUM(T75:V75)</f>
        <v>6800</v>
      </c>
      <c r="X75" s="135">
        <f>X72*100</f>
        <v>300</v>
      </c>
      <c r="Y75" s="135">
        <f>Y72*150</f>
        <v>300</v>
      </c>
      <c r="Z75" s="135">
        <f>Z72*200</f>
        <v>6200</v>
      </c>
      <c r="AA75" s="135">
        <f>SUM(X75:Z75)</f>
        <v>6800</v>
      </c>
      <c r="AB75" s="135">
        <f>AB72*100</f>
        <v>300</v>
      </c>
      <c r="AC75" s="135">
        <f>AC72*150</f>
        <v>300</v>
      </c>
      <c r="AD75" s="135">
        <f>AD72*200</f>
        <v>6200</v>
      </c>
      <c r="AE75" s="135">
        <f>SUM(AB75:AD75)</f>
        <v>6800</v>
      </c>
      <c r="AF75" s="135">
        <f>AF72*100</f>
        <v>300</v>
      </c>
      <c r="AG75" s="135">
        <f>AG72*150</f>
        <v>300</v>
      </c>
      <c r="AH75" s="135">
        <f>AH72*200</f>
        <v>6200</v>
      </c>
      <c r="AI75" s="135">
        <f>SUM(AF75:AH75)</f>
        <v>6800</v>
      </c>
      <c r="AJ75" s="135">
        <f>AJ72*100</f>
        <v>300</v>
      </c>
      <c r="AK75" s="135">
        <f>AK72*150</f>
        <v>300</v>
      </c>
      <c r="AL75" s="135">
        <f>AL72*200</f>
        <v>6200</v>
      </c>
      <c r="AM75" s="135">
        <f>SUM(AJ75:AL75)</f>
        <v>6800</v>
      </c>
      <c r="AN75" s="135">
        <f>AN72*100</f>
        <v>300</v>
      </c>
      <c r="AO75" s="135">
        <f>AO72*150</f>
        <v>300</v>
      </c>
      <c r="AP75" s="135">
        <f>AP72*200</f>
        <v>6200</v>
      </c>
      <c r="AQ75" s="135">
        <f>SUM(AN75:AP75)</f>
        <v>6800</v>
      </c>
      <c r="AR75" s="135">
        <f>AR72*100</f>
        <v>300</v>
      </c>
      <c r="AS75" s="135">
        <f>AS72*150</f>
        <v>300</v>
      </c>
      <c r="AT75" s="135">
        <f>AT72*200</f>
        <v>6200</v>
      </c>
      <c r="AU75" s="135">
        <f>SUM(AR75:AT75)</f>
        <v>6800</v>
      </c>
      <c r="AV75" s="135">
        <f>AV72*100</f>
        <v>300</v>
      </c>
      <c r="AW75" s="135">
        <f>AW72*150</f>
        <v>300</v>
      </c>
      <c r="AX75" s="135">
        <f>AX72*200</f>
        <v>6200</v>
      </c>
      <c r="AY75" s="135">
        <f>SUM(AV75:AX75)</f>
        <v>6800</v>
      </c>
      <c r="AZ75" s="212"/>
      <c r="BA75" s="209"/>
      <c r="BB75" s="209"/>
    </row>
    <row r="76" spans="1:54" s="134" customFormat="1" ht="22.5">
      <c r="A76" s="135" t="s">
        <v>3</v>
      </c>
      <c r="B76" s="135" t="s">
        <v>4</v>
      </c>
      <c r="C76" s="135" t="s">
        <v>108</v>
      </c>
      <c r="D76" s="216" t="s">
        <v>27</v>
      </c>
      <c r="E76" s="217"/>
      <c r="F76" s="217"/>
      <c r="G76" s="218"/>
      <c r="H76" s="216" t="s">
        <v>28</v>
      </c>
      <c r="I76" s="217"/>
      <c r="J76" s="217"/>
      <c r="K76" s="218"/>
      <c r="L76" s="216" t="s">
        <v>29</v>
      </c>
      <c r="M76" s="217"/>
      <c r="N76" s="217"/>
      <c r="O76" s="218"/>
      <c r="P76" s="216" t="s">
        <v>30</v>
      </c>
      <c r="Q76" s="217"/>
      <c r="R76" s="217"/>
      <c r="S76" s="218"/>
      <c r="T76" s="216" t="s">
        <v>31</v>
      </c>
      <c r="U76" s="217"/>
      <c r="V76" s="217"/>
      <c r="W76" s="218"/>
      <c r="X76" s="216" t="s">
        <v>32</v>
      </c>
      <c r="Y76" s="217"/>
      <c r="Z76" s="217"/>
      <c r="AA76" s="218"/>
      <c r="AB76" s="216" t="s">
        <v>33</v>
      </c>
      <c r="AC76" s="217"/>
      <c r="AD76" s="217"/>
      <c r="AE76" s="218"/>
      <c r="AF76" s="219" t="s">
        <v>34</v>
      </c>
      <c r="AG76" s="220"/>
      <c r="AH76" s="220"/>
      <c r="AI76" s="221"/>
      <c r="AJ76" s="216" t="s">
        <v>35</v>
      </c>
      <c r="AK76" s="217"/>
      <c r="AL76" s="217"/>
      <c r="AM76" s="218"/>
      <c r="AN76" s="216" t="s">
        <v>36</v>
      </c>
      <c r="AO76" s="217"/>
      <c r="AP76" s="217"/>
      <c r="AQ76" s="218"/>
      <c r="AR76" s="216" t="s">
        <v>37</v>
      </c>
      <c r="AS76" s="217"/>
      <c r="AT76" s="217"/>
      <c r="AU76" s="218"/>
      <c r="AV76" s="216" t="s">
        <v>38</v>
      </c>
      <c r="AW76" s="217"/>
      <c r="AX76" s="217"/>
      <c r="AY76" s="218"/>
      <c r="AZ76" s="135" t="s">
        <v>39</v>
      </c>
      <c r="BA76" s="136" t="s">
        <v>40</v>
      </c>
      <c r="BB76" s="136" t="s">
        <v>41</v>
      </c>
    </row>
    <row r="77" spans="1:54" s="134" customFormat="1" ht="22.5">
      <c r="A77" s="212">
        <v>13</v>
      </c>
      <c r="B77" s="135" t="s">
        <v>5</v>
      </c>
      <c r="C77" s="137" t="s">
        <v>109</v>
      </c>
      <c r="D77" s="135" t="s">
        <v>43</v>
      </c>
      <c r="E77" s="135" t="s">
        <v>44</v>
      </c>
      <c r="F77" s="135" t="s">
        <v>45</v>
      </c>
      <c r="G77" s="135" t="s">
        <v>46</v>
      </c>
      <c r="H77" s="135" t="s">
        <v>43</v>
      </c>
      <c r="I77" s="135" t="s">
        <v>44</v>
      </c>
      <c r="J77" s="135" t="s">
        <v>45</v>
      </c>
      <c r="K77" s="135" t="s">
        <v>46</v>
      </c>
      <c r="L77" s="135" t="s">
        <v>43</v>
      </c>
      <c r="M77" s="135" t="s">
        <v>44</v>
      </c>
      <c r="N77" s="135" t="s">
        <v>45</v>
      </c>
      <c r="O77" s="135" t="s">
        <v>46</v>
      </c>
      <c r="P77" s="135" t="s">
        <v>43</v>
      </c>
      <c r="Q77" s="135" t="s">
        <v>44</v>
      </c>
      <c r="R77" s="135" t="s">
        <v>45</v>
      </c>
      <c r="S77" s="135" t="s">
        <v>46</v>
      </c>
      <c r="T77" s="135" t="s">
        <v>43</v>
      </c>
      <c r="U77" s="135" t="s">
        <v>44</v>
      </c>
      <c r="V77" s="135" t="s">
        <v>45</v>
      </c>
      <c r="W77" s="135" t="s">
        <v>46</v>
      </c>
      <c r="X77" s="135" t="s">
        <v>43</v>
      </c>
      <c r="Y77" s="135" t="s">
        <v>44</v>
      </c>
      <c r="Z77" s="135" t="s">
        <v>45</v>
      </c>
      <c r="AA77" s="135" t="s">
        <v>46</v>
      </c>
      <c r="AB77" s="135" t="s">
        <v>43</v>
      </c>
      <c r="AC77" s="135" t="s">
        <v>44</v>
      </c>
      <c r="AD77" s="135" t="s">
        <v>45</v>
      </c>
      <c r="AE77" s="135" t="s">
        <v>46</v>
      </c>
      <c r="AF77" s="135" t="s">
        <v>43</v>
      </c>
      <c r="AG77" s="135" t="s">
        <v>44</v>
      </c>
      <c r="AH77" s="135" t="s">
        <v>45</v>
      </c>
      <c r="AI77" s="135" t="s">
        <v>46</v>
      </c>
      <c r="AJ77" s="135" t="s">
        <v>43</v>
      </c>
      <c r="AK77" s="135" t="s">
        <v>44</v>
      </c>
      <c r="AL77" s="135" t="s">
        <v>45</v>
      </c>
      <c r="AM77" s="135" t="s">
        <v>46</v>
      </c>
      <c r="AN77" s="135" t="s">
        <v>43</v>
      </c>
      <c r="AO77" s="135" t="s">
        <v>44</v>
      </c>
      <c r="AP77" s="135" t="s">
        <v>45</v>
      </c>
      <c r="AQ77" s="135" t="s">
        <v>46</v>
      </c>
      <c r="AR77" s="135" t="s">
        <v>43</v>
      </c>
      <c r="AS77" s="135" t="s">
        <v>44</v>
      </c>
      <c r="AT77" s="135" t="s">
        <v>45</v>
      </c>
      <c r="AU77" s="135" t="s">
        <v>46</v>
      </c>
      <c r="AV77" s="135" t="s">
        <v>43</v>
      </c>
      <c r="AW77" s="135" t="s">
        <v>44</v>
      </c>
      <c r="AX77" s="135" t="s">
        <v>45</v>
      </c>
      <c r="AY77" s="135" t="s">
        <v>46</v>
      </c>
      <c r="AZ77" s="212">
        <f>G78+K78+O78+S78+W78+AA78+AE78+AI78+AM78+AQ78+AU78+AY78</f>
        <v>309</v>
      </c>
      <c r="BA77" s="209">
        <f>G81+K81+O81+S81+W81+AA81+AE81+AI81+AM81+AQ81+AU81+AY81</f>
        <v>52000</v>
      </c>
      <c r="BB77" s="209">
        <f>BA77/2</f>
        <v>26000</v>
      </c>
    </row>
    <row r="78" spans="1:54" s="134" customFormat="1" ht="11.25">
      <c r="A78" s="212"/>
      <c r="B78" s="135" t="s">
        <v>47</v>
      </c>
      <c r="C78" s="139" t="s">
        <v>110</v>
      </c>
      <c r="D78" s="135">
        <v>5</v>
      </c>
      <c r="E78" s="135">
        <v>7</v>
      </c>
      <c r="F78" s="135">
        <v>14</v>
      </c>
      <c r="G78" s="135">
        <f>SUM(D78:F78)</f>
        <v>26</v>
      </c>
      <c r="H78" s="135">
        <v>5</v>
      </c>
      <c r="I78" s="135">
        <v>7</v>
      </c>
      <c r="J78" s="135">
        <v>14</v>
      </c>
      <c r="K78" s="135">
        <f>SUM(H78:J78)</f>
        <v>26</v>
      </c>
      <c r="L78" s="135">
        <v>5</v>
      </c>
      <c r="M78" s="135">
        <v>7</v>
      </c>
      <c r="N78" s="135">
        <v>14</v>
      </c>
      <c r="O78" s="135">
        <f>SUM(L78:N78)</f>
        <v>26</v>
      </c>
      <c r="P78" s="135">
        <v>5</v>
      </c>
      <c r="Q78" s="135">
        <v>7</v>
      </c>
      <c r="R78" s="135">
        <v>14</v>
      </c>
      <c r="S78" s="135">
        <f>SUM(P78:R78)</f>
        <v>26</v>
      </c>
      <c r="T78" s="135">
        <v>5</v>
      </c>
      <c r="U78" s="135">
        <v>7</v>
      </c>
      <c r="V78" s="135">
        <v>14</v>
      </c>
      <c r="W78" s="135">
        <f>SUM(T78:V78)</f>
        <v>26</v>
      </c>
      <c r="X78" s="135">
        <v>5</v>
      </c>
      <c r="Y78" s="135">
        <v>7</v>
      </c>
      <c r="Z78" s="135">
        <v>14</v>
      </c>
      <c r="AA78" s="135">
        <f>SUM(X78:Z78)</f>
        <v>26</v>
      </c>
      <c r="AB78" s="135">
        <v>4</v>
      </c>
      <c r="AC78" s="135">
        <v>7</v>
      </c>
      <c r="AD78" s="135">
        <v>13</v>
      </c>
      <c r="AE78" s="135">
        <f>SUM(AB78:AD78)</f>
        <v>24</v>
      </c>
      <c r="AF78" s="135">
        <v>4</v>
      </c>
      <c r="AG78" s="135">
        <v>7</v>
      </c>
      <c r="AH78" s="135">
        <v>14</v>
      </c>
      <c r="AI78" s="135">
        <f>SUM(AF78:AH78)</f>
        <v>25</v>
      </c>
      <c r="AJ78" s="135">
        <v>4</v>
      </c>
      <c r="AK78" s="135">
        <v>8</v>
      </c>
      <c r="AL78" s="135">
        <v>14</v>
      </c>
      <c r="AM78" s="135">
        <f>SUM(AJ78:AL78)</f>
        <v>26</v>
      </c>
      <c r="AN78" s="135">
        <v>4</v>
      </c>
      <c r="AO78" s="135">
        <v>8</v>
      </c>
      <c r="AP78" s="135">
        <v>14</v>
      </c>
      <c r="AQ78" s="135">
        <f>SUM(AN78:AP78)</f>
        <v>26</v>
      </c>
      <c r="AR78" s="135">
        <v>4</v>
      </c>
      <c r="AS78" s="135">
        <v>8</v>
      </c>
      <c r="AT78" s="135">
        <v>14</v>
      </c>
      <c r="AU78" s="135">
        <f>SUM(AR78:AT78)</f>
        <v>26</v>
      </c>
      <c r="AV78" s="135">
        <v>4</v>
      </c>
      <c r="AW78" s="135">
        <v>8</v>
      </c>
      <c r="AX78" s="135">
        <v>14</v>
      </c>
      <c r="AY78" s="135">
        <f>SUM(AV78:AX78)</f>
        <v>26</v>
      </c>
      <c r="AZ78" s="212"/>
      <c r="BA78" s="209"/>
      <c r="BB78" s="209"/>
    </row>
    <row r="79" spans="1:54" s="134" customFormat="1" ht="11.25">
      <c r="A79" s="212"/>
      <c r="B79" s="135" t="s">
        <v>49</v>
      </c>
      <c r="C79" s="135">
        <v>2008</v>
      </c>
      <c r="D79" s="212" t="s">
        <v>51</v>
      </c>
      <c r="E79" s="212"/>
      <c r="F79" s="212"/>
      <c r="G79" s="212"/>
      <c r="H79" s="212" t="s">
        <v>52</v>
      </c>
      <c r="I79" s="212"/>
      <c r="J79" s="212"/>
      <c r="K79" s="212"/>
      <c r="L79" s="212" t="s">
        <v>53</v>
      </c>
      <c r="M79" s="212"/>
      <c r="N79" s="212"/>
      <c r="O79" s="212"/>
      <c r="P79" s="212" t="s">
        <v>54</v>
      </c>
      <c r="Q79" s="212"/>
      <c r="R79" s="212"/>
      <c r="S79" s="212"/>
      <c r="T79" s="212" t="s">
        <v>55</v>
      </c>
      <c r="U79" s="212"/>
      <c r="V79" s="212"/>
      <c r="W79" s="212"/>
      <c r="X79" s="212" t="s">
        <v>56</v>
      </c>
      <c r="Y79" s="212"/>
      <c r="Z79" s="212"/>
      <c r="AA79" s="212"/>
      <c r="AB79" s="212" t="s">
        <v>57</v>
      </c>
      <c r="AC79" s="212"/>
      <c r="AD79" s="212"/>
      <c r="AE79" s="212"/>
      <c r="AF79" s="212" t="s">
        <v>58</v>
      </c>
      <c r="AG79" s="212"/>
      <c r="AH79" s="212"/>
      <c r="AI79" s="212"/>
      <c r="AJ79" s="212" t="s">
        <v>59</v>
      </c>
      <c r="AK79" s="212"/>
      <c r="AL79" s="212"/>
      <c r="AM79" s="212"/>
      <c r="AN79" s="212" t="s">
        <v>60</v>
      </c>
      <c r="AO79" s="212"/>
      <c r="AP79" s="212"/>
      <c r="AQ79" s="212"/>
      <c r="AR79" s="212" t="s">
        <v>61</v>
      </c>
      <c r="AS79" s="212"/>
      <c r="AT79" s="212"/>
      <c r="AU79" s="212"/>
      <c r="AV79" s="212" t="s">
        <v>62</v>
      </c>
      <c r="AW79" s="212"/>
      <c r="AX79" s="212"/>
      <c r="AY79" s="212"/>
      <c r="AZ79" s="212"/>
      <c r="BA79" s="209"/>
      <c r="BB79" s="209"/>
    </row>
    <row r="80" spans="1:54" s="134" customFormat="1" ht="22.5">
      <c r="A80" s="212"/>
      <c r="B80" s="135" t="s">
        <v>63</v>
      </c>
      <c r="C80" s="137">
        <v>300</v>
      </c>
      <c r="D80" s="135" t="s">
        <v>43</v>
      </c>
      <c r="E80" s="135" t="s">
        <v>44</v>
      </c>
      <c r="F80" s="135" t="s">
        <v>45</v>
      </c>
      <c r="G80" s="135" t="s">
        <v>46</v>
      </c>
      <c r="H80" s="135" t="s">
        <v>43</v>
      </c>
      <c r="I80" s="135" t="s">
        <v>44</v>
      </c>
      <c r="J80" s="135" t="s">
        <v>45</v>
      </c>
      <c r="K80" s="135" t="s">
        <v>46</v>
      </c>
      <c r="L80" s="135" t="s">
        <v>43</v>
      </c>
      <c r="M80" s="135" t="s">
        <v>44</v>
      </c>
      <c r="N80" s="135" t="s">
        <v>45</v>
      </c>
      <c r="O80" s="135" t="s">
        <v>46</v>
      </c>
      <c r="P80" s="135" t="s">
        <v>43</v>
      </c>
      <c r="Q80" s="135" t="s">
        <v>44</v>
      </c>
      <c r="R80" s="135" t="s">
        <v>45</v>
      </c>
      <c r="S80" s="135" t="s">
        <v>46</v>
      </c>
      <c r="T80" s="135" t="s">
        <v>43</v>
      </c>
      <c r="U80" s="135" t="s">
        <v>44</v>
      </c>
      <c r="V80" s="135" t="s">
        <v>45</v>
      </c>
      <c r="W80" s="135" t="s">
        <v>46</v>
      </c>
      <c r="X80" s="135" t="s">
        <v>43</v>
      </c>
      <c r="Y80" s="135" t="s">
        <v>44</v>
      </c>
      <c r="Z80" s="135" t="s">
        <v>45</v>
      </c>
      <c r="AA80" s="135" t="s">
        <v>46</v>
      </c>
      <c r="AB80" s="135" t="s">
        <v>43</v>
      </c>
      <c r="AC80" s="135" t="s">
        <v>44</v>
      </c>
      <c r="AD80" s="135" t="s">
        <v>45</v>
      </c>
      <c r="AE80" s="135" t="s">
        <v>46</v>
      </c>
      <c r="AF80" s="135" t="s">
        <v>43</v>
      </c>
      <c r="AG80" s="135" t="s">
        <v>44</v>
      </c>
      <c r="AH80" s="135" t="s">
        <v>45</v>
      </c>
      <c r="AI80" s="135" t="s">
        <v>46</v>
      </c>
      <c r="AJ80" s="135" t="s">
        <v>43</v>
      </c>
      <c r="AK80" s="135" t="s">
        <v>44</v>
      </c>
      <c r="AL80" s="135" t="s">
        <v>45</v>
      </c>
      <c r="AM80" s="135" t="s">
        <v>46</v>
      </c>
      <c r="AN80" s="135" t="s">
        <v>43</v>
      </c>
      <c r="AO80" s="135" t="s">
        <v>44</v>
      </c>
      <c r="AP80" s="135" t="s">
        <v>45</v>
      </c>
      <c r="AQ80" s="135" t="s">
        <v>46</v>
      </c>
      <c r="AR80" s="135" t="s">
        <v>43</v>
      </c>
      <c r="AS80" s="135" t="s">
        <v>44</v>
      </c>
      <c r="AT80" s="135" t="s">
        <v>45</v>
      </c>
      <c r="AU80" s="135" t="s">
        <v>46</v>
      </c>
      <c r="AV80" s="135" t="s">
        <v>43</v>
      </c>
      <c r="AW80" s="135" t="s">
        <v>44</v>
      </c>
      <c r="AX80" s="135" t="s">
        <v>45</v>
      </c>
      <c r="AY80" s="135" t="s">
        <v>46</v>
      </c>
      <c r="AZ80" s="212"/>
      <c r="BA80" s="209"/>
      <c r="BB80" s="209"/>
    </row>
    <row r="81" spans="1:54" s="134" customFormat="1" ht="22.5">
      <c r="A81" s="212"/>
      <c r="B81" s="135" t="s">
        <v>64</v>
      </c>
      <c r="C81" s="135" t="s">
        <v>111</v>
      </c>
      <c r="D81" s="135">
        <f>D78*100</f>
        <v>500</v>
      </c>
      <c r="E81" s="135">
        <f>E78*150</f>
        <v>1050</v>
      </c>
      <c r="F81" s="135">
        <f>F78*200</f>
        <v>2800</v>
      </c>
      <c r="G81" s="135">
        <f>SUM(D81:F81)</f>
        <v>4350</v>
      </c>
      <c r="H81" s="135">
        <f>H78*100</f>
        <v>500</v>
      </c>
      <c r="I81" s="135">
        <f>I78*150</f>
        <v>1050</v>
      </c>
      <c r="J81" s="135">
        <f>J78*200</f>
        <v>2800</v>
      </c>
      <c r="K81" s="135">
        <f>SUM(H81:J81)</f>
        <v>4350</v>
      </c>
      <c r="L81" s="135">
        <f>L78*100</f>
        <v>500</v>
      </c>
      <c r="M81" s="135">
        <f>M78*150</f>
        <v>1050</v>
      </c>
      <c r="N81" s="135">
        <f>N78*200</f>
        <v>2800</v>
      </c>
      <c r="O81" s="135">
        <f>SUM(L81:N81)</f>
        <v>4350</v>
      </c>
      <c r="P81" s="135">
        <f>P78*100</f>
        <v>500</v>
      </c>
      <c r="Q81" s="135">
        <f>Q78*150</f>
        <v>1050</v>
      </c>
      <c r="R81" s="135">
        <f>R78*200</f>
        <v>2800</v>
      </c>
      <c r="S81" s="135">
        <f>SUM(P81:R81)</f>
        <v>4350</v>
      </c>
      <c r="T81" s="135">
        <f>T78*100</f>
        <v>500</v>
      </c>
      <c r="U81" s="135">
        <f>U78*150</f>
        <v>1050</v>
      </c>
      <c r="V81" s="135">
        <f>V78*200</f>
        <v>2800</v>
      </c>
      <c r="W81" s="135">
        <f>SUM(T81:V81)</f>
        <v>4350</v>
      </c>
      <c r="X81" s="135">
        <f>X78*100</f>
        <v>500</v>
      </c>
      <c r="Y81" s="135">
        <f>Y78*150</f>
        <v>1050</v>
      </c>
      <c r="Z81" s="135">
        <f>Z78*200</f>
        <v>2800</v>
      </c>
      <c r="AA81" s="135">
        <f>SUM(X81:Z81)</f>
        <v>4350</v>
      </c>
      <c r="AB81" s="135">
        <f>AB78*100</f>
        <v>400</v>
      </c>
      <c r="AC81" s="135">
        <f>AC78*150</f>
        <v>1050</v>
      </c>
      <c r="AD81" s="135">
        <f>AD78*200</f>
        <v>2600</v>
      </c>
      <c r="AE81" s="135">
        <f>SUM(AB81:AD81)</f>
        <v>4050</v>
      </c>
      <c r="AF81" s="135">
        <f>AF78*100</f>
        <v>400</v>
      </c>
      <c r="AG81" s="135">
        <f>AG78*150</f>
        <v>1050</v>
      </c>
      <c r="AH81" s="135">
        <f>AH78*200</f>
        <v>2800</v>
      </c>
      <c r="AI81" s="135">
        <f>SUM(AF81:AH81)</f>
        <v>4250</v>
      </c>
      <c r="AJ81" s="135">
        <f>AJ78*100</f>
        <v>400</v>
      </c>
      <c r="AK81" s="135">
        <f>AK78*150</f>
        <v>1200</v>
      </c>
      <c r="AL81" s="135">
        <f>AL78*200</f>
        <v>2800</v>
      </c>
      <c r="AM81" s="135">
        <f>SUM(AJ81:AL81)</f>
        <v>4400</v>
      </c>
      <c r="AN81" s="135">
        <f>AN78*100</f>
        <v>400</v>
      </c>
      <c r="AO81" s="135">
        <f>AO78*150</f>
        <v>1200</v>
      </c>
      <c r="AP81" s="135">
        <f>AP78*200</f>
        <v>2800</v>
      </c>
      <c r="AQ81" s="135">
        <f>SUM(AN81:AP81)</f>
        <v>4400</v>
      </c>
      <c r="AR81" s="135">
        <f>AR78*100</f>
        <v>400</v>
      </c>
      <c r="AS81" s="135">
        <f>AS78*150</f>
        <v>1200</v>
      </c>
      <c r="AT81" s="135">
        <f>AT78*200</f>
        <v>2800</v>
      </c>
      <c r="AU81" s="135">
        <f>SUM(AR81:AT81)</f>
        <v>4400</v>
      </c>
      <c r="AV81" s="135">
        <f>AV78*100</f>
        <v>400</v>
      </c>
      <c r="AW81" s="135">
        <f>AW78*150</f>
        <v>1200</v>
      </c>
      <c r="AX81" s="135">
        <f>AX78*200</f>
        <v>2800</v>
      </c>
      <c r="AY81" s="135">
        <f>SUM(AV81:AX81)</f>
        <v>4400</v>
      </c>
      <c r="AZ81" s="212"/>
      <c r="BA81" s="209"/>
      <c r="BB81" s="209"/>
    </row>
    <row r="82" spans="1:54" s="134" customFormat="1" ht="22.5">
      <c r="A82" s="135" t="s">
        <v>3</v>
      </c>
      <c r="B82" s="135" t="s">
        <v>4</v>
      </c>
      <c r="C82" s="135" t="s">
        <v>112</v>
      </c>
      <c r="D82" s="216" t="s">
        <v>27</v>
      </c>
      <c r="E82" s="217"/>
      <c r="F82" s="217"/>
      <c r="G82" s="218"/>
      <c r="H82" s="216" t="s">
        <v>28</v>
      </c>
      <c r="I82" s="217"/>
      <c r="J82" s="217"/>
      <c r="K82" s="218"/>
      <c r="L82" s="216" t="s">
        <v>29</v>
      </c>
      <c r="M82" s="217"/>
      <c r="N82" s="217"/>
      <c r="O82" s="218"/>
      <c r="P82" s="216" t="s">
        <v>30</v>
      </c>
      <c r="Q82" s="217"/>
      <c r="R82" s="217"/>
      <c r="S82" s="218"/>
      <c r="T82" s="216" t="s">
        <v>31</v>
      </c>
      <c r="U82" s="217"/>
      <c r="V82" s="217"/>
      <c r="W82" s="218"/>
      <c r="X82" s="216" t="s">
        <v>32</v>
      </c>
      <c r="Y82" s="217"/>
      <c r="Z82" s="217"/>
      <c r="AA82" s="218"/>
      <c r="AB82" s="216" t="s">
        <v>33</v>
      </c>
      <c r="AC82" s="217"/>
      <c r="AD82" s="217"/>
      <c r="AE82" s="218"/>
      <c r="AF82" s="219" t="s">
        <v>34</v>
      </c>
      <c r="AG82" s="220"/>
      <c r="AH82" s="220"/>
      <c r="AI82" s="221"/>
      <c r="AJ82" s="216" t="s">
        <v>35</v>
      </c>
      <c r="AK82" s="217"/>
      <c r="AL82" s="217"/>
      <c r="AM82" s="218"/>
      <c r="AN82" s="216" t="s">
        <v>36</v>
      </c>
      <c r="AO82" s="217"/>
      <c r="AP82" s="217"/>
      <c r="AQ82" s="218"/>
      <c r="AR82" s="216" t="s">
        <v>37</v>
      </c>
      <c r="AS82" s="217"/>
      <c r="AT82" s="217"/>
      <c r="AU82" s="218"/>
      <c r="AV82" s="216" t="s">
        <v>38</v>
      </c>
      <c r="AW82" s="217"/>
      <c r="AX82" s="217"/>
      <c r="AY82" s="218"/>
      <c r="AZ82" s="135" t="s">
        <v>39</v>
      </c>
      <c r="BA82" s="136" t="s">
        <v>40</v>
      </c>
      <c r="BB82" s="136" t="s">
        <v>41</v>
      </c>
    </row>
    <row r="83" spans="1:54" s="134" customFormat="1" ht="22.5">
      <c r="A83" s="212">
        <v>14</v>
      </c>
      <c r="B83" s="135" t="s">
        <v>5</v>
      </c>
      <c r="C83" s="137" t="s">
        <v>113</v>
      </c>
      <c r="D83" s="135" t="s">
        <v>43</v>
      </c>
      <c r="E83" s="135" t="s">
        <v>44</v>
      </c>
      <c r="F83" s="135" t="s">
        <v>45</v>
      </c>
      <c r="G83" s="135" t="s">
        <v>46</v>
      </c>
      <c r="H83" s="135" t="s">
        <v>43</v>
      </c>
      <c r="I83" s="135" t="s">
        <v>44</v>
      </c>
      <c r="J83" s="135" t="s">
        <v>45</v>
      </c>
      <c r="K83" s="135" t="s">
        <v>46</v>
      </c>
      <c r="L83" s="135" t="s">
        <v>43</v>
      </c>
      <c r="M83" s="135" t="s">
        <v>44</v>
      </c>
      <c r="N83" s="135" t="s">
        <v>45</v>
      </c>
      <c r="O83" s="135" t="s">
        <v>46</v>
      </c>
      <c r="P83" s="135" t="s">
        <v>43</v>
      </c>
      <c r="Q83" s="135" t="s">
        <v>44</v>
      </c>
      <c r="R83" s="135" t="s">
        <v>45</v>
      </c>
      <c r="S83" s="135" t="s">
        <v>46</v>
      </c>
      <c r="T83" s="135" t="s">
        <v>43</v>
      </c>
      <c r="U83" s="135" t="s">
        <v>44</v>
      </c>
      <c r="V83" s="135" t="s">
        <v>45</v>
      </c>
      <c r="W83" s="135" t="s">
        <v>46</v>
      </c>
      <c r="X83" s="135" t="s">
        <v>43</v>
      </c>
      <c r="Y83" s="135" t="s">
        <v>44</v>
      </c>
      <c r="Z83" s="135" t="s">
        <v>45</v>
      </c>
      <c r="AA83" s="135" t="s">
        <v>46</v>
      </c>
      <c r="AB83" s="135" t="s">
        <v>43</v>
      </c>
      <c r="AC83" s="135" t="s">
        <v>44</v>
      </c>
      <c r="AD83" s="135" t="s">
        <v>45</v>
      </c>
      <c r="AE83" s="135" t="s">
        <v>46</v>
      </c>
      <c r="AF83" s="135" t="s">
        <v>43</v>
      </c>
      <c r="AG83" s="135" t="s">
        <v>44</v>
      </c>
      <c r="AH83" s="135" t="s">
        <v>45</v>
      </c>
      <c r="AI83" s="135" t="s">
        <v>46</v>
      </c>
      <c r="AJ83" s="135" t="s">
        <v>43</v>
      </c>
      <c r="AK83" s="135" t="s">
        <v>44</v>
      </c>
      <c r="AL83" s="135" t="s">
        <v>45</v>
      </c>
      <c r="AM83" s="135" t="s">
        <v>46</v>
      </c>
      <c r="AN83" s="135" t="s">
        <v>43</v>
      </c>
      <c r="AO83" s="135" t="s">
        <v>44</v>
      </c>
      <c r="AP83" s="135" t="s">
        <v>45</v>
      </c>
      <c r="AQ83" s="135" t="s">
        <v>46</v>
      </c>
      <c r="AR83" s="135" t="s">
        <v>43</v>
      </c>
      <c r="AS83" s="135" t="s">
        <v>44</v>
      </c>
      <c r="AT83" s="135" t="s">
        <v>45</v>
      </c>
      <c r="AU83" s="135" t="s">
        <v>46</v>
      </c>
      <c r="AV83" s="135" t="s">
        <v>43</v>
      </c>
      <c r="AW83" s="135" t="s">
        <v>44</v>
      </c>
      <c r="AX83" s="135" t="s">
        <v>45</v>
      </c>
      <c r="AY83" s="135" t="s">
        <v>46</v>
      </c>
      <c r="AZ83" s="212">
        <f>G84+K84+O84+S84+W84+AA84+AE84+AI84+AM84+AQ84+AU84+AY84</f>
        <v>405</v>
      </c>
      <c r="BA83" s="209">
        <f>G87+K87+O87+S87+W87+AA87+AE87+AI87+AM87+AQ87+AU87+AY87</f>
        <v>78200</v>
      </c>
      <c r="BB83" s="209">
        <f>BA83/2</f>
        <v>39100</v>
      </c>
    </row>
    <row r="84" spans="1:54" s="134" customFormat="1" ht="11.25">
      <c r="A84" s="212"/>
      <c r="B84" s="135" t="s">
        <v>47</v>
      </c>
      <c r="C84" s="139" t="s">
        <v>114</v>
      </c>
      <c r="D84" s="135">
        <v>1</v>
      </c>
      <c r="E84" s="135"/>
      <c r="F84" s="135">
        <v>32</v>
      </c>
      <c r="G84" s="135">
        <f>SUM(D84:F84)</f>
        <v>33</v>
      </c>
      <c r="H84" s="135">
        <v>1</v>
      </c>
      <c r="I84" s="135"/>
      <c r="J84" s="135">
        <v>32</v>
      </c>
      <c r="K84" s="135">
        <f>SUM(H84:J84)</f>
        <v>33</v>
      </c>
      <c r="L84" s="135">
        <v>2</v>
      </c>
      <c r="M84" s="135"/>
      <c r="N84" s="135">
        <v>32</v>
      </c>
      <c r="O84" s="135">
        <f>SUM(L84:N84)</f>
        <v>34</v>
      </c>
      <c r="P84" s="135">
        <v>2</v>
      </c>
      <c r="Q84" s="135"/>
      <c r="R84" s="135">
        <v>32</v>
      </c>
      <c r="S84" s="135">
        <f>SUM(P84:R84)</f>
        <v>34</v>
      </c>
      <c r="T84" s="135">
        <v>2</v>
      </c>
      <c r="U84" s="135"/>
      <c r="V84" s="135">
        <v>31</v>
      </c>
      <c r="W84" s="135">
        <f>SUM(T84:V84)</f>
        <v>33</v>
      </c>
      <c r="X84" s="135">
        <v>2</v>
      </c>
      <c r="Y84" s="135"/>
      <c r="Z84" s="135">
        <v>30</v>
      </c>
      <c r="AA84" s="135">
        <f>SUM(X84:Z84)</f>
        <v>32</v>
      </c>
      <c r="AB84" s="135">
        <v>3</v>
      </c>
      <c r="AC84" s="135"/>
      <c r="AD84" s="135">
        <v>33</v>
      </c>
      <c r="AE84" s="135">
        <f>SUM(AB84:AD84)</f>
        <v>36</v>
      </c>
      <c r="AF84" s="135">
        <v>3</v>
      </c>
      <c r="AG84" s="135"/>
      <c r="AH84" s="135">
        <v>31</v>
      </c>
      <c r="AI84" s="135">
        <f>SUM(AF84:AH84)</f>
        <v>34</v>
      </c>
      <c r="AJ84" s="135">
        <v>3</v>
      </c>
      <c r="AK84" s="135"/>
      <c r="AL84" s="135">
        <v>31</v>
      </c>
      <c r="AM84" s="135">
        <f>SUM(AJ84:AL84)</f>
        <v>34</v>
      </c>
      <c r="AN84" s="135">
        <v>3</v>
      </c>
      <c r="AO84" s="135"/>
      <c r="AP84" s="135">
        <v>31</v>
      </c>
      <c r="AQ84" s="135">
        <f>SUM(AN84:AP84)</f>
        <v>34</v>
      </c>
      <c r="AR84" s="135">
        <v>3</v>
      </c>
      <c r="AS84" s="135"/>
      <c r="AT84" s="135">
        <v>31</v>
      </c>
      <c r="AU84" s="135">
        <f>SUM(AR84:AT84)</f>
        <v>34</v>
      </c>
      <c r="AV84" s="135">
        <v>3</v>
      </c>
      <c r="AW84" s="135"/>
      <c r="AX84" s="135">
        <v>31</v>
      </c>
      <c r="AY84" s="135">
        <f>SUM(AV84:AX84)</f>
        <v>34</v>
      </c>
      <c r="AZ84" s="212"/>
      <c r="BA84" s="209"/>
      <c r="BB84" s="209"/>
    </row>
    <row r="85" spans="1:54" s="134" customFormat="1" ht="11.25">
      <c r="A85" s="212"/>
      <c r="B85" s="135" t="s">
        <v>49</v>
      </c>
      <c r="C85" s="135">
        <v>1985</v>
      </c>
      <c r="D85" s="212" t="s">
        <v>51</v>
      </c>
      <c r="E85" s="212"/>
      <c r="F85" s="212"/>
      <c r="G85" s="212"/>
      <c r="H85" s="212" t="s">
        <v>52</v>
      </c>
      <c r="I85" s="212"/>
      <c r="J85" s="212"/>
      <c r="K85" s="212"/>
      <c r="L85" s="212" t="s">
        <v>53</v>
      </c>
      <c r="M85" s="212"/>
      <c r="N85" s="212"/>
      <c r="O85" s="212"/>
      <c r="P85" s="212" t="s">
        <v>54</v>
      </c>
      <c r="Q85" s="212"/>
      <c r="R85" s="212"/>
      <c r="S85" s="212"/>
      <c r="T85" s="212" t="s">
        <v>55</v>
      </c>
      <c r="U85" s="212"/>
      <c r="V85" s="212"/>
      <c r="W85" s="212"/>
      <c r="X85" s="212" t="s">
        <v>56</v>
      </c>
      <c r="Y85" s="212"/>
      <c r="Z85" s="212"/>
      <c r="AA85" s="212"/>
      <c r="AB85" s="212" t="s">
        <v>57</v>
      </c>
      <c r="AC85" s="212"/>
      <c r="AD85" s="212"/>
      <c r="AE85" s="212"/>
      <c r="AF85" s="212" t="s">
        <v>58</v>
      </c>
      <c r="AG85" s="212"/>
      <c r="AH85" s="212"/>
      <c r="AI85" s="212"/>
      <c r="AJ85" s="212" t="s">
        <v>59</v>
      </c>
      <c r="AK85" s="212"/>
      <c r="AL85" s="212"/>
      <c r="AM85" s="212"/>
      <c r="AN85" s="212" t="s">
        <v>60</v>
      </c>
      <c r="AO85" s="212"/>
      <c r="AP85" s="212"/>
      <c r="AQ85" s="212"/>
      <c r="AR85" s="212" t="s">
        <v>61</v>
      </c>
      <c r="AS85" s="212"/>
      <c r="AT85" s="212"/>
      <c r="AU85" s="212"/>
      <c r="AV85" s="212" t="s">
        <v>62</v>
      </c>
      <c r="AW85" s="212"/>
      <c r="AX85" s="212"/>
      <c r="AY85" s="212"/>
      <c r="AZ85" s="212"/>
      <c r="BA85" s="209"/>
      <c r="BB85" s="209"/>
    </row>
    <row r="86" spans="1:54" s="134" customFormat="1" ht="22.5">
      <c r="A86" s="212"/>
      <c r="B86" s="135" t="s">
        <v>63</v>
      </c>
      <c r="C86" s="137">
        <v>381.4</v>
      </c>
      <c r="D86" s="135" t="s">
        <v>43</v>
      </c>
      <c r="E86" s="135" t="s">
        <v>44</v>
      </c>
      <c r="F86" s="135" t="s">
        <v>45</v>
      </c>
      <c r="G86" s="135" t="s">
        <v>46</v>
      </c>
      <c r="H86" s="135" t="s">
        <v>43</v>
      </c>
      <c r="I86" s="135" t="s">
        <v>44</v>
      </c>
      <c r="J86" s="135" t="s">
        <v>45</v>
      </c>
      <c r="K86" s="135" t="s">
        <v>46</v>
      </c>
      <c r="L86" s="135" t="s">
        <v>43</v>
      </c>
      <c r="M86" s="135" t="s">
        <v>44</v>
      </c>
      <c r="N86" s="135" t="s">
        <v>45</v>
      </c>
      <c r="O86" s="135" t="s">
        <v>46</v>
      </c>
      <c r="P86" s="135" t="s">
        <v>43</v>
      </c>
      <c r="Q86" s="135" t="s">
        <v>44</v>
      </c>
      <c r="R86" s="135" t="s">
        <v>45</v>
      </c>
      <c r="S86" s="135" t="s">
        <v>46</v>
      </c>
      <c r="T86" s="135" t="s">
        <v>43</v>
      </c>
      <c r="U86" s="135" t="s">
        <v>44</v>
      </c>
      <c r="V86" s="135" t="s">
        <v>45</v>
      </c>
      <c r="W86" s="135" t="s">
        <v>46</v>
      </c>
      <c r="X86" s="135" t="s">
        <v>43</v>
      </c>
      <c r="Y86" s="135" t="s">
        <v>44</v>
      </c>
      <c r="Z86" s="135" t="s">
        <v>45</v>
      </c>
      <c r="AA86" s="135" t="s">
        <v>46</v>
      </c>
      <c r="AB86" s="135" t="s">
        <v>43</v>
      </c>
      <c r="AC86" s="135" t="s">
        <v>44</v>
      </c>
      <c r="AD86" s="135" t="s">
        <v>45</v>
      </c>
      <c r="AE86" s="135" t="s">
        <v>46</v>
      </c>
      <c r="AF86" s="135" t="s">
        <v>43</v>
      </c>
      <c r="AG86" s="135" t="s">
        <v>44</v>
      </c>
      <c r="AH86" s="135" t="s">
        <v>45</v>
      </c>
      <c r="AI86" s="135" t="s">
        <v>46</v>
      </c>
      <c r="AJ86" s="135" t="s">
        <v>43</v>
      </c>
      <c r="AK86" s="135" t="s">
        <v>44</v>
      </c>
      <c r="AL86" s="135" t="s">
        <v>45</v>
      </c>
      <c r="AM86" s="135" t="s">
        <v>46</v>
      </c>
      <c r="AN86" s="135" t="s">
        <v>43</v>
      </c>
      <c r="AO86" s="135" t="s">
        <v>44</v>
      </c>
      <c r="AP86" s="135" t="s">
        <v>45</v>
      </c>
      <c r="AQ86" s="135" t="s">
        <v>46</v>
      </c>
      <c r="AR86" s="135" t="s">
        <v>43</v>
      </c>
      <c r="AS86" s="135" t="s">
        <v>44</v>
      </c>
      <c r="AT86" s="135" t="s">
        <v>45</v>
      </c>
      <c r="AU86" s="135" t="s">
        <v>46</v>
      </c>
      <c r="AV86" s="135" t="s">
        <v>43</v>
      </c>
      <c r="AW86" s="135" t="s">
        <v>44</v>
      </c>
      <c r="AX86" s="135" t="s">
        <v>45</v>
      </c>
      <c r="AY86" s="135" t="s">
        <v>46</v>
      </c>
      <c r="AZ86" s="212"/>
      <c r="BA86" s="209"/>
      <c r="BB86" s="209"/>
    </row>
    <row r="87" spans="1:54" s="134" customFormat="1" ht="22.5">
      <c r="A87" s="212"/>
      <c r="B87" s="135" t="s">
        <v>64</v>
      </c>
      <c r="C87" s="135" t="s">
        <v>115</v>
      </c>
      <c r="D87" s="135">
        <f>D84*100</f>
        <v>100</v>
      </c>
      <c r="E87" s="135">
        <f>E84*150</f>
        <v>0</v>
      </c>
      <c r="F87" s="135">
        <f>F84*200</f>
        <v>6400</v>
      </c>
      <c r="G87" s="135">
        <f>SUM(D87:F87)</f>
        <v>6500</v>
      </c>
      <c r="H87" s="135">
        <f>H84*100</f>
        <v>100</v>
      </c>
      <c r="I87" s="135">
        <f>I84*150</f>
        <v>0</v>
      </c>
      <c r="J87" s="135">
        <f>J84*200</f>
        <v>6400</v>
      </c>
      <c r="K87" s="135">
        <f>SUM(H87:J87)</f>
        <v>6500</v>
      </c>
      <c r="L87" s="135">
        <f>L84*100</f>
        <v>200</v>
      </c>
      <c r="M87" s="135">
        <f>M84*150</f>
        <v>0</v>
      </c>
      <c r="N87" s="135">
        <f>N84*200</f>
        <v>6400</v>
      </c>
      <c r="O87" s="135">
        <f>SUM(L87:N87)</f>
        <v>6600</v>
      </c>
      <c r="P87" s="135">
        <f>P84*100</f>
        <v>200</v>
      </c>
      <c r="Q87" s="135">
        <f>Q84*150</f>
        <v>0</v>
      </c>
      <c r="R87" s="135">
        <f>R84*200</f>
        <v>6400</v>
      </c>
      <c r="S87" s="135">
        <f>SUM(P87:R87)</f>
        <v>6600</v>
      </c>
      <c r="T87" s="135">
        <f>T84*100</f>
        <v>200</v>
      </c>
      <c r="U87" s="135">
        <f>U84*150</f>
        <v>0</v>
      </c>
      <c r="V87" s="135">
        <f>V84*200</f>
        <v>6200</v>
      </c>
      <c r="W87" s="135">
        <f>SUM(T87:V87)</f>
        <v>6400</v>
      </c>
      <c r="X87" s="135">
        <f>X84*100</f>
        <v>200</v>
      </c>
      <c r="Y87" s="135">
        <f>Y84*150</f>
        <v>0</v>
      </c>
      <c r="Z87" s="135">
        <f>Z84*200</f>
        <v>6000</v>
      </c>
      <c r="AA87" s="135">
        <f>SUM(X87:Z87)</f>
        <v>6200</v>
      </c>
      <c r="AB87" s="135">
        <f>AB84*100</f>
        <v>300</v>
      </c>
      <c r="AC87" s="135">
        <f>AC84*150</f>
        <v>0</v>
      </c>
      <c r="AD87" s="135">
        <f>AD84*200</f>
        <v>6600</v>
      </c>
      <c r="AE87" s="135">
        <f>SUM(AB87:AD87)</f>
        <v>6900</v>
      </c>
      <c r="AF87" s="135">
        <f>AF84*100</f>
        <v>300</v>
      </c>
      <c r="AG87" s="135">
        <f>AG84*150</f>
        <v>0</v>
      </c>
      <c r="AH87" s="135">
        <f>AH84*200</f>
        <v>6200</v>
      </c>
      <c r="AI87" s="135">
        <f>SUM(AF87:AH87)</f>
        <v>6500</v>
      </c>
      <c r="AJ87" s="135">
        <f>AJ84*100</f>
        <v>300</v>
      </c>
      <c r="AK87" s="135">
        <f>AK84*150</f>
        <v>0</v>
      </c>
      <c r="AL87" s="135">
        <f>AL84*200</f>
        <v>6200</v>
      </c>
      <c r="AM87" s="135">
        <f>SUM(AJ87:AL87)</f>
        <v>6500</v>
      </c>
      <c r="AN87" s="135">
        <f>AN84*100</f>
        <v>300</v>
      </c>
      <c r="AO87" s="135">
        <f>AO84*150</f>
        <v>0</v>
      </c>
      <c r="AP87" s="135">
        <f>AP84*200</f>
        <v>6200</v>
      </c>
      <c r="AQ87" s="135">
        <f>SUM(AN87:AP87)</f>
        <v>6500</v>
      </c>
      <c r="AR87" s="135">
        <f>AR84*100</f>
        <v>300</v>
      </c>
      <c r="AS87" s="135">
        <f>AS84*150</f>
        <v>0</v>
      </c>
      <c r="AT87" s="135">
        <f>AT84*200</f>
        <v>6200</v>
      </c>
      <c r="AU87" s="135">
        <f>SUM(AR87:AT87)</f>
        <v>6500</v>
      </c>
      <c r="AV87" s="135">
        <f>AV84*100</f>
        <v>300</v>
      </c>
      <c r="AW87" s="135">
        <f>AW84*150</f>
        <v>0</v>
      </c>
      <c r="AX87" s="135">
        <f>AX84*200</f>
        <v>6200</v>
      </c>
      <c r="AY87" s="135">
        <f>SUM(AV87:AX87)</f>
        <v>6500</v>
      </c>
      <c r="AZ87" s="212"/>
      <c r="BA87" s="209"/>
      <c r="BB87" s="209"/>
    </row>
    <row r="88" spans="1:54" s="134" customFormat="1" ht="22.5">
      <c r="A88" s="135" t="s">
        <v>3</v>
      </c>
      <c r="B88" s="135" t="s">
        <v>4</v>
      </c>
      <c r="C88" s="135" t="s">
        <v>116</v>
      </c>
      <c r="D88" s="216" t="s">
        <v>27</v>
      </c>
      <c r="E88" s="217"/>
      <c r="F88" s="217"/>
      <c r="G88" s="218"/>
      <c r="H88" s="216" t="s">
        <v>28</v>
      </c>
      <c r="I88" s="217"/>
      <c r="J88" s="217"/>
      <c r="K88" s="218"/>
      <c r="L88" s="216" t="s">
        <v>29</v>
      </c>
      <c r="M88" s="217"/>
      <c r="N88" s="217"/>
      <c r="O88" s="218"/>
      <c r="P88" s="216" t="s">
        <v>30</v>
      </c>
      <c r="Q88" s="217"/>
      <c r="R88" s="217"/>
      <c r="S88" s="218"/>
      <c r="T88" s="216" t="s">
        <v>31</v>
      </c>
      <c r="U88" s="217"/>
      <c r="V88" s="217"/>
      <c r="W88" s="218"/>
      <c r="X88" s="216" t="s">
        <v>32</v>
      </c>
      <c r="Y88" s="217"/>
      <c r="Z88" s="217"/>
      <c r="AA88" s="218"/>
      <c r="AB88" s="216" t="s">
        <v>33</v>
      </c>
      <c r="AC88" s="217"/>
      <c r="AD88" s="217"/>
      <c r="AE88" s="218"/>
      <c r="AF88" s="219" t="s">
        <v>34</v>
      </c>
      <c r="AG88" s="220"/>
      <c r="AH88" s="220"/>
      <c r="AI88" s="221"/>
      <c r="AJ88" s="216" t="s">
        <v>35</v>
      </c>
      <c r="AK88" s="217"/>
      <c r="AL88" s="217"/>
      <c r="AM88" s="218"/>
      <c r="AN88" s="216" t="s">
        <v>36</v>
      </c>
      <c r="AO88" s="217"/>
      <c r="AP88" s="217"/>
      <c r="AQ88" s="218"/>
      <c r="AR88" s="216" t="s">
        <v>37</v>
      </c>
      <c r="AS88" s="217"/>
      <c r="AT88" s="217"/>
      <c r="AU88" s="218"/>
      <c r="AV88" s="216" t="s">
        <v>38</v>
      </c>
      <c r="AW88" s="217"/>
      <c r="AX88" s="217"/>
      <c r="AY88" s="218"/>
      <c r="AZ88" s="135" t="s">
        <v>39</v>
      </c>
      <c r="BA88" s="136" t="s">
        <v>40</v>
      </c>
      <c r="BB88" s="136" t="s">
        <v>41</v>
      </c>
    </row>
    <row r="89" spans="1:54" s="134" customFormat="1" ht="22.5">
      <c r="A89" s="212">
        <v>15</v>
      </c>
      <c r="B89" s="135" t="s">
        <v>5</v>
      </c>
      <c r="C89" s="137" t="s">
        <v>117</v>
      </c>
      <c r="D89" s="135" t="s">
        <v>43</v>
      </c>
      <c r="E89" s="135" t="s">
        <v>44</v>
      </c>
      <c r="F89" s="135" t="s">
        <v>45</v>
      </c>
      <c r="G89" s="135" t="s">
        <v>46</v>
      </c>
      <c r="H89" s="135" t="s">
        <v>43</v>
      </c>
      <c r="I89" s="135" t="s">
        <v>44</v>
      </c>
      <c r="J89" s="135" t="s">
        <v>45</v>
      </c>
      <c r="K89" s="135" t="s">
        <v>46</v>
      </c>
      <c r="L89" s="135" t="s">
        <v>43</v>
      </c>
      <c r="M89" s="135" t="s">
        <v>44</v>
      </c>
      <c r="N89" s="135" t="s">
        <v>45</v>
      </c>
      <c r="O89" s="135" t="s">
        <v>46</v>
      </c>
      <c r="P89" s="135" t="s">
        <v>43</v>
      </c>
      <c r="Q89" s="135" t="s">
        <v>44</v>
      </c>
      <c r="R89" s="135" t="s">
        <v>45</v>
      </c>
      <c r="S89" s="135" t="s">
        <v>46</v>
      </c>
      <c r="T89" s="135" t="s">
        <v>43</v>
      </c>
      <c r="U89" s="135" t="s">
        <v>44</v>
      </c>
      <c r="V89" s="135" t="s">
        <v>45</v>
      </c>
      <c r="W89" s="135" t="s">
        <v>46</v>
      </c>
      <c r="X89" s="135" t="s">
        <v>43</v>
      </c>
      <c r="Y89" s="135" t="s">
        <v>44</v>
      </c>
      <c r="Z89" s="135" t="s">
        <v>45</v>
      </c>
      <c r="AA89" s="135" t="s">
        <v>46</v>
      </c>
      <c r="AB89" s="135" t="s">
        <v>43</v>
      </c>
      <c r="AC89" s="135" t="s">
        <v>44</v>
      </c>
      <c r="AD89" s="135" t="s">
        <v>45</v>
      </c>
      <c r="AE89" s="135" t="s">
        <v>46</v>
      </c>
      <c r="AF89" s="135" t="s">
        <v>43</v>
      </c>
      <c r="AG89" s="135" t="s">
        <v>44</v>
      </c>
      <c r="AH89" s="135" t="s">
        <v>45</v>
      </c>
      <c r="AI89" s="135" t="s">
        <v>46</v>
      </c>
      <c r="AJ89" s="135" t="s">
        <v>43</v>
      </c>
      <c r="AK89" s="135" t="s">
        <v>44</v>
      </c>
      <c r="AL89" s="135" t="s">
        <v>45</v>
      </c>
      <c r="AM89" s="135" t="s">
        <v>46</v>
      </c>
      <c r="AN89" s="135" t="s">
        <v>43</v>
      </c>
      <c r="AO89" s="135" t="s">
        <v>44</v>
      </c>
      <c r="AP89" s="135" t="s">
        <v>45</v>
      </c>
      <c r="AQ89" s="135" t="s">
        <v>46</v>
      </c>
      <c r="AR89" s="135" t="s">
        <v>43</v>
      </c>
      <c r="AS89" s="135" t="s">
        <v>44</v>
      </c>
      <c r="AT89" s="135" t="s">
        <v>45</v>
      </c>
      <c r="AU89" s="135" t="s">
        <v>46</v>
      </c>
      <c r="AV89" s="135" t="s">
        <v>43</v>
      </c>
      <c r="AW89" s="135" t="s">
        <v>44</v>
      </c>
      <c r="AX89" s="135" t="s">
        <v>45</v>
      </c>
      <c r="AY89" s="135" t="s">
        <v>46</v>
      </c>
      <c r="AZ89" s="212">
        <f>G90+K90+O90+S90+W90+AA90+AE90+AI90+AM90+AQ90+AU90+AY90</f>
        <v>598</v>
      </c>
      <c r="BA89" s="209">
        <f>G93+K93+O93+S93+W93+AA93+AE93+AI93+AM93+AQ93+AU93+AY93</f>
        <v>116750</v>
      </c>
      <c r="BB89" s="209">
        <f>BA89/2</f>
        <v>58375</v>
      </c>
    </row>
    <row r="90" spans="1:54" s="134" customFormat="1" ht="11.25">
      <c r="A90" s="212"/>
      <c r="B90" s="135" t="s">
        <v>47</v>
      </c>
      <c r="C90" s="139" t="s">
        <v>118</v>
      </c>
      <c r="D90" s="135"/>
      <c r="E90" s="135">
        <v>2</v>
      </c>
      <c r="F90" s="135">
        <v>48</v>
      </c>
      <c r="G90" s="135">
        <f>SUM(D90:F90)</f>
        <v>50</v>
      </c>
      <c r="H90" s="135"/>
      <c r="I90" s="135">
        <v>2</v>
      </c>
      <c r="J90" s="135">
        <v>48</v>
      </c>
      <c r="K90" s="135">
        <f>SUM(H90:J90)</f>
        <v>50</v>
      </c>
      <c r="L90" s="135"/>
      <c r="M90" s="135">
        <v>2</v>
      </c>
      <c r="N90" s="135">
        <v>48</v>
      </c>
      <c r="O90" s="135">
        <f>SUM(L90:N90)</f>
        <v>50</v>
      </c>
      <c r="P90" s="135"/>
      <c r="Q90" s="135">
        <v>3</v>
      </c>
      <c r="R90" s="135">
        <v>47</v>
      </c>
      <c r="S90" s="135">
        <f>SUM(P90:R90)</f>
        <v>50</v>
      </c>
      <c r="T90" s="135"/>
      <c r="U90" s="135">
        <v>3</v>
      </c>
      <c r="V90" s="135">
        <v>47</v>
      </c>
      <c r="W90" s="135">
        <f>SUM(T90:V90)</f>
        <v>50</v>
      </c>
      <c r="X90" s="135"/>
      <c r="Y90" s="135">
        <v>5</v>
      </c>
      <c r="Z90" s="135">
        <v>45</v>
      </c>
      <c r="AA90" s="135">
        <f>SUM(X90:Z90)</f>
        <v>50</v>
      </c>
      <c r="AB90" s="135"/>
      <c r="AC90" s="135">
        <v>5</v>
      </c>
      <c r="AD90" s="135">
        <v>45</v>
      </c>
      <c r="AE90" s="135">
        <f>SUM(AB90:AD90)</f>
        <v>50</v>
      </c>
      <c r="AF90" s="135"/>
      <c r="AG90" s="135">
        <v>5</v>
      </c>
      <c r="AH90" s="135">
        <v>45</v>
      </c>
      <c r="AI90" s="135">
        <f>SUM(AF90:AH90)</f>
        <v>50</v>
      </c>
      <c r="AJ90" s="135"/>
      <c r="AK90" s="135">
        <v>6</v>
      </c>
      <c r="AL90" s="135">
        <v>44</v>
      </c>
      <c r="AM90" s="135">
        <f>SUM(AJ90:AL90)</f>
        <v>50</v>
      </c>
      <c r="AN90" s="135"/>
      <c r="AO90" s="135">
        <v>8</v>
      </c>
      <c r="AP90" s="135">
        <v>42</v>
      </c>
      <c r="AQ90" s="135">
        <f>SUM(AN90:AP90)</f>
        <v>50</v>
      </c>
      <c r="AR90" s="135"/>
      <c r="AS90" s="135">
        <v>8</v>
      </c>
      <c r="AT90" s="135">
        <v>40</v>
      </c>
      <c r="AU90" s="135">
        <f>SUM(AR90:AT90)</f>
        <v>48</v>
      </c>
      <c r="AV90" s="135"/>
      <c r="AW90" s="135">
        <v>8</v>
      </c>
      <c r="AX90" s="135">
        <v>42</v>
      </c>
      <c r="AY90" s="135">
        <f>SUM(AV90:AX90)</f>
        <v>50</v>
      </c>
      <c r="AZ90" s="212"/>
      <c r="BA90" s="209"/>
      <c r="BB90" s="209"/>
    </row>
    <row r="91" spans="1:54" s="134" customFormat="1" ht="11.25">
      <c r="A91" s="212"/>
      <c r="B91" s="135" t="s">
        <v>49</v>
      </c>
      <c r="C91" s="135" t="s">
        <v>119</v>
      </c>
      <c r="D91" s="212" t="s">
        <v>51</v>
      </c>
      <c r="E91" s="212"/>
      <c r="F91" s="212"/>
      <c r="G91" s="212"/>
      <c r="H91" s="212" t="s">
        <v>52</v>
      </c>
      <c r="I91" s="212"/>
      <c r="J91" s="212"/>
      <c r="K91" s="212"/>
      <c r="L91" s="212" t="s">
        <v>53</v>
      </c>
      <c r="M91" s="212"/>
      <c r="N91" s="212"/>
      <c r="O91" s="212"/>
      <c r="P91" s="212" t="s">
        <v>54</v>
      </c>
      <c r="Q91" s="212"/>
      <c r="R91" s="212"/>
      <c r="S91" s="212"/>
      <c r="T91" s="212" t="s">
        <v>55</v>
      </c>
      <c r="U91" s="212"/>
      <c r="V91" s="212"/>
      <c r="W91" s="212"/>
      <c r="X91" s="212" t="s">
        <v>56</v>
      </c>
      <c r="Y91" s="212"/>
      <c r="Z91" s="212"/>
      <c r="AA91" s="212"/>
      <c r="AB91" s="212" t="s">
        <v>57</v>
      </c>
      <c r="AC91" s="212"/>
      <c r="AD91" s="212"/>
      <c r="AE91" s="212"/>
      <c r="AF91" s="212" t="s">
        <v>58</v>
      </c>
      <c r="AG91" s="212"/>
      <c r="AH91" s="212"/>
      <c r="AI91" s="212"/>
      <c r="AJ91" s="212" t="s">
        <v>59</v>
      </c>
      <c r="AK91" s="212"/>
      <c r="AL91" s="212"/>
      <c r="AM91" s="212"/>
      <c r="AN91" s="212" t="s">
        <v>60</v>
      </c>
      <c r="AO91" s="212"/>
      <c r="AP91" s="212"/>
      <c r="AQ91" s="212"/>
      <c r="AR91" s="212" t="s">
        <v>61</v>
      </c>
      <c r="AS91" s="212"/>
      <c r="AT91" s="212"/>
      <c r="AU91" s="212"/>
      <c r="AV91" s="212" t="s">
        <v>62</v>
      </c>
      <c r="AW91" s="212"/>
      <c r="AX91" s="212"/>
      <c r="AY91" s="212"/>
      <c r="AZ91" s="212"/>
      <c r="BA91" s="209"/>
      <c r="BB91" s="209"/>
    </row>
    <row r="92" spans="1:54" s="134" customFormat="1" ht="22.5">
      <c r="A92" s="212"/>
      <c r="B92" s="135" t="s">
        <v>63</v>
      </c>
      <c r="C92" s="137">
        <v>850</v>
      </c>
      <c r="D92" s="135" t="s">
        <v>43</v>
      </c>
      <c r="E92" s="135" t="s">
        <v>44</v>
      </c>
      <c r="F92" s="135" t="s">
        <v>45</v>
      </c>
      <c r="G92" s="135" t="s">
        <v>46</v>
      </c>
      <c r="H92" s="135" t="s">
        <v>43</v>
      </c>
      <c r="I92" s="135" t="s">
        <v>44</v>
      </c>
      <c r="J92" s="135" t="s">
        <v>45</v>
      </c>
      <c r="K92" s="135" t="s">
        <v>46</v>
      </c>
      <c r="L92" s="135" t="s">
        <v>43</v>
      </c>
      <c r="M92" s="135" t="s">
        <v>44</v>
      </c>
      <c r="N92" s="135" t="s">
        <v>45</v>
      </c>
      <c r="O92" s="135" t="s">
        <v>46</v>
      </c>
      <c r="P92" s="135" t="s">
        <v>43</v>
      </c>
      <c r="Q92" s="135" t="s">
        <v>44</v>
      </c>
      <c r="R92" s="135" t="s">
        <v>45</v>
      </c>
      <c r="S92" s="135" t="s">
        <v>46</v>
      </c>
      <c r="T92" s="135" t="s">
        <v>43</v>
      </c>
      <c r="U92" s="135" t="s">
        <v>44</v>
      </c>
      <c r="V92" s="135" t="s">
        <v>45</v>
      </c>
      <c r="W92" s="135" t="s">
        <v>46</v>
      </c>
      <c r="X92" s="135" t="s">
        <v>43</v>
      </c>
      <c r="Y92" s="135" t="s">
        <v>44</v>
      </c>
      <c r="Z92" s="135" t="s">
        <v>45</v>
      </c>
      <c r="AA92" s="135" t="s">
        <v>46</v>
      </c>
      <c r="AB92" s="135" t="s">
        <v>43</v>
      </c>
      <c r="AC92" s="135" t="s">
        <v>44</v>
      </c>
      <c r="AD92" s="135" t="s">
        <v>45</v>
      </c>
      <c r="AE92" s="135" t="s">
        <v>46</v>
      </c>
      <c r="AF92" s="135" t="s">
        <v>43</v>
      </c>
      <c r="AG92" s="135" t="s">
        <v>44</v>
      </c>
      <c r="AH92" s="135" t="s">
        <v>45</v>
      </c>
      <c r="AI92" s="135" t="s">
        <v>46</v>
      </c>
      <c r="AJ92" s="135" t="s">
        <v>43</v>
      </c>
      <c r="AK92" s="135" t="s">
        <v>44</v>
      </c>
      <c r="AL92" s="135" t="s">
        <v>45</v>
      </c>
      <c r="AM92" s="135" t="s">
        <v>46</v>
      </c>
      <c r="AN92" s="135" t="s">
        <v>43</v>
      </c>
      <c r="AO92" s="135" t="s">
        <v>44</v>
      </c>
      <c r="AP92" s="135" t="s">
        <v>45</v>
      </c>
      <c r="AQ92" s="135" t="s">
        <v>46</v>
      </c>
      <c r="AR92" s="135" t="s">
        <v>43</v>
      </c>
      <c r="AS92" s="135" t="s">
        <v>44</v>
      </c>
      <c r="AT92" s="135" t="s">
        <v>45</v>
      </c>
      <c r="AU92" s="135" t="s">
        <v>46</v>
      </c>
      <c r="AV92" s="135" t="s">
        <v>43</v>
      </c>
      <c r="AW92" s="135" t="s">
        <v>44</v>
      </c>
      <c r="AX92" s="135" t="s">
        <v>45</v>
      </c>
      <c r="AY92" s="135" t="s">
        <v>46</v>
      </c>
      <c r="AZ92" s="212"/>
      <c r="BA92" s="209"/>
      <c r="BB92" s="209"/>
    </row>
    <row r="93" spans="1:54" s="134" customFormat="1" ht="22.5">
      <c r="A93" s="212"/>
      <c r="B93" s="135" t="s">
        <v>64</v>
      </c>
      <c r="C93" s="135" t="s">
        <v>120</v>
      </c>
      <c r="D93" s="135">
        <f>D90*100</f>
        <v>0</v>
      </c>
      <c r="E93" s="135">
        <f>E90*150</f>
        <v>300</v>
      </c>
      <c r="F93" s="135">
        <f>F90*200</f>
        <v>9600</v>
      </c>
      <c r="G93" s="135">
        <f>SUM(D93:F93)</f>
        <v>9900</v>
      </c>
      <c r="H93" s="135">
        <f>H90*100</f>
        <v>0</v>
      </c>
      <c r="I93" s="135">
        <f>I90*150</f>
        <v>300</v>
      </c>
      <c r="J93" s="135">
        <f>J90*200</f>
        <v>9600</v>
      </c>
      <c r="K93" s="135">
        <f>SUM(H93:J93)</f>
        <v>9900</v>
      </c>
      <c r="L93" s="135">
        <f>L90*100</f>
        <v>0</v>
      </c>
      <c r="M93" s="135">
        <f>M90*150</f>
        <v>300</v>
      </c>
      <c r="N93" s="135">
        <f>N90*200</f>
        <v>9600</v>
      </c>
      <c r="O93" s="135">
        <f>SUM(L93:N93)</f>
        <v>9900</v>
      </c>
      <c r="P93" s="135">
        <f>P90*100</f>
        <v>0</v>
      </c>
      <c r="Q93" s="135">
        <f>Q90*150</f>
        <v>450</v>
      </c>
      <c r="R93" s="135">
        <f>R90*200</f>
        <v>9400</v>
      </c>
      <c r="S93" s="135">
        <f>SUM(P93:R93)</f>
        <v>9850</v>
      </c>
      <c r="T93" s="135">
        <f>T90*100</f>
        <v>0</v>
      </c>
      <c r="U93" s="135">
        <f>U90*150</f>
        <v>450</v>
      </c>
      <c r="V93" s="135">
        <f>V90*200</f>
        <v>9400</v>
      </c>
      <c r="W93" s="135">
        <f>SUM(T93:V93)</f>
        <v>9850</v>
      </c>
      <c r="X93" s="135">
        <f>X90*100</f>
        <v>0</v>
      </c>
      <c r="Y93" s="135">
        <f>Y90*150</f>
        <v>750</v>
      </c>
      <c r="Z93" s="135">
        <f>Z90*200</f>
        <v>9000</v>
      </c>
      <c r="AA93" s="135">
        <f>SUM(X93:Z93)</f>
        <v>9750</v>
      </c>
      <c r="AB93" s="135">
        <f>AB90*100</f>
        <v>0</v>
      </c>
      <c r="AC93" s="135">
        <f>AC90*150</f>
        <v>750</v>
      </c>
      <c r="AD93" s="135">
        <f>AD90*200</f>
        <v>9000</v>
      </c>
      <c r="AE93" s="135">
        <f>SUM(AB93:AD93)</f>
        <v>9750</v>
      </c>
      <c r="AF93" s="135">
        <f>AF90*100</f>
        <v>0</v>
      </c>
      <c r="AG93" s="135">
        <f>AG90*150</f>
        <v>750</v>
      </c>
      <c r="AH93" s="135">
        <f>AH90*200</f>
        <v>9000</v>
      </c>
      <c r="AI93" s="135">
        <f>SUM(AF93:AH93)</f>
        <v>9750</v>
      </c>
      <c r="AJ93" s="135">
        <f>AJ90*100</f>
        <v>0</v>
      </c>
      <c r="AK93" s="135">
        <f>AK90*150</f>
        <v>900</v>
      </c>
      <c r="AL93" s="135">
        <f>AL90*200</f>
        <v>8800</v>
      </c>
      <c r="AM93" s="135">
        <f>SUM(AJ93:AL93)</f>
        <v>9700</v>
      </c>
      <c r="AN93" s="135">
        <f>AN90*100</f>
        <v>0</v>
      </c>
      <c r="AO93" s="135">
        <f>AO90*150</f>
        <v>1200</v>
      </c>
      <c r="AP93" s="135">
        <f>AP90*200</f>
        <v>8400</v>
      </c>
      <c r="AQ93" s="135">
        <f>SUM(AN93:AP93)</f>
        <v>9600</v>
      </c>
      <c r="AR93" s="135">
        <f>AR90*100</f>
        <v>0</v>
      </c>
      <c r="AS93" s="135">
        <f>AS90*150</f>
        <v>1200</v>
      </c>
      <c r="AT93" s="135">
        <f>AT90*200</f>
        <v>8000</v>
      </c>
      <c r="AU93" s="135">
        <f>SUM(AR93:AT93)</f>
        <v>9200</v>
      </c>
      <c r="AV93" s="135">
        <f>AV90*100</f>
        <v>0</v>
      </c>
      <c r="AW93" s="135">
        <f>AW90*150</f>
        <v>1200</v>
      </c>
      <c r="AX93" s="135">
        <f>AX90*200</f>
        <v>8400</v>
      </c>
      <c r="AY93" s="135">
        <f>SUM(AV93:AX93)</f>
        <v>9600</v>
      </c>
      <c r="AZ93" s="212"/>
      <c r="BA93" s="209"/>
      <c r="BB93" s="209"/>
    </row>
    <row r="94" spans="1:54" s="134" customFormat="1" ht="33.75">
      <c r="A94" s="135" t="s">
        <v>3</v>
      </c>
      <c r="B94" s="135" t="s">
        <v>4</v>
      </c>
      <c r="C94" s="135" t="s">
        <v>121</v>
      </c>
      <c r="D94" s="216" t="s">
        <v>27</v>
      </c>
      <c r="E94" s="217"/>
      <c r="F94" s="217"/>
      <c r="G94" s="218"/>
      <c r="H94" s="216" t="s">
        <v>28</v>
      </c>
      <c r="I94" s="217"/>
      <c r="J94" s="217"/>
      <c r="K94" s="218"/>
      <c r="L94" s="216" t="s">
        <v>29</v>
      </c>
      <c r="M94" s="217"/>
      <c r="N94" s="217"/>
      <c r="O94" s="218"/>
      <c r="P94" s="216" t="s">
        <v>30</v>
      </c>
      <c r="Q94" s="217"/>
      <c r="R94" s="217"/>
      <c r="S94" s="218"/>
      <c r="T94" s="216" t="s">
        <v>31</v>
      </c>
      <c r="U94" s="217"/>
      <c r="V94" s="217"/>
      <c r="W94" s="218"/>
      <c r="X94" s="216" t="s">
        <v>32</v>
      </c>
      <c r="Y94" s="217"/>
      <c r="Z94" s="217"/>
      <c r="AA94" s="218"/>
      <c r="AB94" s="216" t="s">
        <v>33</v>
      </c>
      <c r="AC94" s="217"/>
      <c r="AD94" s="217"/>
      <c r="AE94" s="218"/>
      <c r="AF94" s="219" t="s">
        <v>34</v>
      </c>
      <c r="AG94" s="220"/>
      <c r="AH94" s="220"/>
      <c r="AI94" s="221"/>
      <c r="AJ94" s="216" t="s">
        <v>35</v>
      </c>
      <c r="AK94" s="217"/>
      <c r="AL94" s="217"/>
      <c r="AM94" s="218"/>
      <c r="AN94" s="216" t="s">
        <v>36</v>
      </c>
      <c r="AO94" s="217"/>
      <c r="AP94" s="217"/>
      <c r="AQ94" s="218"/>
      <c r="AR94" s="216" t="s">
        <v>37</v>
      </c>
      <c r="AS94" s="217"/>
      <c r="AT94" s="217"/>
      <c r="AU94" s="218"/>
      <c r="AV94" s="216" t="s">
        <v>38</v>
      </c>
      <c r="AW94" s="217"/>
      <c r="AX94" s="217"/>
      <c r="AY94" s="218"/>
      <c r="AZ94" s="135" t="s">
        <v>39</v>
      </c>
      <c r="BA94" s="136" t="s">
        <v>40</v>
      </c>
      <c r="BB94" s="136" t="s">
        <v>41</v>
      </c>
    </row>
    <row r="95" spans="1:54" s="134" customFormat="1" ht="22.5">
      <c r="A95" s="212">
        <v>16</v>
      </c>
      <c r="B95" s="135" t="s">
        <v>5</v>
      </c>
      <c r="C95" s="137" t="s">
        <v>122</v>
      </c>
      <c r="D95" s="135" t="s">
        <v>43</v>
      </c>
      <c r="E95" s="135" t="s">
        <v>44</v>
      </c>
      <c r="F95" s="135" t="s">
        <v>45</v>
      </c>
      <c r="G95" s="135" t="s">
        <v>46</v>
      </c>
      <c r="H95" s="135" t="s">
        <v>43</v>
      </c>
      <c r="I95" s="135" t="s">
        <v>44</v>
      </c>
      <c r="J95" s="135" t="s">
        <v>45</v>
      </c>
      <c r="K95" s="135" t="s">
        <v>46</v>
      </c>
      <c r="L95" s="135" t="s">
        <v>43</v>
      </c>
      <c r="M95" s="135" t="s">
        <v>44</v>
      </c>
      <c r="N95" s="135" t="s">
        <v>45</v>
      </c>
      <c r="O95" s="135" t="s">
        <v>46</v>
      </c>
      <c r="P95" s="135" t="s">
        <v>43</v>
      </c>
      <c r="Q95" s="135" t="s">
        <v>44</v>
      </c>
      <c r="R95" s="135" t="s">
        <v>45</v>
      </c>
      <c r="S95" s="135" t="s">
        <v>46</v>
      </c>
      <c r="T95" s="135" t="s">
        <v>43</v>
      </c>
      <c r="U95" s="135" t="s">
        <v>44</v>
      </c>
      <c r="V95" s="135" t="s">
        <v>45</v>
      </c>
      <c r="W95" s="135" t="s">
        <v>46</v>
      </c>
      <c r="X95" s="135" t="s">
        <v>43</v>
      </c>
      <c r="Y95" s="135" t="s">
        <v>44</v>
      </c>
      <c r="Z95" s="135" t="s">
        <v>45</v>
      </c>
      <c r="AA95" s="135" t="s">
        <v>46</v>
      </c>
      <c r="AB95" s="135" t="s">
        <v>43</v>
      </c>
      <c r="AC95" s="135" t="s">
        <v>44</v>
      </c>
      <c r="AD95" s="135" t="s">
        <v>45</v>
      </c>
      <c r="AE95" s="135" t="s">
        <v>46</v>
      </c>
      <c r="AF95" s="135" t="s">
        <v>43</v>
      </c>
      <c r="AG95" s="135" t="s">
        <v>44</v>
      </c>
      <c r="AH95" s="135" t="s">
        <v>45</v>
      </c>
      <c r="AI95" s="135" t="s">
        <v>46</v>
      </c>
      <c r="AJ95" s="135" t="s">
        <v>43</v>
      </c>
      <c r="AK95" s="135" t="s">
        <v>44</v>
      </c>
      <c r="AL95" s="135" t="s">
        <v>45</v>
      </c>
      <c r="AM95" s="135" t="s">
        <v>46</v>
      </c>
      <c r="AN95" s="135" t="s">
        <v>43</v>
      </c>
      <c r="AO95" s="135" t="s">
        <v>44</v>
      </c>
      <c r="AP95" s="135" t="s">
        <v>45</v>
      </c>
      <c r="AQ95" s="135" t="s">
        <v>46</v>
      </c>
      <c r="AR95" s="135" t="s">
        <v>43</v>
      </c>
      <c r="AS95" s="135" t="s">
        <v>44</v>
      </c>
      <c r="AT95" s="135" t="s">
        <v>45</v>
      </c>
      <c r="AU95" s="135" t="s">
        <v>46</v>
      </c>
      <c r="AV95" s="135" t="s">
        <v>43</v>
      </c>
      <c r="AW95" s="135" t="s">
        <v>44</v>
      </c>
      <c r="AX95" s="135" t="s">
        <v>45</v>
      </c>
      <c r="AY95" s="135" t="s">
        <v>46</v>
      </c>
      <c r="AZ95" s="212">
        <f>G96+K96+O96+S96+W96+AA96+AE96+AI96+AM96+AQ96+AU96+AY96</f>
        <v>329</v>
      </c>
      <c r="BA95" s="209">
        <f>G99+K99+O99+S99+W99+AA99+AE99+AI99+AM99+AQ99+AU99+AY99</f>
        <v>64400</v>
      </c>
      <c r="BB95" s="209">
        <f>BA95/2</f>
        <v>32200</v>
      </c>
    </row>
    <row r="96" spans="1:54" s="134" customFormat="1" ht="11.25">
      <c r="A96" s="212"/>
      <c r="B96" s="135" t="s">
        <v>47</v>
      </c>
      <c r="C96" s="139" t="s">
        <v>123</v>
      </c>
      <c r="D96" s="135"/>
      <c r="E96" s="135">
        <v>2</v>
      </c>
      <c r="F96" s="135">
        <v>21</v>
      </c>
      <c r="G96" s="135">
        <f>SUM(D96:F96)</f>
        <v>23</v>
      </c>
      <c r="H96" s="135"/>
      <c r="I96" s="135">
        <v>3</v>
      </c>
      <c r="J96" s="135">
        <v>24</v>
      </c>
      <c r="K96" s="135">
        <f>SUM(H96:J96)</f>
        <v>27</v>
      </c>
      <c r="L96" s="135"/>
      <c r="M96" s="135">
        <v>3</v>
      </c>
      <c r="N96" s="135">
        <v>24</v>
      </c>
      <c r="O96" s="135">
        <f>SUM(L96:N96)</f>
        <v>27</v>
      </c>
      <c r="P96" s="135"/>
      <c r="Q96" s="135">
        <v>3</v>
      </c>
      <c r="R96" s="135">
        <v>25</v>
      </c>
      <c r="S96" s="135">
        <f>SUM(P96:R96)</f>
        <v>28</v>
      </c>
      <c r="T96" s="135"/>
      <c r="U96" s="135">
        <v>3</v>
      </c>
      <c r="V96" s="135">
        <v>25</v>
      </c>
      <c r="W96" s="135">
        <f>SUM(T96:V96)</f>
        <v>28</v>
      </c>
      <c r="X96" s="135"/>
      <c r="Y96" s="135">
        <v>2</v>
      </c>
      <c r="Z96" s="135">
        <v>26</v>
      </c>
      <c r="AA96" s="135">
        <f>SUM(X96:Z96)</f>
        <v>28</v>
      </c>
      <c r="AB96" s="135"/>
      <c r="AC96" s="135">
        <v>2</v>
      </c>
      <c r="AD96" s="135">
        <v>26</v>
      </c>
      <c r="AE96" s="135">
        <f>SUM(AB96:AD96)</f>
        <v>28</v>
      </c>
      <c r="AF96" s="135"/>
      <c r="AG96" s="135">
        <v>2</v>
      </c>
      <c r="AH96" s="135">
        <v>26</v>
      </c>
      <c r="AI96" s="135">
        <f>SUM(AF96:AH96)</f>
        <v>28</v>
      </c>
      <c r="AJ96" s="135"/>
      <c r="AK96" s="135">
        <v>2</v>
      </c>
      <c r="AL96" s="135">
        <v>26</v>
      </c>
      <c r="AM96" s="135">
        <f>SUM(AJ96:AL96)</f>
        <v>28</v>
      </c>
      <c r="AN96" s="135"/>
      <c r="AO96" s="135">
        <v>2</v>
      </c>
      <c r="AP96" s="135">
        <v>26</v>
      </c>
      <c r="AQ96" s="135">
        <f>SUM(AN96:AP96)</f>
        <v>28</v>
      </c>
      <c r="AR96" s="135"/>
      <c r="AS96" s="135">
        <v>2</v>
      </c>
      <c r="AT96" s="135">
        <v>26</v>
      </c>
      <c r="AU96" s="135">
        <f>SUM(AR96:AT96)</f>
        <v>28</v>
      </c>
      <c r="AV96" s="135"/>
      <c r="AW96" s="135">
        <v>2</v>
      </c>
      <c r="AX96" s="135">
        <v>26</v>
      </c>
      <c r="AY96" s="135">
        <f>SUM(AV96:AX96)</f>
        <v>28</v>
      </c>
      <c r="AZ96" s="212"/>
      <c r="BA96" s="209"/>
      <c r="BB96" s="209"/>
    </row>
    <row r="97" spans="1:54" s="134" customFormat="1" ht="11.25">
      <c r="A97" s="212"/>
      <c r="B97" s="135" t="s">
        <v>49</v>
      </c>
      <c r="C97" s="135" t="s">
        <v>124</v>
      </c>
      <c r="D97" s="212" t="s">
        <v>51</v>
      </c>
      <c r="E97" s="212"/>
      <c r="F97" s="212"/>
      <c r="G97" s="212"/>
      <c r="H97" s="212" t="s">
        <v>52</v>
      </c>
      <c r="I97" s="212"/>
      <c r="J97" s="212"/>
      <c r="K97" s="212"/>
      <c r="L97" s="212" t="s">
        <v>53</v>
      </c>
      <c r="M97" s="212"/>
      <c r="N97" s="212"/>
      <c r="O97" s="212"/>
      <c r="P97" s="212" t="s">
        <v>54</v>
      </c>
      <c r="Q97" s="212"/>
      <c r="R97" s="212"/>
      <c r="S97" s="212"/>
      <c r="T97" s="212" t="s">
        <v>55</v>
      </c>
      <c r="U97" s="212"/>
      <c r="V97" s="212"/>
      <c r="W97" s="212"/>
      <c r="X97" s="212" t="s">
        <v>56</v>
      </c>
      <c r="Y97" s="212"/>
      <c r="Z97" s="212"/>
      <c r="AA97" s="212"/>
      <c r="AB97" s="212" t="s">
        <v>57</v>
      </c>
      <c r="AC97" s="212"/>
      <c r="AD97" s="212"/>
      <c r="AE97" s="212"/>
      <c r="AF97" s="212" t="s">
        <v>58</v>
      </c>
      <c r="AG97" s="212"/>
      <c r="AH97" s="212"/>
      <c r="AI97" s="212"/>
      <c r="AJ97" s="212" t="s">
        <v>59</v>
      </c>
      <c r="AK97" s="212"/>
      <c r="AL97" s="212"/>
      <c r="AM97" s="212"/>
      <c r="AN97" s="212" t="s">
        <v>60</v>
      </c>
      <c r="AO97" s="212"/>
      <c r="AP97" s="212"/>
      <c r="AQ97" s="212"/>
      <c r="AR97" s="212" t="s">
        <v>61</v>
      </c>
      <c r="AS97" s="212"/>
      <c r="AT97" s="212"/>
      <c r="AU97" s="212"/>
      <c r="AV97" s="212" t="s">
        <v>62</v>
      </c>
      <c r="AW97" s="212"/>
      <c r="AX97" s="212"/>
      <c r="AY97" s="212"/>
      <c r="AZ97" s="212"/>
      <c r="BA97" s="209"/>
      <c r="BB97" s="209"/>
    </row>
    <row r="98" spans="1:54" s="134" customFormat="1" ht="22.5">
      <c r="A98" s="212"/>
      <c r="B98" s="135" t="s">
        <v>63</v>
      </c>
      <c r="C98" s="137">
        <v>400</v>
      </c>
      <c r="D98" s="135" t="s">
        <v>43</v>
      </c>
      <c r="E98" s="135" t="s">
        <v>44</v>
      </c>
      <c r="F98" s="135" t="s">
        <v>45</v>
      </c>
      <c r="G98" s="135" t="s">
        <v>46</v>
      </c>
      <c r="H98" s="135" t="s">
        <v>43</v>
      </c>
      <c r="I98" s="135" t="s">
        <v>44</v>
      </c>
      <c r="J98" s="135" t="s">
        <v>45</v>
      </c>
      <c r="K98" s="135" t="s">
        <v>46</v>
      </c>
      <c r="L98" s="135" t="s">
        <v>43</v>
      </c>
      <c r="M98" s="135" t="s">
        <v>44</v>
      </c>
      <c r="N98" s="135" t="s">
        <v>45</v>
      </c>
      <c r="O98" s="135" t="s">
        <v>46</v>
      </c>
      <c r="P98" s="135" t="s">
        <v>43</v>
      </c>
      <c r="Q98" s="135" t="s">
        <v>44</v>
      </c>
      <c r="R98" s="135" t="s">
        <v>45</v>
      </c>
      <c r="S98" s="135" t="s">
        <v>46</v>
      </c>
      <c r="T98" s="135" t="s">
        <v>43</v>
      </c>
      <c r="U98" s="135" t="s">
        <v>44</v>
      </c>
      <c r="V98" s="135" t="s">
        <v>45</v>
      </c>
      <c r="W98" s="135" t="s">
        <v>46</v>
      </c>
      <c r="X98" s="135" t="s">
        <v>43</v>
      </c>
      <c r="Y98" s="135" t="s">
        <v>44</v>
      </c>
      <c r="Z98" s="135" t="s">
        <v>45</v>
      </c>
      <c r="AA98" s="135" t="s">
        <v>46</v>
      </c>
      <c r="AB98" s="135" t="s">
        <v>43</v>
      </c>
      <c r="AC98" s="135" t="s">
        <v>44</v>
      </c>
      <c r="AD98" s="135" t="s">
        <v>45</v>
      </c>
      <c r="AE98" s="135" t="s">
        <v>46</v>
      </c>
      <c r="AF98" s="135" t="s">
        <v>43</v>
      </c>
      <c r="AG98" s="135" t="s">
        <v>44</v>
      </c>
      <c r="AH98" s="135" t="s">
        <v>45</v>
      </c>
      <c r="AI98" s="135" t="s">
        <v>46</v>
      </c>
      <c r="AJ98" s="135" t="s">
        <v>43</v>
      </c>
      <c r="AK98" s="135" t="s">
        <v>44</v>
      </c>
      <c r="AL98" s="135" t="s">
        <v>45</v>
      </c>
      <c r="AM98" s="135" t="s">
        <v>46</v>
      </c>
      <c r="AN98" s="135" t="s">
        <v>43</v>
      </c>
      <c r="AO98" s="135" t="s">
        <v>44</v>
      </c>
      <c r="AP98" s="135" t="s">
        <v>45</v>
      </c>
      <c r="AQ98" s="135" t="s">
        <v>46</v>
      </c>
      <c r="AR98" s="135" t="s">
        <v>43</v>
      </c>
      <c r="AS98" s="135" t="s">
        <v>44</v>
      </c>
      <c r="AT98" s="135" t="s">
        <v>45</v>
      </c>
      <c r="AU98" s="135" t="s">
        <v>46</v>
      </c>
      <c r="AV98" s="135" t="s">
        <v>43</v>
      </c>
      <c r="AW98" s="135" t="s">
        <v>44</v>
      </c>
      <c r="AX98" s="135" t="s">
        <v>45</v>
      </c>
      <c r="AY98" s="135" t="s">
        <v>46</v>
      </c>
      <c r="AZ98" s="212"/>
      <c r="BA98" s="209"/>
      <c r="BB98" s="209"/>
    </row>
    <row r="99" spans="1:54" s="134" customFormat="1" ht="22.5">
      <c r="A99" s="212"/>
      <c r="B99" s="135" t="s">
        <v>64</v>
      </c>
      <c r="C99" s="135" t="s">
        <v>125</v>
      </c>
      <c r="D99" s="135">
        <f>D96*100</f>
        <v>0</v>
      </c>
      <c r="E99" s="135">
        <f>E96*150</f>
        <v>300</v>
      </c>
      <c r="F99" s="135">
        <f>F96*200</f>
        <v>4200</v>
      </c>
      <c r="G99" s="135">
        <f>SUM(D99:F99)</f>
        <v>4500</v>
      </c>
      <c r="H99" s="135">
        <f>H96*100</f>
        <v>0</v>
      </c>
      <c r="I99" s="135">
        <f>I96*150</f>
        <v>450</v>
      </c>
      <c r="J99" s="135">
        <f>J96*200</f>
        <v>4800</v>
      </c>
      <c r="K99" s="135">
        <f>SUM(H99:J99)</f>
        <v>5250</v>
      </c>
      <c r="L99" s="135">
        <f>L96*100</f>
        <v>0</v>
      </c>
      <c r="M99" s="135">
        <f>M96*150</f>
        <v>450</v>
      </c>
      <c r="N99" s="135">
        <f>N96*200</f>
        <v>4800</v>
      </c>
      <c r="O99" s="135">
        <f>SUM(L99:N99)</f>
        <v>5250</v>
      </c>
      <c r="P99" s="135">
        <f>P96*100</f>
        <v>0</v>
      </c>
      <c r="Q99" s="135">
        <f>Q96*150</f>
        <v>450</v>
      </c>
      <c r="R99" s="135">
        <f>R96*200</f>
        <v>5000</v>
      </c>
      <c r="S99" s="135">
        <f>SUM(P99:R99)</f>
        <v>5450</v>
      </c>
      <c r="T99" s="135">
        <f>T96*100</f>
        <v>0</v>
      </c>
      <c r="U99" s="135">
        <f>U96*150</f>
        <v>450</v>
      </c>
      <c r="V99" s="135">
        <f>V96*200</f>
        <v>5000</v>
      </c>
      <c r="W99" s="135">
        <f>SUM(T99:V99)</f>
        <v>5450</v>
      </c>
      <c r="X99" s="135">
        <f>X96*100</f>
        <v>0</v>
      </c>
      <c r="Y99" s="135">
        <f>Y96*150</f>
        <v>300</v>
      </c>
      <c r="Z99" s="135">
        <f>Z96*200</f>
        <v>5200</v>
      </c>
      <c r="AA99" s="135">
        <f>SUM(X99:Z99)</f>
        <v>5500</v>
      </c>
      <c r="AB99" s="135">
        <f>AB96*100</f>
        <v>0</v>
      </c>
      <c r="AC99" s="135">
        <f>AC96*150</f>
        <v>300</v>
      </c>
      <c r="AD99" s="135">
        <f>AD96*200</f>
        <v>5200</v>
      </c>
      <c r="AE99" s="135">
        <f>SUM(AB99:AD99)</f>
        <v>5500</v>
      </c>
      <c r="AF99" s="135">
        <f>AF96*100</f>
        <v>0</v>
      </c>
      <c r="AG99" s="135">
        <f>AG96*150</f>
        <v>300</v>
      </c>
      <c r="AH99" s="135">
        <f>AH96*200</f>
        <v>5200</v>
      </c>
      <c r="AI99" s="135">
        <f>SUM(AF99:AH99)</f>
        <v>5500</v>
      </c>
      <c r="AJ99" s="135">
        <f>AJ96*100</f>
        <v>0</v>
      </c>
      <c r="AK99" s="135">
        <f>AK96*150</f>
        <v>300</v>
      </c>
      <c r="AL99" s="135">
        <f>AL96*200</f>
        <v>5200</v>
      </c>
      <c r="AM99" s="135">
        <f>SUM(AJ99:AL99)</f>
        <v>5500</v>
      </c>
      <c r="AN99" s="135">
        <f>AN96*100</f>
        <v>0</v>
      </c>
      <c r="AO99" s="135">
        <f>AO96*150</f>
        <v>300</v>
      </c>
      <c r="AP99" s="135">
        <f>AP96*200</f>
        <v>5200</v>
      </c>
      <c r="AQ99" s="135">
        <f>SUM(AN99:AP99)</f>
        <v>5500</v>
      </c>
      <c r="AR99" s="135">
        <f>AR96*100</f>
        <v>0</v>
      </c>
      <c r="AS99" s="135">
        <f>AS96*150</f>
        <v>300</v>
      </c>
      <c r="AT99" s="135">
        <f>AT96*200</f>
        <v>5200</v>
      </c>
      <c r="AU99" s="135">
        <f>SUM(AR99:AT99)</f>
        <v>5500</v>
      </c>
      <c r="AV99" s="135">
        <f>AV96*100</f>
        <v>0</v>
      </c>
      <c r="AW99" s="135">
        <f>AW96*150</f>
        <v>300</v>
      </c>
      <c r="AX99" s="135">
        <f>AX96*200</f>
        <v>5200</v>
      </c>
      <c r="AY99" s="135">
        <f>SUM(AV99:AX99)</f>
        <v>5500</v>
      </c>
      <c r="AZ99" s="212"/>
      <c r="BA99" s="209"/>
      <c r="BB99" s="209"/>
    </row>
    <row r="100" spans="1:54" s="134" customFormat="1" ht="33.75">
      <c r="A100" s="135" t="s">
        <v>3</v>
      </c>
      <c r="B100" s="135" t="s">
        <v>4</v>
      </c>
      <c r="C100" s="135" t="s">
        <v>126</v>
      </c>
      <c r="D100" s="216" t="s">
        <v>27</v>
      </c>
      <c r="E100" s="217"/>
      <c r="F100" s="217"/>
      <c r="G100" s="218"/>
      <c r="H100" s="216" t="s">
        <v>28</v>
      </c>
      <c r="I100" s="217"/>
      <c r="J100" s="217"/>
      <c r="K100" s="218"/>
      <c r="L100" s="216" t="s">
        <v>29</v>
      </c>
      <c r="M100" s="217"/>
      <c r="N100" s="217"/>
      <c r="O100" s="218"/>
      <c r="P100" s="216" t="s">
        <v>30</v>
      </c>
      <c r="Q100" s="217"/>
      <c r="R100" s="217"/>
      <c r="S100" s="218"/>
      <c r="T100" s="216" t="s">
        <v>31</v>
      </c>
      <c r="U100" s="217"/>
      <c r="V100" s="217"/>
      <c r="W100" s="218"/>
      <c r="X100" s="216" t="s">
        <v>32</v>
      </c>
      <c r="Y100" s="217"/>
      <c r="Z100" s="217"/>
      <c r="AA100" s="218"/>
      <c r="AB100" s="216" t="s">
        <v>33</v>
      </c>
      <c r="AC100" s="217"/>
      <c r="AD100" s="217"/>
      <c r="AE100" s="218"/>
      <c r="AF100" s="219" t="s">
        <v>34</v>
      </c>
      <c r="AG100" s="220"/>
      <c r="AH100" s="220"/>
      <c r="AI100" s="221"/>
      <c r="AJ100" s="216" t="s">
        <v>35</v>
      </c>
      <c r="AK100" s="217"/>
      <c r="AL100" s="217"/>
      <c r="AM100" s="218"/>
      <c r="AN100" s="216" t="s">
        <v>36</v>
      </c>
      <c r="AO100" s="217"/>
      <c r="AP100" s="217"/>
      <c r="AQ100" s="218"/>
      <c r="AR100" s="216" t="s">
        <v>37</v>
      </c>
      <c r="AS100" s="217"/>
      <c r="AT100" s="217"/>
      <c r="AU100" s="218"/>
      <c r="AV100" s="216" t="s">
        <v>38</v>
      </c>
      <c r="AW100" s="217"/>
      <c r="AX100" s="217"/>
      <c r="AY100" s="218"/>
      <c r="AZ100" s="135" t="s">
        <v>39</v>
      </c>
      <c r="BA100" s="136" t="s">
        <v>40</v>
      </c>
      <c r="BB100" s="136" t="s">
        <v>41</v>
      </c>
    </row>
    <row r="101" spans="1:54" s="134" customFormat="1" ht="22.5">
      <c r="A101" s="212">
        <v>17</v>
      </c>
      <c r="B101" s="135" t="s">
        <v>5</v>
      </c>
      <c r="C101" s="137" t="s">
        <v>127</v>
      </c>
      <c r="D101" s="135" t="s">
        <v>43</v>
      </c>
      <c r="E101" s="135" t="s">
        <v>44</v>
      </c>
      <c r="F101" s="135" t="s">
        <v>45</v>
      </c>
      <c r="G101" s="135" t="s">
        <v>46</v>
      </c>
      <c r="H101" s="135" t="s">
        <v>43</v>
      </c>
      <c r="I101" s="135" t="s">
        <v>44</v>
      </c>
      <c r="J101" s="135" t="s">
        <v>45</v>
      </c>
      <c r="K101" s="135" t="s">
        <v>46</v>
      </c>
      <c r="L101" s="135" t="s">
        <v>43</v>
      </c>
      <c r="M101" s="135" t="s">
        <v>44</v>
      </c>
      <c r="N101" s="135" t="s">
        <v>45</v>
      </c>
      <c r="O101" s="135" t="s">
        <v>46</v>
      </c>
      <c r="P101" s="135" t="s">
        <v>43</v>
      </c>
      <c r="Q101" s="135" t="s">
        <v>44</v>
      </c>
      <c r="R101" s="135" t="s">
        <v>45</v>
      </c>
      <c r="S101" s="135" t="s">
        <v>46</v>
      </c>
      <c r="T101" s="135" t="s">
        <v>43</v>
      </c>
      <c r="U101" s="135" t="s">
        <v>44</v>
      </c>
      <c r="V101" s="135" t="s">
        <v>45</v>
      </c>
      <c r="W101" s="135" t="s">
        <v>46</v>
      </c>
      <c r="X101" s="135" t="s">
        <v>43</v>
      </c>
      <c r="Y101" s="135" t="s">
        <v>44</v>
      </c>
      <c r="Z101" s="135" t="s">
        <v>45</v>
      </c>
      <c r="AA101" s="135" t="s">
        <v>46</v>
      </c>
      <c r="AB101" s="135" t="s">
        <v>43</v>
      </c>
      <c r="AC101" s="135" t="s">
        <v>44</v>
      </c>
      <c r="AD101" s="135" t="s">
        <v>45</v>
      </c>
      <c r="AE101" s="135" t="s">
        <v>46</v>
      </c>
      <c r="AF101" s="135" t="s">
        <v>43</v>
      </c>
      <c r="AG101" s="135" t="s">
        <v>44</v>
      </c>
      <c r="AH101" s="135" t="s">
        <v>45</v>
      </c>
      <c r="AI101" s="135" t="s">
        <v>46</v>
      </c>
      <c r="AJ101" s="135" t="s">
        <v>43</v>
      </c>
      <c r="AK101" s="135" t="s">
        <v>44</v>
      </c>
      <c r="AL101" s="135" t="s">
        <v>45</v>
      </c>
      <c r="AM101" s="135" t="s">
        <v>46</v>
      </c>
      <c r="AN101" s="135" t="s">
        <v>43</v>
      </c>
      <c r="AO101" s="135" t="s">
        <v>44</v>
      </c>
      <c r="AP101" s="135" t="s">
        <v>45</v>
      </c>
      <c r="AQ101" s="135" t="s">
        <v>46</v>
      </c>
      <c r="AR101" s="135" t="s">
        <v>43</v>
      </c>
      <c r="AS101" s="135" t="s">
        <v>44</v>
      </c>
      <c r="AT101" s="135" t="s">
        <v>45</v>
      </c>
      <c r="AU101" s="135" t="s">
        <v>46</v>
      </c>
      <c r="AV101" s="135" t="s">
        <v>43</v>
      </c>
      <c r="AW101" s="135" t="s">
        <v>44</v>
      </c>
      <c r="AX101" s="135" t="s">
        <v>45</v>
      </c>
      <c r="AY101" s="135" t="s">
        <v>46</v>
      </c>
      <c r="AZ101" s="212">
        <f>G102+K102+O102+S102+W102+AA102+AE102+AI102+AM102+AQ102+AU102+AY102</f>
        <v>799</v>
      </c>
      <c r="BA101" s="209">
        <f>G105+K105+O105+S105+W105+AA105+AE105+AI105+AM105+AQ105+AU105+AY105</f>
        <v>158650</v>
      </c>
      <c r="BB101" s="209">
        <f>BA101/2</f>
        <v>79325</v>
      </c>
    </row>
    <row r="102" spans="1:54" s="134" customFormat="1" ht="11.25">
      <c r="A102" s="212"/>
      <c r="B102" s="135" t="s">
        <v>47</v>
      </c>
      <c r="C102" s="139" t="s">
        <v>128</v>
      </c>
      <c r="D102" s="135"/>
      <c r="E102" s="135">
        <v>2</v>
      </c>
      <c r="F102" s="135">
        <v>63</v>
      </c>
      <c r="G102" s="135">
        <f>SUM(D102:F102)</f>
        <v>65</v>
      </c>
      <c r="H102" s="135"/>
      <c r="I102" s="135">
        <v>2</v>
      </c>
      <c r="J102" s="135">
        <v>63</v>
      </c>
      <c r="K102" s="135">
        <f>SUM(H102:J102)</f>
        <v>65</v>
      </c>
      <c r="L102" s="135"/>
      <c r="M102" s="135">
        <v>2</v>
      </c>
      <c r="N102" s="135">
        <v>64</v>
      </c>
      <c r="O102" s="135">
        <f>SUM(L102:N102)</f>
        <v>66</v>
      </c>
      <c r="P102" s="135"/>
      <c r="Q102" s="135">
        <v>3</v>
      </c>
      <c r="R102" s="135">
        <v>63</v>
      </c>
      <c r="S102" s="135">
        <f>SUM(P102:R102)</f>
        <v>66</v>
      </c>
      <c r="T102" s="135"/>
      <c r="U102" s="135">
        <v>3</v>
      </c>
      <c r="V102" s="135">
        <v>63</v>
      </c>
      <c r="W102" s="135">
        <f>SUM(T102:V102)</f>
        <v>66</v>
      </c>
      <c r="X102" s="135"/>
      <c r="Y102" s="135">
        <v>3</v>
      </c>
      <c r="Z102" s="135">
        <v>63</v>
      </c>
      <c r="AA102" s="135">
        <f>SUM(X102:Z102)</f>
        <v>66</v>
      </c>
      <c r="AB102" s="135"/>
      <c r="AC102" s="135">
        <v>2</v>
      </c>
      <c r="AD102" s="135">
        <v>65</v>
      </c>
      <c r="AE102" s="135">
        <f>SUM(AB102:AD102)</f>
        <v>67</v>
      </c>
      <c r="AF102" s="135"/>
      <c r="AG102" s="135">
        <v>2</v>
      </c>
      <c r="AH102" s="135">
        <v>65</v>
      </c>
      <c r="AI102" s="135">
        <f>SUM(AF102:AH102)</f>
        <v>67</v>
      </c>
      <c r="AJ102" s="135"/>
      <c r="AK102" s="135">
        <v>1</v>
      </c>
      <c r="AL102" s="135">
        <v>66</v>
      </c>
      <c r="AM102" s="135">
        <f>SUM(AJ102:AL102)</f>
        <v>67</v>
      </c>
      <c r="AN102" s="135"/>
      <c r="AO102" s="135">
        <v>1</v>
      </c>
      <c r="AP102" s="135">
        <v>67</v>
      </c>
      <c r="AQ102" s="135">
        <f>SUM(AN102:AP102)</f>
        <v>68</v>
      </c>
      <c r="AR102" s="135"/>
      <c r="AS102" s="135">
        <v>1</v>
      </c>
      <c r="AT102" s="135">
        <v>67</v>
      </c>
      <c r="AU102" s="135">
        <f>SUM(AR102:AT102)</f>
        <v>68</v>
      </c>
      <c r="AV102" s="135"/>
      <c r="AW102" s="135">
        <v>1</v>
      </c>
      <c r="AX102" s="135">
        <v>67</v>
      </c>
      <c r="AY102" s="135">
        <f>SUM(AV102:AX102)</f>
        <v>68</v>
      </c>
      <c r="AZ102" s="212"/>
      <c r="BA102" s="209"/>
      <c r="BB102" s="209"/>
    </row>
    <row r="103" spans="1:54" s="134" customFormat="1" ht="11.25">
      <c r="A103" s="212"/>
      <c r="B103" s="135" t="s">
        <v>49</v>
      </c>
      <c r="C103" s="135">
        <v>2006.6</v>
      </c>
      <c r="D103" s="212" t="s">
        <v>51</v>
      </c>
      <c r="E103" s="212"/>
      <c r="F103" s="212"/>
      <c r="G103" s="212"/>
      <c r="H103" s="212" t="s">
        <v>52</v>
      </c>
      <c r="I103" s="212"/>
      <c r="J103" s="212"/>
      <c r="K103" s="212"/>
      <c r="L103" s="212" t="s">
        <v>53</v>
      </c>
      <c r="M103" s="212"/>
      <c r="N103" s="212"/>
      <c r="O103" s="212"/>
      <c r="P103" s="212" t="s">
        <v>54</v>
      </c>
      <c r="Q103" s="212"/>
      <c r="R103" s="212"/>
      <c r="S103" s="212"/>
      <c r="T103" s="212" t="s">
        <v>55</v>
      </c>
      <c r="U103" s="212"/>
      <c r="V103" s="212"/>
      <c r="W103" s="212"/>
      <c r="X103" s="212" t="s">
        <v>56</v>
      </c>
      <c r="Y103" s="212"/>
      <c r="Z103" s="212"/>
      <c r="AA103" s="212"/>
      <c r="AB103" s="212" t="s">
        <v>57</v>
      </c>
      <c r="AC103" s="212"/>
      <c r="AD103" s="212"/>
      <c r="AE103" s="212"/>
      <c r="AF103" s="212" t="s">
        <v>58</v>
      </c>
      <c r="AG103" s="212"/>
      <c r="AH103" s="212"/>
      <c r="AI103" s="212"/>
      <c r="AJ103" s="212" t="s">
        <v>59</v>
      </c>
      <c r="AK103" s="212"/>
      <c r="AL103" s="212"/>
      <c r="AM103" s="212"/>
      <c r="AN103" s="212" t="s">
        <v>60</v>
      </c>
      <c r="AO103" s="212"/>
      <c r="AP103" s="212"/>
      <c r="AQ103" s="212"/>
      <c r="AR103" s="212" t="s">
        <v>61</v>
      </c>
      <c r="AS103" s="212"/>
      <c r="AT103" s="212"/>
      <c r="AU103" s="212"/>
      <c r="AV103" s="212" t="s">
        <v>62</v>
      </c>
      <c r="AW103" s="212"/>
      <c r="AX103" s="212"/>
      <c r="AY103" s="212"/>
      <c r="AZ103" s="212"/>
      <c r="BA103" s="209"/>
      <c r="BB103" s="209"/>
    </row>
    <row r="104" spans="1:54" s="134" customFormat="1" ht="22.5">
      <c r="A104" s="212"/>
      <c r="B104" s="135" t="s">
        <v>63</v>
      </c>
      <c r="C104" s="137">
        <v>1200</v>
      </c>
      <c r="D104" s="135" t="s">
        <v>43</v>
      </c>
      <c r="E104" s="135" t="s">
        <v>44</v>
      </c>
      <c r="F104" s="135" t="s">
        <v>45</v>
      </c>
      <c r="G104" s="135" t="s">
        <v>46</v>
      </c>
      <c r="H104" s="135" t="s">
        <v>43</v>
      </c>
      <c r="I104" s="135" t="s">
        <v>44</v>
      </c>
      <c r="J104" s="135" t="s">
        <v>45</v>
      </c>
      <c r="K104" s="135" t="s">
        <v>46</v>
      </c>
      <c r="L104" s="135" t="s">
        <v>43</v>
      </c>
      <c r="M104" s="135" t="s">
        <v>44</v>
      </c>
      <c r="N104" s="135" t="s">
        <v>45</v>
      </c>
      <c r="O104" s="135" t="s">
        <v>46</v>
      </c>
      <c r="P104" s="135" t="s">
        <v>43</v>
      </c>
      <c r="Q104" s="135" t="s">
        <v>44</v>
      </c>
      <c r="R104" s="135" t="s">
        <v>45</v>
      </c>
      <c r="S104" s="135" t="s">
        <v>46</v>
      </c>
      <c r="T104" s="135" t="s">
        <v>43</v>
      </c>
      <c r="U104" s="135" t="s">
        <v>44</v>
      </c>
      <c r="V104" s="135" t="s">
        <v>45</v>
      </c>
      <c r="W104" s="135" t="s">
        <v>46</v>
      </c>
      <c r="X104" s="135" t="s">
        <v>43</v>
      </c>
      <c r="Y104" s="135" t="s">
        <v>44</v>
      </c>
      <c r="Z104" s="135" t="s">
        <v>45</v>
      </c>
      <c r="AA104" s="135" t="s">
        <v>46</v>
      </c>
      <c r="AB104" s="135" t="s">
        <v>43</v>
      </c>
      <c r="AC104" s="135" t="s">
        <v>44</v>
      </c>
      <c r="AD104" s="135" t="s">
        <v>45</v>
      </c>
      <c r="AE104" s="135" t="s">
        <v>46</v>
      </c>
      <c r="AF104" s="135" t="s">
        <v>43</v>
      </c>
      <c r="AG104" s="135" t="s">
        <v>44</v>
      </c>
      <c r="AH104" s="135" t="s">
        <v>45</v>
      </c>
      <c r="AI104" s="135" t="s">
        <v>46</v>
      </c>
      <c r="AJ104" s="135" t="s">
        <v>43</v>
      </c>
      <c r="AK104" s="135" t="s">
        <v>44</v>
      </c>
      <c r="AL104" s="135" t="s">
        <v>45</v>
      </c>
      <c r="AM104" s="135" t="s">
        <v>46</v>
      </c>
      <c r="AN104" s="135" t="s">
        <v>43</v>
      </c>
      <c r="AO104" s="135" t="s">
        <v>44</v>
      </c>
      <c r="AP104" s="135" t="s">
        <v>45</v>
      </c>
      <c r="AQ104" s="135" t="s">
        <v>46</v>
      </c>
      <c r="AR104" s="135" t="s">
        <v>43</v>
      </c>
      <c r="AS104" s="135" t="s">
        <v>44</v>
      </c>
      <c r="AT104" s="135" t="s">
        <v>45</v>
      </c>
      <c r="AU104" s="135" t="s">
        <v>46</v>
      </c>
      <c r="AV104" s="135" t="s">
        <v>43</v>
      </c>
      <c r="AW104" s="135" t="s">
        <v>44</v>
      </c>
      <c r="AX104" s="135" t="s">
        <v>45</v>
      </c>
      <c r="AY104" s="135" t="s">
        <v>46</v>
      </c>
      <c r="AZ104" s="212"/>
      <c r="BA104" s="209"/>
      <c r="BB104" s="209"/>
    </row>
    <row r="105" spans="1:54" s="134" customFormat="1" ht="22.5">
      <c r="A105" s="212"/>
      <c r="B105" s="135" t="s">
        <v>64</v>
      </c>
      <c r="C105" s="135" t="s">
        <v>129</v>
      </c>
      <c r="D105" s="135">
        <f>D102*100</f>
        <v>0</v>
      </c>
      <c r="E105" s="135">
        <f>E102*150</f>
        <v>300</v>
      </c>
      <c r="F105" s="135">
        <f>F102*200</f>
        <v>12600</v>
      </c>
      <c r="G105" s="135">
        <f>SUM(D105:F105)</f>
        <v>12900</v>
      </c>
      <c r="H105" s="135">
        <f>H102*100</f>
        <v>0</v>
      </c>
      <c r="I105" s="135">
        <f>I102*150</f>
        <v>300</v>
      </c>
      <c r="J105" s="135">
        <f>J102*200</f>
        <v>12600</v>
      </c>
      <c r="K105" s="135">
        <f>SUM(H105:J105)</f>
        <v>12900</v>
      </c>
      <c r="L105" s="135">
        <f>L102*100</f>
        <v>0</v>
      </c>
      <c r="M105" s="135">
        <f>M102*150</f>
        <v>300</v>
      </c>
      <c r="N105" s="135">
        <f>N102*200</f>
        <v>12800</v>
      </c>
      <c r="O105" s="135">
        <f>SUM(L105:N105)</f>
        <v>13100</v>
      </c>
      <c r="P105" s="135">
        <f>P102*100</f>
        <v>0</v>
      </c>
      <c r="Q105" s="135">
        <f>Q102*150</f>
        <v>450</v>
      </c>
      <c r="R105" s="135">
        <f>R102*200</f>
        <v>12600</v>
      </c>
      <c r="S105" s="135">
        <f>SUM(P105:R105)</f>
        <v>13050</v>
      </c>
      <c r="T105" s="135">
        <f>T102*100</f>
        <v>0</v>
      </c>
      <c r="U105" s="135">
        <f>U102*150</f>
        <v>450</v>
      </c>
      <c r="V105" s="135">
        <f>V102*200</f>
        <v>12600</v>
      </c>
      <c r="W105" s="135">
        <f>SUM(T105:V105)</f>
        <v>13050</v>
      </c>
      <c r="X105" s="135">
        <f>X102*100</f>
        <v>0</v>
      </c>
      <c r="Y105" s="135">
        <f>Y102*150</f>
        <v>450</v>
      </c>
      <c r="Z105" s="135">
        <f>Z102*200</f>
        <v>12600</v>
      </c>
      <c r="AA105" s="135">
        <f>SUM(X105:Z105)</f>
        <v>13050</v>
      </c>
      <c r="AB105" s="135">
        <f>AB102*100</f>
        <v>0</v>
      </c>
      <c r="AC105" s="135">
        <f>AC102*150</f>
        <v>300</v>
      </c>
      <c r="AD105" s="135">
        <f>AD102*200</f>
        <v>13000</v>
      </c>
      <c r="AE105" s="135">
        <f>SUM(AB105:AD105)</f>
        <v>13300</v>
      </c>
      <c r="AF105" s="135">
        <f>AF102*100</f>
        <v>0</v>
      </c>
      <c r="AG105" s="135">
        <f>AG102*150</f>
        <v>300</v>
      </c>
      <c r="AH105" s="135">
        <f>AH102*200</f>
        <v>13000</v>
      </c>
      <c r="AI105" s="135">
        <f>SUM(AF105:AH105)</f>
        <v>13300</v>
      </c>
      <c r="AJ105" s="135">
        <f>AJ102*100</f>
        <v>0</v>
      </c>
      <c r="AK105" s="135">
        <f>AK102*150</f>
        <v>150</v>
      </c>
      <c r="AL105" s="135">
        <f>AL102*200</f>
        <v>13200</v>
      </c>
      <c r="AM105" s="135">
        <f>SUM(AJ105:AL105)</f>
        <v>13350</v>
      </c>
      <c r="AN105" s="135">
        <f>AN102*100</f>
        <v>0</v>
      </c>
      <c r="AO105" s="135">
        <f>AO102*150</f>
        <v>150</v>
      </c>
      <c r="AP105" s="135">
        <f>AP102*200</f>
        <v>13400</v>
      </c>
      <c r="AQ105" s="135">
        <f>SUM(AN105:AP105)</f>
        <v>13550</v>
      </c>
      <c r="AR105" s="135">
        <f>AR102*100</f>
        <v>0</v>
      </c>
      <c r="AS105" s="135">
        <f>AS102*150</f>
        <v>150</v>
      </c>
      <c r="AT105" s="135">
        <f>AT102*200</f>
        <v>13400</v>
      </c>
      <c r="AU105" s="135">
        <f>SUM(AR105:AT105)</f>
        <v>13550</v>
      </c>
      <c r="AV105" s="135">
        <f>AV102*100</f>
        <v>0</v>
      </c>
      <c r="AW105" s="135">
        <f>AW102*150</f>
        <v>150</v>
      </c>
      <c r="AX105" s="135">
        <f>AX102*200</f>
        <v>13400</v>
      </c>
      <c r="AY105" s="135">
        <f>SUM(AV105:AX105)</f>
        <v>13550</v>
      </c>
      <c r="AZ105" s="212"/>
      <c r="BA105" s="209"/>
      <c r="BB105" s="209"/>
    </row>
    <row r="106" spans="1:54" s="134" customFormat="1" ht="33.75">
      <c r="A106" s="135" t="s">
        <v>3</v>
      </c>
      <c r="B106" s="135" t="s">
        <v>4</v>
      </c>
      <c r="C106" s="135" t="s">
        <v>21</v>
      </c>
      <c r="D106" s="216" t="s">
        <v>27</v>
      </c>
      <c r="E106" s="217"/>
      <c r="F106" s="217"/>
      <c r="G106" s="218"/>
      <c r="H106" s="216" t="s">
        <v>28</v>
      </c>
      <c r="I106" s="217"/>
      <c r="J106" s="217"/>
      <c r="K106" s="218"/>
      <c r="L106" s="216" t="s">
        <v>29</v>
      </c>
      <c r="M106" s="217"/>
      <c r="N106" s="217"/>
      <c r="O106" s="218"/>
      <c r="P106" s="216" t="s">
        <v>30</v>
      </c>
      <c r="Q106" s="217"/>
      <c r="R106" s="217"/>
      <c r="S106" s="218"/>
      <c r="T106" s="216" t="s">
        <v>31</v>
      </c>
      <c r="U106" s="217"/>
      <c r="V106" s="217"/>
      <c r="W106" s="218"/>
      <c r="X106" s="216" t="s">
        <v>32</v>
      </c>
      <c r="Y106" s="217"/>
      <c r="Z106" s="217"/>
      <c r="AA106" s="218"/>
      <c r="AB106" s="216" t="s">
        <v>33</v>
      </c>
      <c r="AC106" s="217"/>
      <c r="AD106" s="217"/>
      <c r="AE106" s="218"/>
      <c r="AF106" s="219" t="s">
        <v>34</v>
      </c>
      <c r="AG106" s="220"/>
      <c r="AH106" s="220"/>
      <c r="AI106" s="221"/>
      <c r="AJ106" s="216" t="s">
        <v>35</v>
      </c>
      <c r="AK106" s="217"/>
      <c r="AL106" s="217"/>
      <c r="AM106" s="218"/>
      <c r="AN106" s="216" t="s">
        <v>36</v>
      </c>
      <c r="AO106" s="217"/>
      <c r="AP106" s="217"/>
      <c r="AQ106" s="218"/>
      <c r="AR106" s="216" t="s">
        <v>37</v>
      </c>
      <c r="AS106" s="217"/>
      <c r="AT106" s="217"/>
      <c r="AU106" s="218"/>
      <c r="AV106" s="216" t="s">
        <v>38</v>
      </c>
      <c r="AW106" s="217"/>
      <c r="AX106" s="217"/>
      <c r="AY106" s="218"/>
      <c r="AZ106" s="135" t="s">
        <v>39</v>
      </c>
      <c r="BA106" s="136" t="s">
        <v>40</v>
      </c>
      <c r="BB106" s="136" t="s">
        <v>41</v>
      </c>
    </row>
    <row r="107" spans="1:54" s="134" customFormat="1" ht="22.5">
      <c r="A107" s="212">
        <v>18</v>
      </c>
      <c r="B107" s="135" t="s">
        <v>5</v>
      </c>
      <c r="C107" s="137" t="s">
        <v>22</v>
      </c>
      <c r="D107" s="135" t="s">
        <v>43</v>
      </c>
      <c r="E107" s="135" t="s">
        <v>44</v>
      </c>
      <c r="F107" s="135" t="s">
        <v>45</v>
      </c>
      <c r="G107" s="135" t="s">
        <v>46</v>
      </c>
      <c r="H107" s="135" t="s">
        <v>43</v>
      </c>
      <c r="I107" s="135" t="s">
        <v>44</v>
      </c>
      <c r="J107" s="135" t="s">
        <v>45</v>
      </c>
      <c r="K107" s="135" t="s">
        <v>46</v>
      </c>
      <c r="L107" s="135" t="s">
        <v>43</v>
      </c>
      <c r="M107" s="135" t="s">
        <v>44</v>
      </c>
      <c r="N107" s="135" t="s">
        <v>45</v>
      </c>
      <c r="O107" s="135" t="s">
        <v>46</v>
      </c>
      <c r="P107" s="135" t="s">
        <v>43</v>
      </c>
      <c r="Q107" s="135" t="s">
        <v>44</v>
      </c>
      <c r="R107" s="135" t="s">
        <v>45</v>
      </c>
      <c r="S107" s="135" t="s">
        <v>46</v>
      </c>
      <c r="T107" s="135" t="s">
        <v>43</v>
      </c>
      <c r="U107" s="135" t="s">
        <v>44</v>
      </c>
      <c r="V107" s="135" t="s">
        <v>45</v>
      </c>
      <c r="W107" s="135" t="s">
        <v>46</v>
      </c>
      <c r="X107" s="135" t="s">
        <v>43</v>
      </c>
      <c r="Y107" s="135" t="s">
        <v>44</v>
      </c>
      <c r="Z107" s="135" t="s">
        <v>45</v>
      </c>
      <c r="AA107" s="135" t="s">
        <v>46</v>
      </c>
      <c r="AB107" s="135" t="s">
        <v>43</v>
      </c>
      <c r="AC107" s="135" t="s">
        <v>44</v>
      </c>
      <c r="AD107" s="135" t="s">
        <v>45</v>
      </c>
      <c r="AE107" s="135" t="s">
        <v>46</v>
      </c>
      <c r="AF107" s="135" t="s">
        <v>43</v>
      </c>
      <c r="AG107" s="135" t="s">
        <v>44</v>
      </c>
      <c r="AH107" s="135" t="s">
        <v>45</v>
      </c>
      <c r="AI107" s="135" t="s">
        <v>46</v>
      </c>
      <c r="AJ107" s="135" t="s">
        <v>43</v>
      </c>
      <c r="AK107" s="135" t="s">
        <v>44</v>
      </c>
      <c r="AL107" s="135" t="s">
        <v>45</v>
      </c>
      <c r="AM107" s="135" t="s">
        <v>46</v>
      </c>
      <c r="AN107" s="135" t="s">
        <v>43</v>
      </c>
      <c r="AO107" s="135" t="s">
        <v>44</v>
      </c>
      <c r="AP107" s="135" t="s">
        <v>45</v>
      </c>
      <c r="AQ107" s="135" t="s">
        <v>46</v>
      </c>
      <c r="AR107" s="135" t="s">
        <v>43</v>
      </c>
      <c r="AS107" s="135" t="s">
        <v>44</v>
      </c>
      <c r="AT107" s="135" t="s">
        <v>45</v>
      </c>
      <c r="AU107" s="135" t="s">
        <v>46</v>
      </c>
      <c r="AV107" s="135" t="s">
        <v>43</v>
      </c>
      <c r="AW107" s="135" t="s">
        <v>44</v>
      </c>
      <c r="AX107" s="135" t="s">
        <v>45</v>
      </c>
      <c r="AY107" s="135" t="s">
        <v>46</v>
      </c>
      <c r="AZ107" s="212">
        <f>G108+K108+O108+S108+W108+AA108+AE108+AI108+AM108+AQ108+AU108+AY108</f>
        <v>259</v>
      </c>
      <c r="BA107" s="209">
        <f>G111+K111+O111+S111+W111+AA111+AE111+AI111+AM111+AQ111+AU111+AY111</f>
        <v>47700</v>
      </c>
      <c r="BB107" s="209">
        <f>BA107/2</f>
        <v>23850</v>
      </c>
    </row>
    <row r="108" spans="1:54" s="134" customFormat="1" ht="11.25">
      <c r="A108" s="212"/>
      <c r="B108" s="135" t="s">
        <v>47</v>
      </c>
      <c r="C108" s="139">
        <v>18243015556</v>
      </c>
      <c r="D108" s="135"/>
      <c r="E108" s="135"/>
      <c r="F108" s="135"/>
      <c r="G108" s="135">
        <f>SUM(D108:F108)</f>
        <v>0</v>
      </c>
      <c r="H108" s="135">
        <v>1</v>
      </c>
      <c r="I108" s="135"/>
      <c r="J108" s="135"/>
      <c r="K108" s="135">
        <f>SUM(H108:J108)</f>
        <v>1</v>
      </c>
      <c r="L108" s="135">
        <v>2</v>
      </c>
      <c r="M108" s="135">
        <v>0</v>
      </c>
      <c r="N108" s="135">
        <v>10</v>
      </c>
      <c r="O108" s="135">
        <f>SUM(L108:N108)</f>
        <v>12</v>
      </c>
      <c r="P108" s="135">
        <v>2</v>
      </c>
      <c r="Q108" s="135"/>
      <c r="R108" s="135">
        <v>18</v>
      </c>
      <c r="S108" s="135">
        <f>SUM(P108:R108)</f>
        <v>20</v>
      </c>
      <c r="T108" s="135">
        <v>3</v>
      </c>
      <c r="U108" s="135"/>
      <c r="V108" s="135">
        <v>22</v>
      </c>
      <c r="W108" s="135">
        <f>SUM(T108:V108)</f>
        <v>25</v>
      </c>
      <c r="X108" s="135">
        <v>4</v>
      </c>
      <c r="Y108" s="135"/>
      <c r="Z108" s="135">
        <v>24</v>
      </c>
      <c r="AA108" s="135">
        <f>SUM(X108:Z108)</f>
        <v>28</v>
      </c>
      <c r="AB108" s="135">
        <v>4</v>
      </c>
      <c r="AC108" s="135"/>
      <c r="AD108" s="135">
        <v>24</v>
      </c>
      <c r="AE108" s="135">
        <f>SUM(AB108:AD108)</f>
        <v>28</v>
      </c>
      <c r="AF108" s="135">
        <v>5</v>
      </c>
      <c r="AG108" s="135"/>
      <c r="AH108" s="135">
        <v>24</v>
      </c>
      <c r="AI108" s="135">
        <f>SUM(AF108:AH108)</f>
        <v>29</v>
      </c>
      <c r="AJ108" s="135">
        <v>5</v>
      </c>
      <c r="AK108" s="135"/>
      <c r="AL108" s="135">
        <v>24</v>
      </c>
      <c r="AM108" s="135">
        <f>SUM(AJ108:AL108)</f>
        <v>29</v>
      </c>
      <c r="AN108" s="135">
        <v>5</v>
      </c>
      <c r="AO108" s="135"/>
      <c r="AP108" s="135">
        <v>24</v>
      </c>
      <c r="AQ108" s="135">
        <f>SUM(AN108:AP108)</f>
        <v>29</v>
      </c>
      <c r="AR108" s="135">
        <v>5</v>
      </c>
      <c r="AS108" s="135"/>
      <c r="AT108" s="135">
        <v>24</v>
      </c>
      <c r="AU108" s="135">
        <f>SUM(AR108:AT108)</f>
        <v>29</v>
      </c>
      <c r="AV108" s="135">
        <v>5</v>
      </c>
      <c r="AW108" s="135"/>
      <c r="AX108" s="135">
        <v>24</v>
      </c>
      <c r="AY108" s="135">
        <f>SUM(AV108:AX108)</f>
        <v>29</v>
      </c>
      <c r="AZ108" s="212"/>
      <c r="BA108" s="209"/>
      <c r="BB108" s="209"/>
    </row>
    <row r="109" spans="1:54" s="134" customFormat="1" ht="11.25">
      <c r="A109" s="212"/>
      <c r="B109" s="135" t="s">
        <v>49</v>
      </c>
      <c r="C109" s="135" t="s">
        <v>130</v>
      </c>
      <c r="D109" s="212" t="s">
        <v>51</v>
      </c>
      <c r="E109" s="212"/>
      <c r="F109" s="212"/>
      <c r="G109" s="212"/>
      <c r="H109" s="212" t="s">
        <v>52</v>
      </c>
      <c r="I109" s="212"/>
      <c r="J109" s="212"/>
      <c r="K109" s="212"/>
      <c r="L109" s="212" t="s">
        <v>53</v>
      </c>
      <c r="M109" s="212"/>
      <c r="N109" s="212"/>
      <c r="O109" s="212"/>
      <c r="P109" s="212" t="s">
        <v>54</v>
      </c>
      <c r="Q109" s="212"/>
      <c r="R109" s="212"/>
      <c r="S109" s="212"/>
      <c r="T109" s="212" t="s">
        <v>55</v>
      </c>
      <c r="U109" s="212"/>
      <c r="V109" s="212"/>
      <c r="W109" s="212"/>
      <c r="X109" s="212" t="s">
        <v>56</v>
      </c>
      <c r="Y109" s="212"/>
      <c r="Z109" s="212"/>
      <c r="AA109" s="212"/>
      <c r="AB109" s="212" t="s">
        <v>57</v>
      </c>
      <c r="AC109" s="212"/>
      <c r="AD109" s="212"/>
      <c r="AE109" s="212"/>
      <c r="AF109" s="212" t="s">
        <v>58</v>
      </c>
      <c r="AG109" s="212"/>
      <c r="AH109" s="212"/>
      <c r="AI109" s="212"/>
      <c r="AJ109" s="212" t="s">
        <v>59</v>
      </c>
      <c r="AK109" s="212"/>
      <c r="AL109" s="212"/>
      <c r="AM109" s="212"/>
      <c r="AN109" s="212" t="s">
        <v>60</v>
      </c>
      <c r="AO109" s="212"/>
      <c r="AP109" s="212"/>
      <c r="AQ109" s="212"/>
      <c r="AR109" s="212" t="s">
        <v>61</v>
      </c>
      <c r="AS109" s="212"/>
      <c r="AT109" s="212"/>
      <c r="AU109" s="212"/>
      <c r="AV109" s="212" t="s">
        <v>62</v>
      </c>
      <c r="AW109" s="212"/>
      <c r="AX109" s="212"/>
      <c r="AY109" s="212"/>
      <c r="AZ109" s="212"/>
      <c r="BA109" s="209"/>
      <c r="BB109" s="209"/>
    </row>
    <row r="110" spans="1:54" s="134" customFormat="1" ht="22.5">
      <c r="A110" s="212"/>
      <c r="B110" s="135" t="s">
        <v>63</v>
      </c>
      <c r="C110" s="137" t="s">
        <v>131</v>
      </c>
      <c r="D110" s="135" t="s">
        <v>43</v>
      </c>
      <c r="E110" s="135" t="s">
        <v>44</v>
      </c>
      <c r="F110" s="135" t="s">
        <v>45</v>
      </c>
      <c r="G110" s="135" t="s">
        <v>46</v>
      </c>
      <c r="H110" s="135" t="s">
        <v>43</v>
      </c>
      <c r="I110" s="135" t="s">
        <v>44</v>
      </c>
      <c r="J110" s="135" t="s">
        <v>45</v>
      </c>
      <c r="K110" s="135" t="s">
        <v>46</v>
      </c>
      <c r="L110" s="135" t="s">
        <v>43</v>
      </c>
      <c r="M110" s="135" t="s">
        <v>44</v>
      </c>
      <c r="N110" s="135" t="s">
        <v>45</v>
      </c>
      <c r="O110" s="135" t="s">
        <v>46</v>
      </c>
      <c r="P110" s="135" t="s">
        <v>43</v>
      </c>
      <c r="Q110" s="135" t="s">
        <v>44</v>
      </c>
      <c r="R110" s="135" t="s">
        <v>45</v>
      </c>
      <c r="S110" s="135" t="s">
        <v>46</v>
      </c>
      <c r="T110" s="135" t="s">
        <v>43</v>
      </c>
      <c r="U110" s="135" t="s">
        <v>44</v>
      </c>
      <c r="V110" s="135" t="s">
        <v>45</v>
      </c>
      <c r="W110" s="135" t="s">
        <v>46</v>
      </c>
      <c r="X110" s="135" t="s">
        <v>43</v>
      </c>
      <c r="Y110" s="135" t="s">
        <v>44</v>
      </c>
      <c r="Z110" s="135" t="s">
        <v>45</v>
      </c>
      <c r="AA110" s="135" t="s">
        <v>46</v>
      </c>
      <c r="AB110" s="135" t="s">
        <v>43</v>
      </c>
      <c r="AC110" s="135" t="s">
        <v>44</v>
      </c>
      <c r="AD110" s="135" t="s">
        <v>45</v>
      </c>
      <c r="AE110" s="135" t="s">
        <v>46</v>
      </c>
      <c r="AF110" s="135" t="s">
        <v>43</v>
      </c>
      <c r="AG110" s="135" t="s">
        <v>44</v>
      </c>
      <c r="AH110" s="135" t="s">
        <v>45</v>
      </c>
      <c r="AI110" s="135" t="s">
        <v>46</v>
      </c>
      <c r="AJ110" s="135" t="s">
        <v>43</v>
      </c>
      <c r="AK110" s="135" t="s">
        <v>44</v>
      </c>
      <c r="AL110" s="135" t="s">
        <v>45</v>
      </c>
      <c r="AM110" s="135" t="s">
        <v>46</v>
      </c>
      <c r="AN110" s="135" t="s">
        <v>43</v>
      </c>
      <c r="AO110" s="135" t="s">
        <v>44</v>
      </c>
      <c r="AP110" s="135" t="s">
        <v>45</v>
      </c>
      <c r="AQ110" s="135" t="s">
        <v>46</v>
      </c>
      <c r="AR110" s="135" t="s">
        <v>43</v>
      </c>
      <c r="AS110" s="135" t="s">
        <v>44</v>
      </c>
      <c r="AT110" s="135" t="s">
        <v>45</v>
      </c>
      <c r="AU110" s="135" t="s">
        <v>46</v>
      </c>
      <c r="AV110" s="135" t="s">
        <v>43</v>
      </c>
      <c r="AW110" s="135" t="s">
        <v>44</v>
      </c>
      <c r="AX110" s="135" t="s">
        <v>45</v>
      </c>
      <c r="AY110" s="135" t="s">
        <v>46</v>
      </c>
      <c r="AZ110" s="212"/>
      <c r="BA110" s="209"/>
      <c r="BB110" s="209"/>
    </row>
    <row r="111" spans="1:54" s="134" customFormat="1" ht="22.5">
      <c r="A111" s="212"/>
      <c r="B111" s="135" t="s">
        <v>64</v>
      </c>
      <c r="C111" s="135" t="s">
        <v>132</v>
      </c>
      <c r="D111" s="135">
        <f>D108*100</f>
        <v>0</v>
      </c>
      <c r="E111" s="135">
        <f>E108*150</f>
        <v>0</v>
      </c>
      <c r="F111" s="135">
        <f>F108*200</f>
        <v>0</v>
      </c>
      <c r="G111" s="135">
        <f>SUM(D111:F111)</f>
        <v>0</v>
      </c>
      <c r="H111" s="135">
        <f>H108*100</f>
        <v>100</v>
      </c>
      <c r="I111" s="135">
        <f>I108*150</f>
        <v>0</v>
      </c>
      <c r="J111" s="135">
        <f>J108*200</f>
        <v>0</v>
      </c>
      <c r="K111" s="135">
        <f>SUM(H111:J111)</f>
        <v>100</v>
      </c>
      <c r="L111" s="135">
        <f>L108*100</f>
        <v>200</v>
      </c>
      <c r="M111" s="135">
        <f>M108*150</f>
        <v>0</v>
      </c>
      <c r="N111" s="135">
        <f>N108*200</f>
        <v>2000</v>
      </c>
      <c r="O111" s="135">
        <f>SUM(L111:N111)</f>
        <v>2200</v>
      </c>
      <c r="P111" s="135">
        <f>P108*100</f>
        <v>200</v>
      </c>
      <c r="Q111" s="135">
        <f>Q108*150</f>
        <v>0</v>
      </c>
      <c r="R111" s="135">
        <f>R108*200</f>
        <v>3600</v>
      </c>
      <c r="S111" s="135">
        <f>SUM(P111:R111)</f>
        <v>3800</v>
      </c>
      <c r="T111" s="135">
        <f>T108*100</f>
        <v>300</v>
      </c>
      <c r="U111" s="135">
        <f>U108*150</f>
        <v>0</v>
      </c>
      <c r="V111" s="135">
        <f>V108*200</f>
        <v>4400</v>
      </c>
      <c r="W111" s="135">
        <f>SUM(T111:V111)</f>
        <v>4700</v>
      </c>
      <c r="X111" s="135">
        <f>X108*100</f>
        <v>400</v>
      </c>
      <c r="Y111" s="135">
        <f>Y108*150</f>
        <v>0</v>
      </c>
      <c r="Z111" s="135">
        <f>Z108*200</f>
        <v>4800</v>
      </c>
      <c r="AA111" s="135">
        <f>SUM(X111:Z111)</f>
        <v>5200</v>
      </c>
      <c r="AB111" s="135">
        <f>AB108*100</f>
        <v>400</v>
      </c>
      <c r="AC111" s="135">
        <f>AC108*150</f>
        <v>0</v>
      </c>
      <c r="AD111" s="135">
        <f>AD108*200</f>
        <v>4800</v>
      </c>
      <c r="AE111" s="135">
        <f>SUM(AB111:AD111)</f>
        <v>5200</v>
      </c>
      <c r="AF111" s="135">
        <f>AF108*100</f>
        <v>500</v>
      </c>
      <c r="AG111" s="135">
        <f>AG108*150</f>
        <v>0</v>
      </c>
      <c r="AH111" s="135">
        <f>AH108*200</f>
        <v>4800</v>
      </c>
      <c r="AI111" s="135">
        <f>SUM(AF111:AH111)</f>
        <v>5300</v>
      </c>
      <c r="AJ111" s="135">
        <f>AJ108*100</f>
        <v>500</v>
      </c>
      <c r="AK111" s="135">
        <f>AK108*150</f>
        <v>0</v>
      </c>
      <c r="AL111" s="135">
        <f>AL108*200</f>
        <v>4800</v>
      </c>
      <c r="AM111" s="135">
        <f>SUM(AJ111:AL111)</f>
        <v>5300</v>
      </c>
      <c r="AN111" s="135">
        <f>AN108*100</f>
        <v>500</v>
      </c>
      <c r="AO111" s="135">
        <f>AO108*150</f>
        <v>0</v>
      </c>
      <c r="AP111" s="135">
        <f>AP108*200</f>
        <v>4800</v>
      </c>
      <c r="AQ111" s="135">
        <f>SUM(AN111:AP111)</f>
        <v>5300</v>
      </c>
      <c r="AR111" s="135">
        <f>AR108*100</f>
        <v>500</v>
      </c>
      <c r="AS111" s="135">
        <f>AS108*150</f>
        <v>0</v>
      </c>
      <c r="AT111" s="135">
        <f>AT108*200</f>
        <v>4800</v>
      </c>
      <c r="AU111" s="135">
        <f>SUM(AR111:AT111)</f>
        <v>5300</v>
      </c>
      <c r="AV111" s="135">
        <f>AV108*100</f>
        <v>500</v>
      </c>
      <c r="AW111" s="135">
        <f>AW108*150</f>
        <v>0</v>
      </c>
      <c r="AX111" s="135">
        <f>AX108*200</f>
        <v>4800</v>
      </c>
      <c r="AY111" s="135">
        <f>SUM(AV111:AX111)</f>
        <v>5300</v>
      </c>
      <c r="AZ111" s="212"/>
      <c r="BA111" s="209"/>
      <c r="BB111" s="209"/>
    </row>
    <row r="112" spans="1:54" s="134" customFormat="1" ht="11.25">
      <c r="A112" s="140" t="s">
        <v>24</v>
      </c>
      <c r="B112" s="140"/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>
        <v>12428</v>
      </c>
      <c r="BA112" s="141">
        <v>2087800</v>
      </c>
      <c r="BB112" s="141">
        <v>1043900</v>
      </c>
    </row>
  </sheetData>
  <mergeCells count="507">
    <mergeCell ref="A2:BB2"/>
    <mergeCell ref="AC3:AK3"/>
    <mergeCell ref="AQ3:AX3"/>
    <mergeCell ref="D4:G4"/>
    <mergeCell ref="H4:K4"/>
    <mergeCell ref="L4:O4"/>
    <mergeCell ref="P4:S4"/>
    <mergeCell ref="T4:W4"/>
    <mergeCell ref="X4:AA4"/>
    <mergeCell ref="AB4:AE4"/>
    <mergeCell ref="AF4:AI4"/>
    <mergeCell ref="AJ4:AM4"/>
    <mergeCell ref="AN4:AQ4"/>
    <mergeCell ref="AR4:AU4"/>
    <mergeCell ref="AV4:AY4"/>
    <mergeCell ref="AN7:AQ7"/>
    <mergeCell ref="AR7:AU7"/>
    <mergeCell ref="AV7:AY7"/>
    <mergeCell ref="D10:G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N10:AQ10"/>
    <mergeCell ref="AR10:AU10"/>
    <mergeCell ref="AV10:AY10"/>
    <mergeCell ref="D7:G7"/>
    <mergeCell ref="H7:K7"/>
    <mergeCell ref="L7:O7"/>
    <mergeCell ref="P7:S7"/>
    <mergeCell ref="T7:W7"/>
    <mergeCell ref="X7:AA7"/>
    <mergeCell ref="AB7:AE7"/>
    <mergeCell ref="AF7:AI7"/>
    <mergeCell ref="AJ7:AM7"/>
    <mergeCell ref="AN13:AQ13"/>
    <mergeCell ref="AR13:AU13"/>
    <mergeCell ref="AV13:AY13"/>
    <mergeCell ref="D16:G16"/>
    <mergeCell ref="H16:K16"/>
    <mergeCell ref="L16:O16"/>
    <mergeCell ref="P16:S16"/>
    <mergeCell ref="T16:W16"/>
    <mergeCell ref="X16:AA16"/>
    <mergeCell ref="AB16:AE16"/>
    <mergeCell ref="AF16:AI16"/>
    <mergeCell ref="AJ16:AM16"/>
    <mergeCell ref="AN16:AQ16"/>
    <mergeCell ref="AR16:AU16"/>
    <mergeCell ref="AV16:AY16"/>
    <mergeCell ref="D13:G13"/>
    <mergeCell ref="H13:K13"/>
    <mergeCell ref="L13:O13"/>
    <mergeCell ref="P13:S13"/>
    <mergeCell ref="T13:W13"/>
    <mergeCell ref="X13:AA13"/>
    <mergeCell ref="AB13:AE13"/>
    <mergeCell ref="AF13:AI13"/>
    <mergeCell ref="AJ13:AM13"/>
    <mergeCell ref="AN19:AQ19"/>
    <mergeCell ref="AR19:AU19"/>
    <mergeCell ref="AV19:AY19"/>
    <mergeCell ref="D22:G22"/>
    <mergeCell ref="H22:K22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R22:AU22"/>
    <mergeCell ref="AV22:AY22"/>
    <mergeCell ref="D19:G19"/>
    <mergeCell ref="H19:K19"/>
    <mergeCell ref="L19:O19"/>
    <mergeCell ref="P19:S19"/>
    <mergeCell ref="T19:W19"/>
    <mergeCell ref="X19:AA19"/>
    <mergeCell ref="AB19:AE19"/>
    <mergeCell ref="AF19:AI19"/>
    <mergeCell ref="AJ19:AM19"/>
    <mergeCell ref="AN25:AQ25"/>
    <mergeCell ref="AR25:AU25"/>
    <mergeCell ref="AV25:AY25"/>
    <mergeCell ref="D28:G28"/>
    <mergeCell ref="H28:K28"/>
    <mergeCell ref="L28:O28"/>
    <mergeCell ref="P28:S28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D25:G25"/>
    <mergeCell ref="H25:K25"/>
    <mergeCell ref="L25:O25"/>
    <mergeCell ref="P25:S25"/>
    <mergeCell ref="T25:W25"/>
    <mergeCell ref="X25:AA25"/>
    <mergeCell ref="AB25:AE25"/>
    <mergeCell ref="AF25:AI25"/>
    <mergeCell ref="AJ25:AM25"/>
    <mergeCell ref="AN31:AQ31"/>
    <mergeCell ref="AR31:AU31"/>
    <mergeCell ref="AV31:AY31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AN34:AQ34"/>
    <mergeCell ref="AR34:AU34"/>
    <mergeCell ref="AV34:AY34"/>
    <mergeCell ref="D31:G31"/>
    <mergeCell ref="H31:K31"/>
    <mergeCell ref="L31:O31"/>
    <mergeCell ref="P31:S31"/>
    <mergeCell ref="T31:W31"/>
    <mergeCell ref="X31:AA31"/>
    <mergeCell ref="AB31:AE31"/>
    <mergeCell ref="AF31:AI31"/>
    <mergeCell ref="AJ31:AM31"/>
    <mergeCell ref="AN37:AQ37"/>
    <mergeCell ref="AR37:AU37"/>
    <mergeCell ref="AV37:AY37"/>
    <mergeCell ref="D40:G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AN40:AQ40"/>
    <mergeCell ref="AR40:AU40"/>
    <mergeCell ref="AV40:AY40"/>
    <mergeCell ref="D37:G37"/>
    <mergeCell ref="H37:K37"/>
    <mergeCell ref="L37:O37"/>
    <mergeCell ref="P37:S37"/>
    <mergeCell ref="T37:W37"/>
    <mergeCell ref="X37:AA37"/>
    <mergeCell ref="AB37:AE37"/>
    <mergeCell ref="AF37:AI37"/>
    <mergeCell ref="AJ37:AM37"/>
    <mergeCell ref="AN43:AQ43"/>
    <mergeCell ref="AR43:AU43"/>
    <mergeCell ref="AV43:AY43"/>
    <mergeCell ref="D46:G46"/>
    <mergeCell ref="H46:K46"/>
    <mergeCell ref="L46:O46"/>
    <mergeCell ref="P46:S46"/>
    <mergeCell ref="T46:W46"/>
    <mergeCell ref="X46:AA46"/>
    <mergeCell ref="AB46:AE46"/>
    <mergeCell ref="AF46:AI46"/>
    <mergeCell ref="AJ46:AM46"/>
    <mergeCell ref="AN46:AQ46"/>
    <mergeCell ref="AR46:AU46"/>
    <mergeCell ref="AV46:AY46"/>
    <mergeCell ref="D43:G43"/>
    <mergeCell ref="H43:K43"/>
    <mergeCell ref="L43:O43"/>
    <mergeCell ref="P43:S43"/>
    <mergeCell ref="T43:W43"/>
    <mergeCell ref="X43:AA43"/>
    <mergeCell ref="AB43:AE43"/>
    <mergeCell ref="AF43:AI43"/>
    <mergeCell ref="AJ43:AM43"/>
    <mergeCell ref="AN49:AQ49"/>
    <mergeCell ref="AR49:AU49"/>
    <mergeCell ref="AV49:AY49"/>
    <mergeCell ref="D52:G52"/>
    <mergeCell ref="H52:K52"/>
    <mergeCell ref="L52:O52"/>
    <mergeCell ref="P52:S52"/>
    <mergeCell ref="T52:W52"/>
    <mergeCell ref="X52:AA52"/>
    <mergeCell ref="AB52:AE52"/>
    <mergeCell ref="AF52:AI52"/>
    <mergeCell ref="AJ52:AM52"/>
    <mergeCell ref="AN52:AQ52"/>
    <mergeCell ref="AR52:AU52"/>
    <mergeCell ref="AV52:AY52"/>
    <mergeCell ref="D49:G49"/>
    <mergeCell ref="H49:K49"/>
    <mergeCell ref="L49:O49"/>
    <mergeCell ref="P49:S49"/>
    <mergeCell ref="T49:W49"/>
    <mergeCell ref="X49:AA49"/>
    <mergeCell ref="AB49:AE49"/>
    <mergeCell ref="AF49:AI49"/>
    <mergeCell ref="AJ49:AM49"/>
    <mergeCell ref="AN55:AQ55"/>
    <mergeCell ref="AR55:AU55"/>
    <mergeCell ref="AV55:AY55"/>
    <mergeCell ref="D58:G58"/>
    <mergeCell ref="H58:K58"/>
    <mergeCell ref="L58:O58"/>
    <mergeCell ref="P58:S58"/>
    <mergeCell ref="T58:W58"/>
    <mergeCell ref="X58:AA58"/>
    <mergeCell ref="AB58:AE58"/>
    <mergeCell ref="AF58:AI58"/>
    <mergeCell ref="AJ58:AM58"/>
    <mergeCell ref="AN58:AQ58"/>
    <mergeCell ref="AR58:AU58"/>
    <mergeCell ref="AV58:AY58"/>
    <mergeCell ref="D55:G55"/>
    <mergeCell ref="H55:K55"/>
    <mergeCell ref="L55:O55"/>
    <mergeCell ref="P55:S55"/>
    <mergeCell ref="T55:W55"/>
    <mergeCell ref="X55:AA55"/>
    <mergeCell ref="AB55:AE55"/>
    <mergeCell ref="AF55:AI55"/>
    <mergeCell ref="AJ55:AM55"/>
    <mergeCell ref="AN61:AQ61"/>
    <mergeCell ref="AR61:AU61"/>
    <mergeCell ref="AV61:AY61"/>
    <mergeCell ref="D64:G64"/>
    <mergeCell ref="H64:K64"/>
    <mergeCell ref="L64:O64"/>
    <mergeCell ref="P64:S64"/>
    <mergeCell ref="T64:W64"/>
    <mergeCell ref="X64:AA64"/>
    <mergeCell ref="AB64:AE64"/>
    <mergeCell ref="AF64:AI64"/>
    <mergeCell ref="AJ64:AM64"/>
    <mergeCell ref="AN64:AQ64"/>
    <mergeCell ref="AR64:AU64"/>
    <mergeCell ref="AV64:AY64"/>
    <mergeCell ref="D61:G61"/>
    <mergeCell ref="H61:K61"/>
    <mergeCell ref="L61:O61"/>
    <mergeCell ref="P61:S61"/>
    <mergeCell ref="T61:W61"/>
    <mergeCell ref="X61:AA61"/>
    <mergeCell ref="AB61:AE61"/>
    <mergeCell ref="AF61:AI61"/>
    <mergeCell ref="AJ61:AM61"/>
    <mergeCell ref="AN67:AQ67"/>
    <mergeCell ref="AR67:AU67"/>
    <mergeCell ref="AV67:AY67"/>
    <mergeCell ref="D70:G70"/>
    <mergeCell ref="H70:K70"/>
    <mergeCell ref="L70:O70"/>
    <mergeCell ref="P70:S70"/>
    <mergeCell ref="T70:W70"/>
    <mergeCell ref="X70:AA70"/>
    <mergeCell ref="AB70:AE70"/>
    <mergeCell ref="AF70:AI70"/>
    <mergeCell ref="AJ70:AM70"/>
    <mergeCell ref="AN70:AQ70"/>
    <mergeCell ref="AR70:AU70"/>
    <mergeCell ref="AV70:AY70"/>
    <mergeCell ref="D67:G67"/>
    <mergeCell ref="H67:K67"/>
    <mergeCell ref="L67:O67"/>
    <mergeCell ref="P67:S67"/>
    <mergeCell ref="T67:W67"/>
    <mergeCell ref="X67:AA67"/>
    <mergeCell ref="AB67:AE67"/>
    <mergeCell ref="AF67:AI67"/>
    <mergeCell ref="AJ67:AM67"/>
    <mergeCell ref="AN73:AQ73"/>
    <mergeCell ref="AR73:AU73"/>
    <mergeCell ref="AV73:AY73"/>
    <mergeCell ref="D76:G76"/>
    <mergeCell ref="H76:K76"/>
    <mergeCell ref="L76:O76"/>
    <mergeCell ref="P76:S76"/>
    <mergeCell ref="T76:W76"/>
    <mergeCell ref="X76:AA76"/>
    <mergeCell ref="AB76:AE76"/>
    <mergeCell ref="AF76:AI76"/>
    <mergeCell ref="AJ76:AM76"/>
    <mergeCell ref="AN76:AQ76"/>
    <mergeCell ref="AR76:AU76"/>
    <mergeCell ref="AV76:AY76"/>
    <mergeCell ref="D73:G73"/>
    <mergeCell ref="H73:K73"/>
    <mergeCell ref="L73:O73"/>
    <mergeCell ref="P73:S73"/>
    <mergeCell ref="T73:W73"/>
    <mergeCell ref="X73:AA73"/>
    <mergeCell ref="AB73:AE73"/>
    <mergeCell ref="AF73:AI73"/>
    <mergeCell ref="AJ73:AM73"/>
    <mergeCell ref="AN79:AQ79"/>
    <mergeCell ref="AR79:AU79"/>
    <mergeCell ref="AV79:AY79"/>
    <mergeCell ref="D82:G82"/>
    <mergeCell ref="H82:K82"/>
    <mergeCell ref="L82:O82"/>
    <mergeCell ref="P82:S82"/>
    <mergeCell ref="T82:W82"/>
    <mergeCell ref="X82:AA82"/>
    <mergeCell ref="AB82:AE82"/>
    <mergeCell ref="AF82:AI82"/>
    <mergeCell ref="AJ82:AM82"/>
    <mergeCell ref="AN82:AQ82"/>
    <mergeCell ref="AR82:AU82"/>
    <mergeCell ref="AV82:AY82"/>
    <mergeCell ref="D79:G79"/>
    <mergeCell ref="H79:K79"/>
    <mergeCell ref="L79:O79"/>
    <mergeCell ref="P79:S79"/>
    <mergeCell ref="T79:W79"/>
    <mergeCell ref="X79:AA79"/>
    <mergeCell ref="AB79:AE79"/>
    <mergeCell ref="AF79:AI79"/>
    <mergeCell ref="AJ79:AM79"/>
    <mergeCell ref="AN85:AQ85"/>
    <mergeCell ref="AR85:AU85"/>
    <mergeCell ref="AV85:AY85"/>
    <mergeCell ref="D88:G88"/>
    <mergeCell ref="H88:K88"/>
    <mergeCell ref="L88:O88"/>
    <mergeCell ref="P88:S88"/>
    <mergeCell ref="T88:W88"/>
    <mergeCell ref="X88:AA88"/>
    <mergeCell ref="AB88:AE88"/>
    <mergeCell ref="AF88:AI88"/>
    <mergeCell ref="AJ88:AM88"/>
    <mergeCell ref="AN88:AQ88"/>
    <mergeCell ref="AR88:AU88"/>
    <mergeCell ref="AV88:AY88"/>
    <mergeCell ref="D85:G85"/>
    <mergeCell ref="H85:K85"/>
    <mergeCell ref="L85:O85"/>
    <mergeCell ref="P85:S85"/>
    <mergeCell ref="T85:W85"/>
    <mergeCell ref="X85:AA85"/>
    <mergeCell ref="AB85:AE85"/>
    <mergeCell ref="AF85:AI85"/>
    <mergeCell ref="AJ85:AM85"/>
    <mergeCell ref="AN91:AQ91"/>
    <mergeCell ref="AR91:AU91"/>
    <mergeCell ref="AV91:AY91"/>
    <mergeCell ref="D94:G94"/>
    <mergeCell ref="H94:K94"/>
    <mergeCell ref="L94:O94"/>
    <mergeCell ref="P94:S94"/>
    <mergeCell ref="T94:W94"/>
    <mergeCell ref="X94:AA94"/>
    <mergeCell ref="AB94:AE94"/>
    <mergeCell ref="AF94:AI94"/>
    <mergeCell ref="AJ94:AM94"/>
    <mergeCell ref="AN94:AQ94"/>
    <mergeCell ref="AR94:AU94"/>
    <mergeCell ref="AV94:AY94"/>
    <mergeCell ref="D91:G91"/>
    <mergeCell ref="H91:K91"/>
    <mergeCell ref="L91:O91"/>
    <mergeCell ref="P91:S91"/>
    <mergeCell ref="T91:W91"/>
    <mergeCell ref="X91:AA91"/>
    <mergeCell ref="AB91:AE91"/>
    <mergeCell ref="AF91:AI91"/>
    <mergeCell ref="AJ91:AM91"/>
    <mergeCell ref="AN97:AQ97"/>
    <mergeCell ref="AR97:AU97"/>
    <mergeCell ref="AV97:AY97"/>
    <mergeCell ref="D100:G100"/>
    <mergeCell ref="H100:K100"/>
    <mergeCell ref="L100:O100"/>
    <mergeCell ref="P100:S100"/>
    <mergeCell ref="T100:W100"/>
    <mergeCell ref="X100:AA100"/>
    <mergeCell ref="AB100:AE100"/>
    <mergeCell ref="AF100:AI100"/>
    <mergeCell ref="AJ100:AM100"/>
    <mergeCell ref="AN100:AQ100"/>
    <mergeCell ref="AR100:AU100"/>
    <mergeCell ref="AV100:AY100"/>
    <mergeCell ref="D97:G97"/>
    <mergeCell ref="H97:K97"/>
    <mergeCell ref="L97:O97"/>
    <mergeCell ref="P97:S97"/>
    <mergeCell ref="T97:W97"/>
    <mergeCell ref="X97:AA97"/>
    <mergeCell ref="AB97:AE97"/>
    <mergeCell ref="AF97:AI97"/>
    <mergeCell ref="AJ97:AM97"/>
    <mergeCell ref="D103:G103"/>
    <mergeCell ref="H103:K103"/>
    <mergeCell ref="L103:O103"/>
    <mergeCell ref="P103:S103"/>
    <mergeCell ref="T103:W103"/>
    <mergeCell ref="X103:AA103"/>
    <mergeCell ref="AB103:AE103"/>
    <mergeCell ref="AF103:AI103"/>
    <mergeCell ref="AJ103:AM103"/>
    <mergeCell ref="D106:G106"/>
    <mergeCell ref="H106:K106"/>
    <mergeCell ref="L106:O106"/>
    <mergeCell ref="P106:S106"/>
    <mergeCell ref="T106:W106"/>
    <mergeCell ref="X106:AA106"/>
    <mergeCell ref="AB106:AE106"/>
    <mergeCell ref="AF106:AI106"/>
    <mergeCell ref="AJ106:AM106"/>
    <mergeCell ref="AB109:AE109"/>
    <mergeCell ref="AF109:AI109"/>
    <mergeCell ref="AJ109:AM109"/>
    <mergeCell ref="AN103:AQ103"/>
    <mergeCell ref="AR103:AU103"/>
    <mergeCell ref="AV103:AY103"/>
    <mergeCell ref="AN106:AQ106"/>
    <mergeCell ref="AR106:AU106"/>
    <mergeCell ref="AV106:AY106"/>
    <mergeCell ref="AN109:AQ109"/>
    <mergeCell ref="AR109:AU109"/>
    <mergeCell ref="AV109:AY109"/>
    <mergeCell ref="A5:A9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101:A105"/>
    <mergeCell ref="A107:A111"/>
    <mergeCell ref="D109:G109"/>
    <mergeCell ref="H109:K109"/>
    <mergeCell ref="L109:O109"/>
    <mergeCell ref="AZ5:AZ9"/>
    <mergeCell ref="AZ11:AZ15"/>
    <mergeCell ref="AZ17:AZ21"/>
    <mergeCell ref="AZ23:AZ27"/>
    <mergeCell ref="AZ29:AZ33"/>
    <mergeCell ref="AZ35:AZ39"/>
    <mergeCell ref="AZ41:AZ45"/>
    <mergeCell ref="AZ47:AZ51"/>
    <mergeCell ref="AZ53:AZ57"/>
    <mergeCell ref="AZ59:AZ63"/>
    <mergeCell ref="AZ65:AZ69"/>
    <mergeCell ref="AZ71:AZ75"/>
    <mergeCell ref="AZ77:AZ81"/>
    <mergeCell ref="AZ83:AZ87"/>
    <mergeCell ref="AZ89:AZ93"/>
    <mergeCell ref="AZ95:AZ99"/>
    <mergeCell ref="AZ101:AZ105"/>
    <mergeCell ref="AZ107:AZ111"/>
    <mergeCell ref="P109:S109"/>
    <mergeCell ref="T109:W109"/>
    <mergeCell ref="X109:AA109"/>
    <mergeCell ref="BA5:BA9"/>
    <mergeCell ref="BA11:BA15"/>
    <mergeCell ref="BA17:BA21"/>
    <mergeCell ref="BA23:BA27"/>
    <mergeCell ref="BA29:BA33"/>
    <mergeCell ref="BA35:BA39"/>
    <mergeCell ref="BA41:BA45"/>
    <mergeCell ref="BA47:BA51"/>
    <mergeCell ref="BA53:BA57"/>
    <mergeCell ref="BA59:BA63"/>
    <mergeCell ref="BA65:BA69"/>
    <mergeCell ref="BA71:BA75"/>
    <mergeCell ref="BA77:BA81"/>
    <mergeCell ref="BA83:BA87"/>
    <mergeCell ref="BA89:BA93"/>
    <mergeCell ref="BA95:BA99"/>
    <mergeCell ref="BA101:BA105"/>
    <mergeCell ref="BA107:BA111"/>
    <mergeCell ref="BB5:BB9"/>
    <mergeCell ref="BB11:BB15"/>
    <mergeCell ref="BB17:BB21"/>
    <mergeCell ref="BB23:BB27"/>
    <mergeCell ref="BB29:BB33"/>
    <mergeCell ref="BB35:BB39"/>
    <mergeCell ref="BB41:BB45"/>
    <mergeCell ref="BB47:BB51"/>
    <mergeCell ref="BB53:BB57"/>
    <mergeCell ref="BB59:BB63"/>
    <mergeCell ref="BB65:BB69"/>
    <mergeCell ref="BB71:BB75"/>
    <mergeCell ref="BB77:BB81"/>
    <mergeCell ref="BB83:BB87"/>
    <mergeCell ref="BB89:BB93"/>
    <mergeCell ref="BB95:BB99"/>
    <mergeCell ref="BB101:BB105"/>
    <mergeCell ref="BB107:BB111"/>
  </mergeCells>
  <phoneticPr fontId="9" type="noConversion"/>
  <printOptions horizontalCentered="1"/>
  <pageMargins left="0.196850393700787" right="0.196850393700787" top="0.78740157480314998" bottom="0.39370078740157499" header="0.59055118110236204" footer="0.196850393700787"/>
  <pageSetup paperSize="9" scale="46" fitToHeight="0" orientation="landscape" horizontalDpi="200" verticalDpi="300"/>
  <headerFooter>
    <oddHeader>&amp;L附表4</oddHead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2"/>
  <sheetViews>
    <sheetView workbookViewId="0">
      <selection activeCell="H7" sqref="H7:J21"/>
    </sheetView>
  </sheetViews>
  <sheetFormatPr defaultColWidth="9" defaultRowHeight="13.5"/>
  <cols>
    <col min="1" max="1" width="3.375" customWidth="1"/>
    <col min="2" max="2" width="28.25" customWidth="1"/>
    <col min="3" max="3" width="8" customWidth="1"/>
    <col min="4" max="4" width="13.5" customWidth="1"/>
    <col min="5" max="5" width="8" customWidth="1"/>
    <col min="6" max="7" width="11.375" customWidth="1"/>
    <col min="8" max="9" width="10.625" customWidth="1"/>
    <col min="10" max="10" width="9" customWidth="1"/>
    <col min="11" max="11" width="12.25" customWidth="1"/>
    <col min="12" max="12" width="11.5" customWidth="1"/>
    <col min="13" max="13" width="0" hidden="1" customWidth="1"/>
  </cols>
  <sheetData>
    <row r="2" spans="1:13" ht="39.950000000000003" customHeight="1">
      <c r="A2" s="226" t="s">
        <v>133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4" spans="1:13">
      <c r="A4" t="s">
        <v>290</v>
      </c>
    </row>
    <row r="5" spans="1:13" ht="27.75" customHeight="1">
      <c r="A5" s="228" t="s">
        <v>3</v>
      </c>
      <c r="B5" s="228" t="s">
        <v>4</v>
      </c>
      <c r="C5" s="228" t="s">
        <v>5</v>
      </c>
      <c r="D5" s="228" t="s">
        <v>47</v>
      </c>
      <c r="E5" s="228" t="s">
        <v>134</v>
      </c>
      <c r="F5" s="228" t="s">
        <v>135</v>
      </c>
      <c r="G5" s="228" t="s">
        <v>136</v>
      </c>
      <c r="H5" s="227" t="s">
        <v>137</v>
      </c>
      <c r="I5" s="227"/>
      <c r="J5" s="227"/>
      <c r="K5" s="229" t="s">
        <v>40</v>
      </c>
      <c r="L5" s="228" t="s">
        <v>41</v>
      </c>
    </row>
    <row r="6" spans="1:13">
      <c r="A6" s="228"/>
      <c r="B6" s="228"/>
      <c r="C6" s="228"/>
      <c r="D6" s="228"/>
      <c r="E6" s="228"/>
      <c r="F6" s="228"/>
      <c r="G6" s="228"/>
      <c r="H6" s="31" t="s">
        <v>43</v>
      </c>
      <c r="I6" s="31" t="s">
        <v>44</v>
      </c>
      <c r="J6" s="31" t="s">
        <v>138</v>
      </c>
      <c r="K6" s="230"/>
      <c r="L6" s="229"/>
    </row>
    <row r="7" spans="1:13" ht="15.75" customHeight="1">
      <c r="A7" s="53">
        <v>1</v>
      </c>
      <c r="B7" s="125" t="s">
        <v>161</v>
      </c>
      <c r="C7" s="53" t="s">
        <v>165</v>
      </c>
      <c r="D7" s="53" t="s">
        <v>166</v>
      </c>
      <c r="E7" s="53" t="s">
        <v>120</v>
      </c>
      <c r="F7" s="53">
        <v>60</v>
      </c>
      <c r="G7" s="53">
        <v>5</v>
      </c>
      <c r="H7" s="31">
        <v>48</v>
      </c>
      <c r="I7" s="31">
        <v>12</v>
      </c>
      <c r="J7" s="121">
        <v>0</v>
      </c>
      <c r="K7" s="34">
        <f t="shared" ref="K7:K14" si="0">H7*100+I7*200+J7*300</f>
        <v>7200</v>
      </c>
      <c r="L7" s="35">
        <f t="shared" ref="L7:L14" si="1">K7/4</f>
        <v>1800</v>
      </c>
      <c r="M7">
        <f>L7/10000</f>
        <v>0.18</v>
      </c>
    </row>
    <row r="8" spans="1:13" ht="15.75" customHeight="1">
      <c r="A8" s="53">
        <v>2</v>
      </c>
      <c r="B8" s="125" t="s">
        <v>169</v>
      </c>
      <c r="C8" s="53" t="s">
        <v>171</v>
      </c>
      <c r="D8" s="53" t="s">
        <v>172</v>
      </c>
      <c r="E8" s="53" t="s">
        <v>178</v>
      </c>
      <c r="F8" s="53">
        <v>240</v>
      </c>
      <c r="G8" s="53">
        <v>20</v>
      </c>
      <c r="H8" s="31">
        <v>60</v>
      </c>
      <c r="I8" s="31">
        <v>108</v>
      </c>
      <c r="J8" s="31">
        <v>72</v>
      </c>
      <c r="K8" s="34">
        <f t="shared" si="0"/>
        <v>49200</v>
      </c>
      <c r="L8" s="35">
        <f t="shared" si="1"/>
        <v>12300</v>
      </c>
      <c r="M8">
        <f t="shared" ref="M8:M21" si="2">L8/10000</f>
        <v>1.23</v>
      </c>
    </row>
    <row r="9" spans="1:13" ht="15.75" customHeight="1">
      <c r="A9" s="53">
        <v>3</v>
      </c>
      <c r="B9" s="125" t="s">
        <v>179</v>
      </c>
      <c r="C9" s="53" t="s">
        <v>181</v>
      </c>
      <c r="D9" s="53" t="s">
        <v>283</v>
      </c>
      <c r="E9" s="53" t="s">
        <v>258</v>
      </c>
      <c r="F9" s="53">
        <v>48</v>
      </c>
      <c r="G9" s="53">
        <v>4</v>
      </c>
      <c r="H9" s="31">
        <v>48</v>
      </c>
      <c r="I9" s="31">
        <v>0</v>
      </c>
      <c r="J9" s="31">
        <v>0</v>
      </c>
      <c r="K9" s="34">
        <f t="shared" si="0"/>
        <v>4800</v>
      </c>
      <c r="L9" s="35">
        <f t="shared" si="1"/>
        <v>1200</v>
      </c>
      <c r="M9">
        <f t="shared" si="2"/>
        <v>0.12</v>
      </c>
    </row>
    <row r="10" spans="1:13" ht="15.75" customHeight="1">
      <c r="A10" s="53">
        <v>4</v>
      </c>
      <c r="B10" s="125" t="s">
        <v>185</v>
      </c>
      <c r="C10" s="53" t="s">
        <v>186</v>
      </c>
      <c r="D10" s="53" t="s">
        <v>187</v>
      </c>
      <c r="E10" s="53" t="s">
        <v>194</v>
      </c>
      <c r="F10" s="53">
        <v>41</v>
      </c>
      <c r="G10" s="53">
        <v>3</v>
      </c>
      <c r="H10" s="31">
        <v>0</v>
      </c>
      <c r="I10" s="31">
        <v>5</v>
      </c>
      <c r="J10" s="31">
        <v>36</v>
      </c>
      <c r="K10" s="34">
        <f t="shared" si="0"/>
        <v>11800</v>
      </c>
      <c r="L10" s="35">
        <f t="shared" si="1"/>
        <v>2950</v>
      </c>
      <c r="M10">
        <f t="shared" si="2"/>
        <v>0.29499999999999998</v>
      </c>
    </row>
    <row r="11" spans="1:13" ht="15.75" customHeight="1">
      <c r="A11" s="53">
        <v>5</v>
      </c>
      <c r="B11" s="125" t="s">
        <v>195</v>
      </c>
      <c r="C11" s="53" t="s">
        <v>196</v>
      </c>
      <c r="D11" s="53" t="s">
        <v>197</v>
      </c>
      <c r="E11" s="53" t="s">
        <v>178</v>
      </c>
      <c r="F11" s="53">
        <v>72</v>
      </c>
      <c r="G11" s="53">
        <v>6</v>
      </c>
      <c r="H11" s="31">
        <v>0</v>
      </c>
      <c r="I11" s="31">
        <v>24</v>
      </c>
      <c r="J11" s="31">
        <v>48</v>
      </c>
      <c r="K11" s="34">
        <f t="shared" si="0"/>
        <v>19200</v>
      </c>
      <c r="L11" s="35">
        <f t="shared" si="1"/>
        <v>4800</v>
      </c>
      <c r="M11">
        <f t="shared" si="2"/>
        <v>0.48</v>
      </c>
    </row>
    <row r="12" spans="1:13" ht="15.75" customHeight="1">
      <c r="A12" s="53">
        <v>6</v>
      </c>
      <c r="B12" s="125" t="s">
        <v>207</v>
      </c>
      <c r="C12" s="53" t="s">
        <v>208</v>
      </c>
      <c r="D12" s="53" t="s">
        <v>209</v>
      </c>
      <c r="E12" s="53" t="s">
        <v>212</v>
      </c>
      <c r="F12" s="53">
        <v>262</v>
      </c>
      <c r="G12" s="53">
        <v>20</v>
      </c>
      <c r="H12" s="31">
        <v>60</v>
      </c>
      <c r="I12" s="31">
        <v>106</v>
      </c>
      <c r="J12" s="31">
        <v>96</v>
      </c>
      <c r="K12" s="34">
        <f t="shared" si="0"/>
        <v>56000</v>
      </c>
      <c r="L12" s="35">
        <f t="shared" si="1"/>
        <v>14000</v>
      </c>
      <c r="M12">
        <f t="shared" si="2"/>
        <v>1.4</v>
      </c>
    </row>
    <row r="13" spans="1:13" ht="15.75" customHeight="1">
      <c r="A13" s="53">
        <v>7</v>
      </c>
      <c r="B13" s="125" t="s">
        <v>213</v>
      </c>
      <c r="C13" s="53" t="s">
        <v>214</v>
      </c>
      <c r="D13" s="53" t="s">
        <v>215</v>
      </c>
      <c r="E13" s="53" t="s">
        <v>218</v>
      </c>
      <c r="F13" s="53">
        <v>151</v>
      </c>
      <c r="G13" s="53">
        <v>15</v>
      </c>
      <c r="H13" s="31">
        <v>50</v>
      </c>
      <c r="I13" s="31">
        <v>0</v>
      </c>
      <c r="J13" s="31">
        <v>101</v>
      </c>
      <c r="K13" s="34">
        <f t="shared" si="0"/>
        <v>35300</v>
      </c>
      <c r="L13" s="35">
        <f t="shared" si="1"/>
        <v>8825</v>
      </c>
      <c r="M13">
        <f t="shared" si="2"/>
        <v>0.88249999999999995</v>
      </c>
    </row>
    <row r="14" spans="1:13" ht="15.75" customHeight="1">
      <c r="A14" s="53">
        <v>8</v>
      </c>
      <c r="B14" s="125" t="s">
        <v>219</v>
      </c>
      <c r="C14" s="53" t="s">
        <v>220</v>
      </c>
      <c r="D14" s="53">
        <v>13844918930</v>
      </c>
      <c r="E14" s="53">
        <v>30</v>
      </c>
      <c r="F14" s="53">
        <v>240</v>
      </c>
      <c r="G14" s="53">
        <v>20</v>
      </c>
      <c r="H14" s="31">
        <v>36</v>
      </c>
      <c r="I14" s="31">
        <v>120</v>
      </c>
      <c r="J14" s="31">
        <v>84</v>
      </c>
      <c r="K14" s="34">
        <f t="shared" si="0"/>
        <v>52800</v>
      </c>
      <c r="L14" s="35">
        <f t="shared" si="1"/>
        <v>13200</v>
      </c>
      <c r="M14">
        <f t="shared" si="2"/>
        <v>1.32</v>
      </c>
    </row>
    <row r="15" spans="1:13" ht="15.75" customHeight="1">
      <c r="A15" s="53">
        <v>9</v>
      </c>
      <c r="B15" s="126" t="s">
        <v>228</v>
      </c>
      <c r="C15" s="31" t="s">
        <v>229</v>
      </c>
      <c r="D15" s="31" t="s">
        <v>284</v>
      </c>
      <c r="E15" s="30" t="s">
        <v>178</v>
      </c>
      <c r="F15" s="30">
        <v>58</v>
      </c>
      <c r="G15" s="30">
        <v>5</v>
      </c>
      <c r="H15" s="30">
        <v>58</v>
      </c>
      <c r="I15" s="30">
        <v>0</v>
      </c>
      <c r="J15" s="30">
        <v>0</v>
      </c>
      <c r="K15" s="34">
        <f>H15*100+I15*200+J15*300</f>
        <v>5800</v>
      </c>
      <c r="L15" s="35">
        <f>K15/4</f>
        <v>1450</v>
      </c>
      <c r="M15">
        <f t="shared" si="2"/>
        <v>0.14499999999999999</v>
      </c>
    </row>
    <row r="16" spans="1:13" s="123" customFormat="1" ht="15.75" customHeight="1">
      <c r="A16" s="119">
        <v>10</v>
      </c>
      <c r="B16" s="127" t="s">
        <v>245</v>
      </c>
      <c r="C16" s="121" t="s">
        <v>246</v>
      </c>
      <c r="D16" s="121" t="s">
        <v>247</v>
      </c>
      <c r="E16" s="30" t="s">
        <v>250</v>
      </c>
      <c r="F16" s="30">
        <v>209</v>
      </c>
      <c r="G16" s="30">
        <v>16</v>
      </c>
      <c r="H16" s="30">
        <v>84</v>
      </c>
      <c r="I16" s="30">
        <v>0</v>
      </c>
      <c r="J16" s="30">
        <v>125</v>
      </c>
      <c r="K16" s="34">
        <f>H16*100+I16*200+J16*300</f>
        <v>45900</v>
      </c>
      <c r="L16" s="122">
        <f t="shared" ref="L16:L21" si="3">K16/4</f>
        <v>11475</v>
      </c>
      <c r="M16" s="123">
        <f t="shared" si="2"/>
        <v>1.1475</v>
      </c>
    </row>
    <row r="17" spans="1:13" s="123" customFormat="1" ht="15.75" customHeight="1">
      <c r="A17" s="119">
        <v>11</v>
      </c>
      <c r="B17" s="127" t="s">
        <v>251</v>
      </c>
      <c r="C17" s="121" t="s">
        <v>252</v>
      </c>
      <c r="D17" s="121" t="s">
        <v>285</v>
      </c>
      <c r="E17" s="30" t="s">
        <v>282</v>
      </c>
      <c r="F17" s="30">
        <v>54</v>
      </c>
      <c r="G17" s="30">
        <v>3</v>
      </c>
      <c r="H17" s="30">
        <v>54</v>
      </c>
      <c r="I17" s="30">
        <v>0</v>
      </c>
      <c r="J17" s="30">
        <v>0</v>
      </c>
      <c r="K17" s="34">
        <f t="shared" ref="K17" si="4">H17*100+I17*200+J17*300</f>
        <v>5400</v>
      </c>
      <c r="L17" s="122">
        <f t="shared" si="3"/>
        <v>1350</v>
      </c>
      <c r="M17" s="123">
        <f t="shared" si="2"/>
        <v>0.13500000000000001</v>
      </c>
    </row>
    <row r="18" spans="1:13" ht="15.75" customHeight="1">
      <c r="A18" s="53">
        <v>12</v>
      </c>
      <c r="B18" s="127" t="s">
        <v>257</v>
      </c>
      <c r="C18" s="31" t="s">
        <v>259</v>
      </c>
      <c r="D18" s="31" t="s">
        <v>260</v>
      </c>
      <c r="E18" s="30" t="s">
        <v>286</v>
      </c>
      <c r="F18" s="30">
        <v>84</v>
      </c>
      <c r="G18" s="30">
        <v>7</v>
      </c>
      <c r="H18" s="30">
        <v>84</v>
      </c>
      <c r="I18" s="30">
        <v>0</v>
      </c>
      <c r="J18" s="30">
        <v>0</v>
      </c>
      <c r="K18" s="34">
        <f t="shared" ref="K18:K21" si="5">H18*100+I18*200+J18*300</f>
        <v>8400</v>
      </c>
      <c r="L18" s="35">
        <f t="shared" si="3"/>
        <v>2100</v>
      </c>
      <c r="M18">
        <f t="shared" si="2"/>
        <v>0.21</v>
      </c>
    </row>
    <row r="19" spans="1:13" ht="15.75" customHeight="1">
      <c r="A19" s="53">
        <v>13</v>
      </c>
      <c r="B19" s="127" t="s">
        <v>262</v>
      </c>
      <c r="C19" s="31" t="s">
        <v>263</v>
      </c>
      <c r="D19" s="31" t="s">
        <v>287</v>
      </c>
      <c r="E19" s="30" t="s">
        <v>250</v>
      </c>
      <c r="F19" s="30">
        <v>46</v>
      </c>
      <c r="G19" s="30">
        <v>5</v>
      </c>
      <c r="H19" s="30">
        <v>22</v>
      </c>
      <c r="I19" s="30">
        <v>12</v>
      </c>
      <c r="J19" s="30">
        <v>12</v>
      </c>
      <c r="K19" s="34">
        <f t="shared" si="5"/>
        <v>8200</v>
      </c>
      <c r="L19" s="35">
        <f t="shared" si="3"/>
        <v>2050</v>
      </c>
      <c r="M19">
        <f t="shared" si="2"/>
        <v>0.20499999999999999</v>
      </c>
    </row>
    <row r="20" spans="1:13" ht="15.75" customHeight="1">
      <c r="A20" s="53">
        <v>14</v>
      </c>
      <c r="B20" s="127" t="s">
        <v>275</v>
      </c>
      <c r="C20" s="31" t="s">
        <v>276</v>
      </c>
      <c r="D20" s="31" t="s">
        <v>288</v>
      </c>
      <c r="E20" s="30" t="s">
        <v>289</v>
      </c>
      <c r="F20" s="30">
        <v>120</v>
      </c>
      <c r="G20" s="30">
        <v>10</v>
      </c>
      <c r="H20" s="30">
        <v>24</v>
      </c>
      <c r="I20" s="30">
        <v>36</v>
      </c>
      <c r="J20" s="30">
        <v>60</v>
      </c>
      <c r="K20" s="34">
        <f t="shared" si="5"/>
        <v>27600</v>
      </c>
      <c r="L20" s="35">
        <f t="shared" si="3"/>
        <v>6900</v>
      </c>
      <c r="M20">
        <f t="shared" si="2"/>
        <v>0.69</v>
      </c>
    </row>
    <row r="21" spans="1:13" ht="15.75" customHeight="1">
      <c r="A21" s="53">
        <v>15</v>
      </c>
      <c r="B21" s="127" t="s">
        <v>279</v>
      </c>
      <c r="C21" s="31" t="s">
        <v>280</v>
      </c>
      <c r="D21" s="31" t="s">
        <v>281</v>
      </c>
      <c r="E21" s="30" t="s">
        <v>282</v>
      </c>
      <c r="F21" s="30">
        <v>180</v>
      </c>
      <c r="G21" s="30">
        <v>15</v>
      </c>
      <c r="H21" s="30">
        <v>36</v>
      </c>
      <c r="I21" s="30">
        <v>36</v>
      </c>
      <c r="J21" s="30">
        <v>108</v>
      </c>
      <c r="K21" s="34">
        <f t="shared" si="5"/>
        <v>43200</v>
      </c>
      <c r="L21" s="35">
        <f t="shared" si="3"/>
        <v>10800</v>
      </c>
      <c r="M21">
        <f t="shared" si="2"/>
        <v>1.08</v>
      </c>
    </row>
    <row r="22" spans="1:13">
      <c r="A22" s="224" t="s">
        <v>24</v>
      </c>
      <c r="B22" s="225"/>
      <c r="C22" s="32"/>
      <c r="D22" s="32"/>
      <c r="E22" s="33"/>
      <c r="F22" s="33"/>
      <c r="G22" s="128">
        <f t="shared" ref="G22:K22" si="6">SUM(G7:G21)</f>
        <v>154</v>
      </c>
      <c r="H22" s="128">
        <f t="shared" si="6"/>
        <v>664</v>
      </c>
      <c r="I22" s="128">
        <f t="shared" si="6"/>
        <v>459</v>
      </c>
      <c r="J22" s="128">
        <f t="shared" si="6"/>
        <v>742</v>
      </c>
      <c r="K22" s="36">
        <f t="shared" si="6"/>
        <v>380800</v>
      </c>
      <c r="L22" s="36">
        <f>SUM(L7:L21)</f>
        <v>95200</v>
      </c>
      <c r="M22" s="124">
        <f>SUM(M7:M21)</f>
        <v>9.52</v>
      </c>
    </row>
  </sheetData>
  <mergeCells count="12">
    <mergeCell ref="A22:B22"/>
    <mergeCell ref="A2:L2"/>
    <mergeCell ref="H5:J5"/>
    <mergeCell ref="A5:A6"/>
    <mergeCell ref="B5:B6"/>
    <mergeCell ref="C5:C6"/>
    <mergeCell ref="D5:D6"/>
    <mergeCell ref="E5:E6"/>
    <mergeCell ref="F5:F6"/>
    <mergeCell ref="G5:G6"/>
    <mergeCell ref="K5:K6"/>
    <mergeCell ref="L5:L6"/>
  </mergeCells>
  <phoneticPr fontId="9" type="noConversion"/>
  <printOptions horizontalCentered="1"/>
  <pageMargins left="0.196850393700787" right="0.196850393700787" top="0.78740157480314998" bottom="0.39370078740157499" header="0.59055118110236204" footer="0.196850393700787"/>
  <pageSetup paperSize="9" fitToHeight="0" orientation="landscape" horizontalDpi="200" verticalDpi="300" r:id="rId1"/>
  <headerFooter>
    <oddHeader>&amp;L附表5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M9" sqref="M9"/>
    </sheetView>
  </sheetViews>
  <sheetFormatPr defaultColWidth="9" defaultRowHeight="13.5"/>
  <cols>
    <col min="2" max="11" width="10.625" customWidth="1"/>
  </cols>
  <sheetData>
    <row r="1" spans="1:13" ht="30" customHeight="1">
      <c r="A1" s="231" t="s">
        <v>316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3" ht="23.1" customHeight="1">
      <c r="A2" s="236" t="s">
        <v>3</v>
      </c>
      <c r="B2" s="233" t="s">
        <v>139</v>
      </c>
      <c r="C2" s="233" t="s">
        <v>140</v>
      </c>
      <c r="D2" s="233"/>
      <c r="E2" s="233"/>
      <c r="F2" s="233" t="s">
        <v>141</v>
      </c>
      <c r="G2" s="233"/>
      <c r="H2" s="233" t="s">
        <v>142</v>
      </c>
      <c r="I2" s="233"/>
      <c r="J2" s="233"/>
      <c r="K2" s="233" t="s">
        <v>143</v>
      </c>
    </row>
    <row r="3" spans="1:13" ht="24">
      <c r="A3" s="233"/>
      <c r="B3" s="233"/>
      <c r="C3" s="1" t="s">
        <v>144</v>
      </c>
      <c r="D3" s="2" t="s">
        <v>145</v>
      </c>
      <c r="E3" s="1" t="s">
        <v>146</v>
      </c>
      <c r="F3" s="1" t="s">
        <v>147</v>
      </c>
      <c r="G3" s="1" t="s">
        <v>146</v>
      </c>
      <c r="H3" s="1" t="s">
        <v>147</v>
      </c>
      <c r="I3" s="1" t="s">
        <v>148</v>
      </c>
      <c r="J3" s="1" t="s">
        <v>146</v>
      </c>
      <c r="K3" s="233"/>
    </row>
    <row r="4" spans="1:13" ht="30" customHeight="1">
      <c r="A4" s="1">
        <v>1</v>
      </c>
      <c r="B4" s="1" t="s">
        <v>149</v>
      </c>
      <c r="C4" s="1"/>
      <c r="D4" s="2"/>
      <c r="E4" s="3"/>
      <c r="F4" s="4"/>
      <c r="G4" s="5"/>
      <c r="H4" s="1"/>
      <c r="I4" s="1"/>
      <c r="J4" s="6"/>
      <c r="K4" s="27"/>
    </row>
    <row r="5" spans="1:13" ht="30" customHeight="1">
      <c r="A5" s="1">
        <v>2</v>
      </c>
      <c r="B5" s="1" t="s">
        <v>150</v>
      </c>
      <c r="C5" s="1"/>
      <c r="D5" s="1"/>
      <c r="E5" s="3"/>
      <c r="F5" s="4"/>
      <c r="G5" s="6"/>
      <c r="H5" s="1"/>
      <c r="I5" s="1"/>
      <c r="J5" s="6"/>
      <c r="K5" s="27"/>
    </row>
    <row r="6" spans="1:13" ht="30" customHeight="1">
      <c r="A6" s="1">
        <v>3</v>
      </c>
      <c r="B6" s="1" t="s">
        <v>151</v>
      </c>
      <c r="C6" s="1"/>
      <c r="D6" s="1"/>
      <c r="E6" s="3"/>
      <c r="F6" s="4"/>
      <c r="G6" s="6"/>
      <c r="H6" s="1"/>
      <c r="I6" s="1"/>
      <c r="J6" s="6"/>
      <c r="K6" s="27"/>
    </row>
    <row r="7" spans="1:13" ht="30" customHeight="1">
      <c r="A7" s="1">
        <v>4</v>
      </c>
      <c r="B7" s="1" t="s">
        <v>152</v>
      </c>
      <c r="C7" s="1"/>
      <c r="D7" s="1"/>
      <c r="E7" s="3"/>
      <c r="F7" s="4"/>
      <c r="G7" s="7"/>
      <c r="H7" s="8"/>
      <c r="I7" s="8"/>
      <c r="J7" s="7"/>
      <c r="K7" s="28"/>
    </row>
    <row r="8" spans="1:13" ht="30" customHeight="1">
      <c r="A8" s="1">
        <v>5</v>
      </c>
      <c r="B8" s="1" t="s">
        <v>153</v>
      </c>
      <c r="C8" s="1"/>
      <c r="D8" s="1"/>
      <c r="E8" s="9"/>
      <c r="F8" s="4"/>
      <c r="G8" s="6"/>
      <c r="H8" s="1"/>
      <c r="I8" s="1"/>
      <c r="J8" s="6"/>
      <c r="K8" s="27"/>
    </row>
    <row r="9" spans="1:13" ht="30" customHeight="1">
      <c r="A9" s="1">
        <v>6</v>
      </c>
      <c r="B9" s="1" t="s">
        <v>154</v>
      </c>
      <c r="C9" s="1">
        <v>3</v>
      </c>
      <c r="D9" s="1">
        <v>575</v>
      </c>
      <c r="E9" s="3">
        <v>241.25</v>
      </c>
      <c r="F9" s="4">
        <v>21</v>
      </c>
      <c r="G9" s="6">
        <v>46.76</v>
      </c>
      <c r="H9" s="120">
        <v>15</v>
      </c>
      <c r="I9" s="1">
        <v>131</v>
      </c>
      <c r="J9" s="6">
        <v>9.52</v>
      </c>
      <c r="K9" s="27">
        <f>J9+G9+E9</f>
        <v>297.52999999999997</v>
      </c>
      <c r="M9" s="154"/>
    </row>
    <row r="10" spans="1:13" ht="30" customHeight="1">
      <c r="A10" s="10">
        <v>7</v>
      </c>
      <c r="B10" s="11" t="s">
        <v>155</v>
      </c>
      <c r="C10" s="11"/>
      <c r="D10" s="11"/>
      <c r="E10" s="12"/>
      <c r="F10" s="13"/>
      <c r="G10" s="14"/>
      <c r="H10" s="11"/>
      <c r="I10" s="11"/>
      <c r="J10" s="14"/>
      <c r="K10" s="27"/>
    </row>
    <row r="11" spans="1:13" ht="30" customHeight="1">
      <c r="A11" s="15">
        <v>8</v>
      </c>
      <c r="B11" s="16" t="s">
        <v>156</v>
      </c>
      <c r="C11" s="16"/>
      <c r="D11" s="16"/>
      <c r="E11" s="17"/>
      <c r="F11" s="18"/>
      <c r="G11" s="19"/>
      <c r="H11" s="11"/>
      <c r="I11" s="11"/>
      <c r="J11" s="14"/>
      <c r="K11" s="27"/>
    </row>
    <row r="12" spans="1:13" ht="30" customHeight="1">
      <c r="A12" s="15">
        <v>9</v>
      </c>
      <c r="B12" s="15" t="s">
        <v>157</v>
      </c>
      <c r="C12" s="15"/>
      <c r="D12" s="15"/>
      <c r="E12" s="20"/>
      <c r="F12" s="21"/>
      <c r="G12" s="22"/>
      <c r="H12" s="11"/>
      <c r="I12" s="11"/>
      <c r="J12" s="14"/>
      <c r="K12" s="27"/>
    </row>
    <row r="13" spans="1:13" ht="30" customHeight="1">
      <c r="A13" s="234" t="s">
        <v>24</v>
      </c>
      <c r="B13" s="235"/>
      <c r="C13" s="23">
        <f t="shared" ref="C13:K13" si="0">SUM(C4:C12)</f>
        <v>3</v>
      </c>
      <c r="D13" s="23">
        <f t="shared" si="0"/>
        <v>575</v>
      </c>
      <c r="E13" s="24">
        <f t="shared" si="0"/>
        <v>241.25</v>
      </c>
      <c r="F13" s="25">
        <f t="shared" si="0"/>
        <v>21</v>
      </c>
      <c r="G13" s="142">
        <f t="shared" si="0"/>
        <v>46.76</v>
      </c>
      <c r="H13" s="23">
        <f t="shared" si="0"/>
        <v>15</v>
      </c>
      <c r="I13" s="23">
        <f t="shared" si="0"/>
        <v>131</v>
      </c>
      <c r="J13" s="26">
        <f t="shared" si="0"/>
        <v>9.52</v>
      </c>
      <c r="K13" s="29">
        <f t="shared" si="0"/>
        <v>297.52999999999997</v>
      </c>
    </row>
  </sheetData>
  <mergeCells count="8">
    <mergeCell ref="A1:K1"/>
    <mergeCell ref="C2:E2"/>
    <mergeCell ref="F2:G2"/>
    <mergeCell ref="H2:J2"/>
    <mergeCell ref="A13:B13"/>
    <mergeCell ref="A2:A3"/>
    <mergeCell ref="B2:B3"/>
    <mergeCell ref="K2:K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建设补贴审定表</vt:lpstr>
      <vt:lpstr>运营补贴表</vt:lpstr>
      <vt:lpstr>运营补贴审定表</vt:lpstr>
      <vt:lpstr>困难老人审定表</vt:lpstr>
      <vt:lpstr>汇总表</vt:lpstr>
      <vt:lpstr>困难老人审定表!Print_Titles</vt:lpstr>
      <vt:lpstr>运营补贴审定表!Print_Titles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Comix</cp:lastModifiedBy>
  <cp:lastPrinted>2019-08-05T06:38:21Z</cp:lastPrinted>
  <dcterms:created xsi:type="dcterms:W3CDTF">2006-09-13T11:21:00Z</dcterms:created>
  <dcterms:modified xsi:type="dcterms:W3CDTF">2019-08-05T06:39:55Z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