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570" yWindow="90" windowWidth="12450" windowHeight="11820" firstSheet="32" activeTab="34"/>
  </bookViews>
  <sheets>
    <sheet name="市汇总表" sheetId="1" r:id="rId1"/>
    <sheet name="1颐养院运营补贴统计表(云山街道) " sheetId="24" r:id="rId2"/>
    <sheet name="2老来福运营补贴统计表(云山街道)" sheetId="23" r:id="rId3"/>
    <sheet name="3可欣运营补贴统计表(云山街道)" sheetId="22" r:id="rId4"/>
    <sheet name="4康乐园运营补贴统计表(云山街道)" sheetId="21" r:id="rId5"/>
    <sheet name="5馨元运营补贴统计表  (云山街道) " sheetId="20" r:id="rId6"/>
    <sheet name="6人和运营补贴统计表  (云山街道)" sheetId="19" r:id="rId7"/>
    <sheet name="7健安居运营补贴统计表  (云山街道) " sheetId="18" r:id="rId8"/>
    <sheet name="8东山运营补贴统计表  (云山街道)" sheetId="17" r:id="rId9"/>
    <sheet name="9耄耋运营补贴统计表  (云山街道) " sheetId="16" r:id="rId10"/>
    <sheet name="10德福运营补贴统计表  (云山街道) " sheetId="15" r:id="rId11"/>
    <sheet name="11莲心运营补贴统计表  (云山街道) " sheetId="14" r:id="rId12"/>
    <sheet name="12清江祥和老年服务中心运营补贴统计表  (云山街道)" sheetId="13" r:id="rId13"/>
    <sheet name="13德祥运营补贴统计表  (奢领街道)" sheetId="12" r:id="rId14"/>
    <sheet name="14东方运营补贴统计表  (奢领街道)" sheetId="11" r:id="rId15"/>
    <sheet name="15汇德运营补贴统计表  (奢领街道)" sheetId="10" r:id="rId16"/>
    <sheet name="16广禾运营补贴统计表  (奢领街道)" sheetId="9" r:id="rId17"/>
    <sheet name="17鑫夕阳运营补贴统计表 (奢领街道)" sheetId="7" r:id="rId18"/>
    <sheet name="18悦和运营补贴统计表（双营乡） " sheetId="6" r:id="rId19"/>
    <sheet name="19夕阳红运营补贴统计表（双营乡） " sheetId="5" r:id="rId20"/>
    <sheet name="20康宁运营补贴统计表（齐家镇）" sheetId="3" r:id="rId21"/>
    <sheet name="21福吉新运营补贴统计表（平湖街道）" sheetId="25" r:id="rId22"/>
    <sheet name="22福源运营补贴统计表（平湖街道）" sheetId="26" r:id="rId23"/>
    <sheet name="23鸿源运营补贴统计表（平湖街道）" sheetId="27" r:id="rId24"/>
    <sheet name="24家园运营补贴统计表（平湖街道）" sheetId="28" r:id="rId25"/>
    <sheet name="25老年福星运营补贴统计表（平湖街道）" sheetId="29" r:id="rId26"/>
    <sheet name="26集顺运营补贴统计表（平湖街道）" sheetId="30" r:id="rId27"/>
    <sheet name="27良园运营补贴统计表（平湖街道）" sheetId="31" r:id="rId28"/>
    <sheet name="28隆鑫运营补贴统计表（平湖街道）" sheetId="32" r:id="rId29"/>
    <sheet name="29明珠生态园万家福运营补贴统计表（平湖街道）" sheetId="33" r:id="rId30"/>
    <sheet name="30双桥村运营补贴统计表（平湖街道）" sheetId="34" r:id="rId31"/>
    <sheet name="31夕阳之光运营补贴统计表（平湖街道）" sheetId="35" r:id="rId32"/>
    <sheet name="32鑫平湖运营补贴统计表（平湖街道）" sheetId="36" r:id="rId33"/>
    <sheet name="33颐养天年运营补贴统计表（平湖街道）" sheetId="37" r:id="rId34"/>
    <sheet name="34心乐运营补贴统计表（平湖街道） " sheetId="38" r:id="rId35"/>
    <sheet name="困难老人入住机构补贴统计表" sheetId="4" r:id="rId36"/>
  </sheets>
  <calcPr calcId="125725"/>
</workbook>
</file>

<file path=xl/calcChain.xml><?xml version="1.0" encoding="utf-8"?>
<calcChain xmlns="http://schemas.openxmlformats.org/spreadsheetml/2006/main">
  <c r="M7" i="4"/>
  <c r="M8"/>
  <c r="M9"/>
  <c r="M10"/>
  <c r="M11"/>
  <c r="M12"/>
  <c r="M13"/>
  <c r="M14"/>
  <c r="M15"/>
  <c r="M16"/>
  <c r="M17"/>
  <c r="M18"/>
  <c r="M19"/>
  <c r="M21"/>
  <c r="M26"/>
  <c r="M27"/>
  <c r="L7"/>
  <c r="L8"/>
  <c r="L9"/>
  <c r="L10"/>
  <c r="L11"/>
  <c r="L12"/>
  <c r="L13"/>
  <c r="L14"/>
  <c r="L15"/>
  <c r="L16"/>
  <c r="L17"/>
  <c r="L18"/>
  <c r="L19"/>
  <c r="L20"/>
  <c r="M20" s="1"/>
  <c r="L21"/>
  <c r="L22"/>
  <c r="M22" s="1"/>
  <c r="L23"/>
  <c r="M23" s="1"/>
  <c r="L24"/>
  <c r="M24" s="1"/>
  <c r="L25"/>
  <c r="M25" s="1"/>
  <c r="L26"/>
  <c r="L27"/>
  <c r="L28"/>
  <c r="M28" s="1"/>
  <c r="L29"/>
  <c r="M29" s="1"/>
  <c r="M6"/>
  <c r="L6"/>
  <c r="Y10" i="34"/>
  <c r="AB10" s="1"/>
  <c r="Z10"/>
  <c r="AA10"/>
  <c r="AC10"/>
  <c r="AD10"/>
  <c r="AE10"/>
  <c r="AG10"/>
  <c r="AH10"/>
  <c r="AI10"/>
  <c r="AK10"/>
  <c r="AL10"/>
  <c r="AM10"/>
  <c r="AO10"/>
  <c r="AR10" s="1"/>
  <c r="AP10"/>
  <c r="AQ10"/>
  <c r="AS10"/>
  <c r="AT10"/>
  <c r="AU10"/>
  <c r="AW10"/>
  <c r="AX10"/>
  <c r="AY10"/>
  <c r="U10" i="30"/>
  <c r="X10" s="1"/>
  <c r="V10"/>
  <c r="W10"/>
  <c r="Y10"/>
  <c r="Z10"/>
  <c r="AA10"/>
  <c r="AB10" s="1"/>
  <c r="AC10"/>
  <c r="AD10"/>
  <c r="AE10"/>
  <c r="AF10" s="1"/>
  <c r="AG10"/>
  <c r="AH10"/>
  <c r="AI10"/>
  <c r="AJ10" s="1"/>
  <c r="AK10"/>
  <c r="AL10"/>
  <c r="AM10"/>
  <c r="AN10" s="1"/>
  <c r="AO10"/>
  <c r="AP10"/>
  <c r="AQ10"/>
  <c r="AR10" s="1"/>
  <c r="AS10"/>
  <c r="AT10"/>
  <c r="AU10"/>
  <c r="AV10" s="1"/>
  <c r="AW10"/>
  <c r="AX10"/>
  <c r="AY10"/>
  <c r="AZ10" s="1"/>
  <c r="Y10" i="32"/>
  <c r="Z10"/>
  <c r="AA10"/>
  <c r="AC10"/>
  <c r="AD10"/>
  <c r="AE10"/>
  <c r="AG10"/>
  <c r="AH10"/>
  <c r="AI10"/>
  <c r="AK10"/>
  <c r="AL10"/>
  <c r="AM10"/>
  <c r="AN10" s="1"/>
  <c r="AO10"/>
  <c r="AR10" s="1"/>
  <c r="AP10"/>
  <c r="AQ10"/>
  <c r="AS10"/>
  <c r="AV10" s="1"/>
  <c r="AT10"/>
  <c r="AU10"/>
  <c r="AW10"/>
  <c r="AZ10" s="1"/>
  <c r="AX10"/>
  <c r="AY10"/>
  <c r="AY10" i="38"/>
  <c r="AZ10" s="1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AZ6"/>
  <c r="AV6"/>
  <c r="AR6"/>
  <c r="AN6"/>
  <c r="AJ6"/>
  <c r="AB6"/>
  <c r="X6"/>
  <c r="T6"/>
  <c r="P6"/>
  <c r="L6"/>
  <c r="H6"/>
  <c r="Y10" i="35"/>
  <c r="AB10" s="1"/>
  <c r="Z10"/>
  <c r="AA10"/>
  <c r="AC10"/>
  <c r="AD10"/>
  <c r="AE10"/>
  <c r="AG10"/>
  <c r="AH10"/>
  <c r="AI10"/>
  <c r="AK10"/>
  <c r="AL10"/>
  <c r="AM10"/>
  <c r="AO10"/>
  <c r="AP10"/>
  <c r="AQ10"/>
  <c r="AS10"/>
  <c r="AV10" s="1"/>
  <c r="AT10"/>
  <c r="AU10"/>
  <c r="AW10"/>
  <c r="AX10"/>
  <c r="AY10"/>
  <c r="Y10" i="29"/>
  <c r="AB10" s="1"/>
  <c r="Z10"/>
  <c r="AA10"/>
  <c r="AC10"/>
  <c r="AF10" s="1"/>
  <c r="AD10"/>
  <c r="AE10"/>
  <c r="AG10"/>
  <c r="AJ10" s="1"/>
  <c r="AH10"/>
  <c r="AI10"/>
  <c r="AK10"/>
  <c r="AN10" s="1"/>
  <c r="AL10"/>
  <c r="AM10"/>
  <c r="AO10"/>
  <c r="AR10" s="1"/>
  <c r="AP10"/>
  <c r="AQ10"/>
  <c r="AS10"/>
  <c r="AV10" s="1"/>
  <c r="AT10"/>
  <c r="AU10"/>
  <c r="AW10"/>
  <c r="AZ10" s="1"/>
  <c r="AX10"/>
  <c r="AY10"/>
  <c r="BB5" i="28"/>
  <c r="I10"/>
  <c r="L10" s="1"/>
  <c r="J10"/>
  <c r="K10"/>
  <c r="M10"/>
  <c r="P10" s="1"/>
  <c r="N10"/>
  <c r="O10"/>
  <c r="Q10"/>
  <c r="T10" s="1"/>
  <c r="R10"/>
  <c r="S10"/>
  <c r="U10"/>
  <c r="X10" s="1"/>
  <c r="V10"/>
  <c r="W10"/>
  <c r="Y10"/>
  <c r="Z10"/>
  <c r="AA10"/>
  <c r="AC10"/>
  <c r="AD10"/>
  <c r="AE10"/>
  <c r="AG10"/>
  <c r="AH10"/>
  <c r="AI10"/>
  <c r="AK10"/>
  <c r="AL10"/>
  <c r="AM10"/>
  <c r="AO10"/>
  <c r="AR10" s="1"/>
  <c r="AP10"/>
  <c r="AQ10"/>
  <c r="AS10"/>
  <c r="AV10" s="1"/>
  <c r="AT10"/>
  <c r="AU10"/>
  <c r="AW10"/>
  <c r="AZ10" s="1"/>
  <c r="AX10"/>
  <c r="AY10"/>
  <c r="G10"/>
  <c r="F10"/>
  <c r="E10"/>
  <c r="L6" i="15"/>
  <c r="P6"/>
  <c r="T6"/>
  <c r="X6"/>
  <c r="AB6"/>
  <c r="AF6"/>
  <c r="AJ6"/>
  <c r="AN6"/>
  <c r="AR6"/>
  <c r="AV6"/>
  <c r="AZ6"/>
  <c r="H6"/>
  <c r="AY10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H10" s="1"/>
  <c r="AZ10" i="34" l="1"/>
  <c r="AV10"/>
  <c r="AN10"/>
  <c r="AJ10"/>
  <c r="AF10"/>
  <c r="AJ10" i="32"/>
  <c r="AF10"/>
  <c r="AB10"/>
  <c r="AV10" i="38"/>
  <c r="AR10"/>
  <c r="AN10"/>
  <c r="AJ10"/>
  <c r="AF10"/>
  <c r="AB10"/>
  <c r="X10"/>
  <c r="BA5"/>
  <c r="T10"/>
  <c r="P10"/>
  <c r="L10"/>
  <c r="H10"/>
  <c r="AZ10" i="35"/>
  <c r="AR10"/>
  <c r="AN10"/>
  <c r="AJ10"/>
  <c r="AF10"/>
  <c r="AN10" i="28"/>
  <c r="AJ10"/>
  <c r="AF10"/>
  <c r="AB10"/>
  <c r="BA5" i="15"/>
  <c r="AN10"/>
  <c r="X10"/>
  <c r="T10"/>
  <c r="AJ10"/>
  <c r="AZ10"/>
  <c r="L10"/>
  <c r="AB10"/>
  <c r="AR10"/>
  <c r="P10"/>
  <c r="AF10"/>
  <c r="AV10"/>
  <c r="AF6" i="20"/>
  <c r="AJ6"/>
  <c r="AN6"/>
  <c r="AR6"/>
  <c r="AV6"/>
  <c r="AZ6"/>
  <c r="AB6"/>
  <c r="Y10"/>
  <c r="Z10"/>
  <c r="AA10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BB5" i="38" l="1"/>
  <c r="BC5" s="1"/>
  <c r="BB5" i="15"/>
  <c r="BC5" s="1"/>
  <c r="AR10" i="20"/>
  <c r="AB10"/>
  <c r="AN10"/>
  <c r="AZ10"/>
  <c r="AJ10"/>
  <c r="AV10"/>
  <c r="AF10"/>
  <c r="E10" i="13"/>
  <c r="F10"/>
  <c r="H10" s="1"/>
  <c r="G10"/>
  <c r="I10"/>
  <c r="J10"/>
  <c r="L10" s="1"/>
  <c r="K10"/>
  <c r="M10"/>
  <c r="N10"/>
  <c r="O10"/>
  <c r="P10" s="1"/>
  <c r="Q10"/>
  <c r="R10"/>
  <c r="S10"/>
  <c r="T10" s="1"/>
  <c r="U10"/>
  <c r="V10"/>
  <c r="X10" s="1"/>
  <c r="W10"/>
  <c r="Y10"/>
  <c r="Z10"/>
  <c r="AA10"/>
  <c r="AB10" s="1"/>
  <c r="AC10"/>
  <c r="AD10"/>
  <c r="AE10"/>
  <c r="AF10" s="1"/>
  <c r="AG10"/>
  <c r="AH10"/>
  <c r="AI10"/>
  <c r="AJ10" s="1"/>
  <c r="AK10"/>
  <c r="AL10"/>
  <c r="AN10" s="1"/>
  <c r="AM10"/>
  <c r="AO10"/>
  <c r="AP10"/>
  <c r="AR10" s="1"/>
  <c r="AQ10"/>
  <c r="AS10"/>
  <c r="AT10"/>
  <c r="AV10" s="1"/>
  <c r="AU10"/>
  <c r="AW10"/>
  <c r="AX10"/>
  <c r="AY10"/>
  <c r="AZ10" s="1"/>
  <c r="BA5" i="3"/>
  <c r="I10"/>
  <c r="L10" s="1"/>
  <c r="J10"/>
  <c r="K10"/>
  <c r="M10"/>
  <c r="P10" s="1"/>
  <c r="N10"/>
  <c r="O10"/>
  <c r="Q10"/>
  <c r="T10" s="1"/>
  <c r="R10"/>
  <c r="S10"/>
  <c r="U10"/>
  <c r="X10" s="1"/>
  <c r="V10"/>
  <c r="W10"/>
  <c r="Y10"/>
  <c r="AB10" s="1"/>
  <c r="Z10"/>
  <c r="AA10"/>
  <c r="AC10"/>
  <c r="AF10" s="1"/>
  <c r="AD10"/>
  <c r="AE10"/>
  <c r="AG10"/>
  <c r="AJ10" s="1"/>
  <c r="AH10"/>
  <c r="AI10"/>
  <c r="AK10"/>
  <c r="AN10" s="1"/>
  <c r="AL10"/>
  <c r="AM10"/>
  <c r="AO10"/>
  <c r="AR10" s="1"/>
  <c r="AP10"/>
  <c r="AQ10"/>
  <c r="AS10"/>
  <c r="AV10" s="1"/>
  <c r="AT10"/>
  <c r="AU10"/>
  <c r="AW10"/>
  <c r="AZ10" s="1"/>
  <c r="AX10"/>
  <c r="AY10"/>
  <c r="BA5" i="5"/>
  <c r="AF6"/>
  <c r="AJ6"/>
  <c r="AN6"/>
  <c r="AR6"/>
  <c r="AV6"/>
  <c r="AZ6"/>
  <c r="AB6"/>
  <c r="I10"/>
  <c r="L10" s="1"/>
  <c r="J10"/>
  <c r="K10"/>
  <c r="M10"/>
  <c r="P10" s="1"/>
  <c r="N10"/>
  <c r="O10"/>
  <c r="Q10"/>
  <c r="T10" s="1"/>
  <c r="R10"/>
  <c r="S10"/>
  <c r="U10"/>
  <c r="X10" s="1"/>
  <c r="V10"/>
  <c r="W10"/>
  <c r="Y10"/>
  <c r="Z10"/>
  <c r="AA10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H10"/>
  <c r="G10"/>
  <c r="F10"/>
  <c r="E10"/>
  <c r="AF6" i="6"/>
  <c r="AJ6"/>
  <c r="AN6"/>
  <c r="AR6"/>
  <c r="AV6"/>
  <c r="AZ6"/>
  <c r="AB6"/>
  <c r="I10"/>
  <c r="L10" s="1"/>
  <c r="J10"/>
  <c r="K10"/>
  <c r="M10"/>
  <c r="P10" s="1"/>
  <c r="N10"/>
  <c r="O10"/>
  <c r="Q10"/>
  <c r="T10" s="1"/>
  <c r="R10"/>
  <c r="S10"/>
  <c r="U10"/>
  <c r="X10" s="1"/>
  <c r="V10"/>
  <c r="W10"/>
  <c r="Y10"/>
  <c r="Z10"/>
  <c r="AA10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Y10" i="9"/>
  <c r="AB10" s="1"/>
  <c r="Z10"/>
  <c r="AA10"/>
  <c r="AC10"/>
  <c r="AF10" s="1"/>
  <c r="AD10"/>
  <c r="AE10"/>
  <c r="AG10"/>
  <c r="AJ10" s="1"/>
  <c r="AH10"/>
  <c r="AI10"/>
  <c r="AK10"/>
  <c r="AN10" s="1"/>
  <c r="AL10"/>
  <c r="AM10"/>
  <c r="AO10"/>
  <c r="AR10" s="1"/>
  <c r="AP10"/>
  <c r="AQ10"/>
  <c r="AS10"/>
  <c r="AV10" s="1"/>
  <c r="AT10"/>
  <c r="AU10"/>
  <c r="AW10"/>
  <c r="AZ10" s="1"/>
  <c r="AX10"/>
  <c r="AY10"/>
  <c r="AF6" i="11"/>
  <c r="AF10" s="1"/>
  <c r="AJ6"/>
  <c r="AJ10" s="1"/>
  <c r="AN6"/>
  <c r="AN10" s="1"/>
  <c r="AR6"/>
  <c r="AV6"/>
  <c r="AV10" s="1"/>
  <c r="AZ6"/>
  <c r="AZ10" s="1"/>
  <c r="AB6"/>
  <c r="AB10" s="1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C10"/>
  <c r="AD10"/>
  <c r="AE10"/>
  <c r="AG10"/>
  <c r="AH10"/>
  <c r="AI10"/>
  <c r="AK10"/>
  <c r="AL10"/>
  <c r="AM10"/>
  <c r="AO10"/>
  <c r="AP10"/>
  <c r="AQ10"/>
  <c r="AR10"/>
  <c r="AS10"/>
  <c r="AT10"/>
  <c r="AU10"/>
  <c r="AW10"/>
  <c r="AX10"/>
  <c r="AY10"/>
  <c r="AY10" i="12"/>
  <c r="AX10"/>
  <c r="AW10"/>
  <c r="AZ10" s="1"/>
  <c r="AU10"/>
  <c r="AT10"/>
  <c r="AS10"/>
  <c r="AV10" s="1"/>
  <c r="AQ10"/>
  <c r="AP10"/>
  <c r="AO10"/>
  <c r="AR10" s="1"/>
  <c r="AM10"/>
  <c r="AL10"/>
  <c r="AK10"/>
  <c r="AN10" s="1"/>
  <c r="AJ10"/>
  <c r="AI10"/>
  <c r="AH10"/>
  <c r="AG10"/>
  <c r="AF10"/>
  <c r="AE10"/>
  <c r="AD10"/>
  <c r="AC10"/>
  <c r="AB10"/>
  <c r="AA10"/>
  <c r="Z10"/>
  <c r="Y10"/>
  <c r="AZ6" i="13"/>
  <c r="AY10" i="14"/>
  <c r="AX10"/>
  <c r="AW10"/>
  <c r="BA5" i="16"/>
  <c r="H6"/>
  <c r="H10" s="1"/>
  <c r="BB5" s="1"/>
  <c r="AF6"/>
  <c r="AJ6"/>
  <c r="AJ10" s="1"/>
  <c r="AN6"/>
  <c r="AN10" s="1"/>
  <c r="AR6"/>
  <c r="AR10" s="1"/>
  <c r="AV6"/>
  <c r="AV10" s="1"/>
  <c r="AZ6"/>
  <c r="AZ10" s="1"/>
  <c r="AB6"/>
  <c r="AB10" s="1"/>
  <c r="F10"/>
  <c r="G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C10"/>
  <c r="AD10"/>
  <c r="AE10"/>
  <c r="AF10"/>
  <c r="AG10"/>
  <c r="AH10"/>
  <c r="AI10"/>
  <c r="AK10"/>
  <c r="AL10"/>
  <c r="AM10"/>
  <c r="AO10"/>
  <c r="AP10"/>
  <c r="AQ10"/>
  <c r="AS10"/>
  <c r="AT10"/>
  <c r="AU10"/>
  <c r="AW10"/>
  <c r="AX10"/>
  <c r="AY10"/>
  <c r="E10"/>
  <c r="BC5" i="17"/>
  <c r="BB5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C5" i="18"/>
  <c r="BB5"/>
  <c r="AF6"/>
  <c r="AJ6"/>
  <c r="AN6"/>
  <c r="AR6"/>
  <c r="AV6"/>
  <c r="AZ6"/>
  <c r="AB6"/>
  <c r="I10"/>
  <c r="L10" s="1"/>
  <c r="J10"/>
  <c r="K10"/>
  <c r="M10"/>
  <c r="P10" s="1"/>
  <c r="N10"/>
  <c r="O10"/>
  <c r="Q10"/>
  <c r="T10" s="1"/>
  <c r="R10"/>
  <c r="S10"/>
  <c r="U10"/>
  <c r="X10" s="1"/>
  <c r="V10"/>
  <c r="W10"/>
  <c r="Y10"/>
  <c r="Z10"/>
  <c r="AA10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H10"/>
  <c r="G10"/>
  <c r="F10"/>
  <c r="E10"/>
  <c r="I10" i="19"/>
  <c r="J10"/>
  <c r="K10"/>
  <c r="L10" s="1"/>
  <c r="M10"/>
  <c r="N10"/>
  <c r="O10"/>
  <c r="P10" s="1"/>
  <c r="Q10"/>
  <c r="R10"/>
  <c r="S10"/>
  <c r="T10" s="1"/>
  <c r="U10"/>
  <c r="V10"/>
  <c r="W10"/>
  <c r="X10" s="1"/>
  <c r="Y10"/>
  <c r="Z10"/>
  <c r="AA10"/>
  <c r="AB10" s="1"/>
  <c r="AC10"/>
  <c r="AD10"/>
  <c r="AE10"/>
  <c r="AF10" s="1"/>
  <c r="AG10"/>
  <c r="AH10"/>
  <c r="AI10"/>
  <c r="AJ10" s="1"/>
  <c r="AK10"/>
  <c r="AL10"/>
  <c r="AM10"/>
  <c r="AN10" s="1"/>
  <c r="AO10"/>
  <c r="AP10"/>
  <c r="AQ10"/>
  <c r="AR10" s="1"/>
  <c r="AS10"/>
  <c r="AT10"/>
  <c r="AU10"/>
  <c r="AV10" s="1"/>
  <c r="AW10"/>
  <c r="AX10"/>
  <c r="AY10"/>
  <c r="AZ10" s="1"/>
  <c r="I10" i="21"/>
  <c r="J10"/>
  <c r="K10"/>
  <c r="L10" s="1"/>
  <c r="M10"/>
  <c r="N10"/>
  <c r="O10"/>
  <c r="P10" s="1"/>
  <c r="Q10"/>
  <c r="R10"/>
  <c r="S10"/>
  <c r="T10" s="1"/>
  <c r="U10"/>
  <c r="V10"/>
  <c r="W10"/>
  <c r="X10" s="1"/>
  <c r="Y10"/>
  <c r="Z10"/>
  <c r="AA10"/>
  <c r="AB10" s="1"/>
  <c r="AC10"/>
  <c r="AD10"/>
  <c r="AE10"/>
  <c r="AG10"/>
  <c r="AH10"/>
  <c r="AI10"/>
  <c r="AK10"/>
  <c r="AL10"/>
  <c r="AM10"/>
  <c r="AO10"/>
  <c r="AP10"/>
  <c r="AQ10"/>
  <c r="AS10"/>
  <c r="AT10"/>
  <c r="AU10"/>
  <c r="AW10"/>
  <c r="AX10"/>
  <c r="AY10"/>
  <c r="Y10" i="23"/>
  <c r="Z10"/>
  <c r="AA10"/>
  <c r="AC10"/>
  <c r="AD10"/>
  <c r="AE10"/>
  <c r="AG10"/>
  <c r="AH10"/>
  <c r="AI10"/>
  <c r="AJ10"/>
  <c r="AK10"/>
  <c r="AL10"/>
  <c r="AM10"/>
  <c r="AO10"/>
  <c r="AP10"/>
  <c r="AQ10"/>
  <c r="AS10"/>
  <c r="AT10"/>
  <c r="AU10"/>
  <c r="AW10"/>
  <c r="AX10"/>
  <c r="AY10"/>
  <c r="G10" i="11"/>
  <c r="F10"/>
  <c r="E10"/>
  <c r="AR10" i="5" l="1"/>
  <c r="AB10"/>
  <c r="AN10"/>
  <c r="AZ10"/>
  <c r="AJ10"/>
  <c r="AV10"/>
  <c r="AF10"/>
  <c r="AZ10" i="6"/>
  <c r="AJ10"/>
  <c r="BA5"/>
  <c r="AV10"/>
  <c r="AF10"/>
  <c r="AR10"/>
  <c r="AB10"/>
  <c r="AN10"/>
  <c r="BA5" i="11"/>
  <c r="BC5" i="16"/>
  <c r="AB10" i="18"/>
  <c r="AN10"/>
  <c r="AZ10"/>
  <c r="AJ10"/>
  <c r="AV10"/>
  <c r="AR10"/>
  <c r="AF10"/>
  <c r="AZ10" i="21"/>
  <c r="AV10"/>
  <c r="AR10"/>
  <c r="AN10"/>
  <c r="AJ10"/>
  <c r="AF10"/>
  <c r="BC5" i="11"/>
  <c r="BB5" s="1"/>
  <c r="BB5" i="5" l="1"/>
  <c r="BC5" s="1"/>
  <c r="AZ10" i="7"/>
  <c r="AV10"/>
  <c r="AR10"/>
  <c r="AN10"/>
  <c r="AJ10"/>
  <c r="AF10"/>
  <c r="AB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Z6"/>
  <c r="AV6"/>
  <c r="BA5" s="1"/>
  <c r="AR6"/>
  <c r="AN6"/>
  <c r="AJ6"/>
  <c r="AF6"/>
  <c r="AB6"/>
  <c r="X6"/>
  <c r="T6"/>
  <c r="P6"/>
  <c r="L6"/>
  <c r="H6"/>
  <c r="AZ10" i="14"/>
  <c r="BB5" s="1"/>
  <c r="H11" i="1"/>
  <c r="BC5" i="12"/>
  <c r="BB5" s="1"/>
  <c r="BB5" i="21"/>
  <c r="BB5" i="20"/>
  <c r="W10"/>
  <c r="V10"/>
  <c r="X10" s="1"/>
  <c r="U10"/>
  <c r="T10"/>
  <c r="S10"/>
  <c r="R10"/>
  <c r="Q10"/>
  <c r="P10"/>
  <c r="O10"/>
  <c r="N10"/>
  <c r="M10"/>
  <c r="K10"/>
  <c r="J10"/>
  <c r="L10" s="1"/>
  <c r="I10"/>
  <c r="H10"/>
  <c r="G10"/>
  <c r="F10"/>
  <c r="E10"/>
  <c r="X6"/>
  <c r="T6"/>
  <c r="P6"/>
  <c r="L6"/>
  <c r="H6"/>
  <c r="BA5"/>
  <c r="BC5" l="1"/>
  <c r="BB5" i="19" l="1"/>
  <c r="BB5" i="22"/>
  <c r="AZ10" i="31"/>
  <c r="AV10"/>
  <c r="AR10"/>
  <c r="AN10"/>
  <c r="AJ10"/>
  <c r="AF10"/>
  <c r="AB10"/>
  <c r="W10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BB5" s="1"/>
  <c r="BC5" s="1"/>
  <c r="AZ6"/>
  <c r="AV6"/>
  <c r="AR6"/>
  <c r="AN6"/>
  <c r="AJ6"/>
  <c r="AF6"/>
  <c r="AB6"/>
  <c r="X6"/>
  <c r="T6"/>
  <c r="P6"/>
  <c r="L6"/>
  <c r="H6"/>
  <c r="BA5" s="1"/>
  <c r="W10" i="9" l="1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AZ6"/>
  <c r="AV6"/>
  <c r="AR6"/>
  <c r="AN6"/>
  <c r="AJ6"/>
  <c r="AF6"/>
  <c r="BA5" s="1"/>
  <c r="BC5" l="1"/>
  <c r="BB5" s="1"/>
  <c r="AZ10" i="37" l="1"/>
  <c r="AV10"/>
  <c r="AR10"/>
  <c r="AN10"/>
  <c r="AJ10"/>
  <c r="AF10"/>
  <c r="AB10"/>
  <c r="W10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BB5" s="1"/>
  <c r="BC5" s="1"/>
  <c r="BA5"/>
  <c r="AZ10" i="36"/>
  <c r="X10"/>
  <c r="W10"/>
  <c r="V10"/>
  <c r="U10"/>
  <c r="T10"/>
  <c r="S10"/>
  <c r="R10"/>
  <c r="Q10"/>
  <c r="P10"/>
  <c r="O10"/>
  <c r="N10"/>
  <c r="M10"/>
  <c r="L10"/>
  <c r="K10"/>
  <c r="J10"/>
  <c r="I10"/>
  <c r="H10"/>
  <c r="BB5" s="1"/>
  <c r="BC5" s="1"/>
  <c r="G10"/>
  <c r="F10"/>
  <c r="E10"/>
  <c r="AZ6"/>
  <c r="AV6"/>
  <c r="AR6"/>
  <c r="AN6"/>
  <c r="AJ6"/>
  <c r="AF6"/>
  <c r="AB6"/>
  <c r="X6"/>
  <c r="T6"/>
  <c r="P6"/>
  <c r="BA5" s="1"/>
  <c r="L6"/>
  <c r="H6"/>
  <c r="W10" i="35"/>
  <c r="V10"/>
  <c r="X10" s="1"/>
  <c r="U10"/>
  <c r="S10"/>
  <c r="R10"/>
  <c r="T10" s="1"/>
  <c r="Q10"/>
  <c r="O10"/>
  <c r="N10"/>
  <c r="P10" s="1"/>
  <c r="M10"/>
  <c r="K10"/>
  <c r="J10"/>
  <c r="L10" s="1"/>
  <c r="I10"/>
  <c r="G10"/>
  <c r="F10"/>
  <c r="H10" s="1"/>
  <c r="E10"/>
  <c r="AZ6"/>
  <c r="AV6"/>
  <c r="AR6"/>
  <c r="AN6"/>
  <c r="AJ6"/>
  <c r="AF6"/>
  <c r="AB6"/>
  <c r="X6"/>
  <c r="T6"/>
  <c r="P6"/>
  <c r="L6"/>
  <c r="H6"/>
  <c r="W10" i="34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BB5" s="1"/>
  <c r="BC5" s="1"/>
  <c r="AZ6"/>
  <c r="AV6"/>
  <c r="AR6"/>
  <c r="AN6"/>
  <c r="AJ6"/>
  <c r="AF6"/>
  <c r="AB6"/>
  <c r="X6"/>
  <c r="T6"/>
  <c r="P6"/>
  <c r="L6"/>
  <c r="H6"/>
  <c r="AZ10" i="33"/>
  <c r="AV10"/>
  <c r="AR10"/>
  <c r="AN10"/>
  <c r="AJ10"/>
  <c r="AF10"/>
  <c r="AB10"/>
  <c r="W10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AZ6"/>
  <c r="AV6"/>
  <c r="AR6"/>
  <c r="AN6"/>
  <c r="AJ6"/>
  <c r="AF6"/>
  <c r="AB6"/>
  <c r="BA5" s="1"/>
  <c r="W10" i="32"/>
  <c r="V10"/>
  <c r="X10" s="1"/>
  <c r="U10"/>
  <c r="S10"/>
  <c r="R10"/>
  <c r="T10" s="1"/>
  <c r="Q10"/>
  <c r="O10"/>
  <c r="N10"/>
  <c r="P10" s="1"/>
  <c r="M10"/>
  <c r="K10"/>
  <c r="J10"/>
  <c r="L10" s="1"/>
  <c r="I10"/>
  <c r="H10"/>
  <c r="BB5" s="1"/>
  <c r="BC5" s="1"/>
  <c r="G10"/>
  <c r="F10"/>
  <c r="E10"/>
  <c r="AZ6"/>
  <c r="AV6"/>
  <c r="AR6"/>
  <c r="AN6"/>
  <c r="AJ6"/>
  <c r="AF6"/>
  <c r="AB6"/>
  <c r="X6"/>
  <c r="T6"/>
  <c r="P6"/>
  <c r="L6"/>
  <c r="H6"/>
  <c r="S10" i="30"/>
  <c r="R10"/>
  <c r="Q10"/>
  <c r="T10" s="1"/>
  <c r="O10"/>
  <c r="N10"/>
  <c r="M10"/>
  <c r="P10" s="1"/>
  <c r="K10"/>
  <c r="J10"/>
  <c r="I10"/>
  <c r="L10" s="1"/>
  <c r="G10"/>
  <c r="F10"/>
  <c r="E10"/>
  <c r="H10" s="1"/>
  <c r="AZ6"/>
  <c r="AV6"/>
  <c r="AR6"/>
  <c r="AN6"/>
  <c r="AJ6"/>
  <c r="AF6"/>
  <c r="AB6"/>
  <c r="X6"/>
  <c r="T6"/>
  <c r="P6"/>
  <c r="L6"/>
  <c r="H6"/>
  <c r="W10" i="29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BB5" s="1"/>
  <c r="BC5" s="1"/>
  <c r="BA5"/>
  <c r="H10" i="28"/>
  <c r="BC5" s="1"/>
  <c r="AZ6"/>
  <c r="AV6"/>
  <c r="AR6"/>
  <c r="AN6"/>
  <c r="BA5" s="1"/>
  <c r="AJ6"/>
  <c r="AF6"/>
  <c r="AB6"/>
  <c r="X6"/>
  <c r="T6"/>
  <c r="P6"/>
  <c r="L6"/>
  <c r="H6"/>
  <c r="AY10" i="27"/>
  <c r="AX10"/>
  <c r="AZ10" s="1"/>
  <c r="AV10"/>
  <c r="AR10"/>
  <c r="AN10"/>
  <c r="AM10"/>
  <c r="AI10"/>
  <c r="AJ10" s="1"/>
  <c r="AF10"/>
  <c r="AA10"/>
  <c r="AB10" s="1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Z6"/>
  <c r="AV6"/>
  <c r="AR6"/>
  <c r="AN6"/>
  <c r="AJ6"/>
  <c r="AF6"/>
  <c r="AB6"/>
  <c r="X6"/>
  <c r="T6"/>
  <c r="P6"/>
  <c r="L6"/>
  <c r="H6"/>
  <c r="AZ10" i="26"/>
  <c r="AV10"/>
  <c r="AR10"/>
  <c r="AN10"/>
  <c r="AJ10"/>
  <c r="AF10"/>
  <c r="AB10"/>
  <c r="W10"/>
  <c r="V10"/>
  <c r="X10" s="1"/>
  <c r="U10"/>
  <c r="T10"/>
  <c r="S10"/>
  <c r="R10"/>
  <c r="Q10"/>
  <c r="P10"/>
  <c r="O10"/>
  <c r="N10"/>
  <c r="M10"/>
  <c r="L10"/>
  <c r="K10"/>
  <c r="J10"/>
  <c r="I10"/>
  <c r="H10"/>
  <c r="G10"/>
  <c r="F10"/>
  <c r="E10"/>
  <c r="AZ6"/>
  <c r="AV6"/>
  <c r="AR6"/>
  <c r="AN6"/>
  <c r="AJ6"/>
  <c r="AF6"/>
  <c r="AB6"/>
  <c r="X6"/>
  <c r="T6"/>
  <c r="P6"/>
  <c r="L6"/>
  <c r="H6"/>
  <c r="BA5"/>
  <c r="AY10" i="25"/>
  <c r="AZ10" s="1"/>
  <c r="AX10"/>
  <c r="AW10"/>
  <c r="AV10"/>
  <c r="AU10"/>
  <c r="AT10"/>
  <c r="AS10"/>
  <c r="AR10"/>
  <c r="AQ10"/>
  <c r="AO10"/>
  <c r="AM10"/>
  <c r="AN10" s="1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Z6"/>
  <c r="AV6"/>
  <c r="AR6"/>
  <c r="AN6"/>
  <c r="AJ6"/>
  <c r="AF6"/>
  <c r="AB6"/>
  <c r="X6"/>
  <c r="T6"/>
  <c r="P6"/>
  <c r="L6"/>
  <c r="H6"/>
  <c r="BA5" s="1"/>
  <c r="AY10" i="24"/>
  <c r="AX10"/>
  <c r="AW10"/>
  <c r="AU10"/>
  <c r="AT10"/>
  <c r="AV10" s="1"/>
  <c r="AS10"/>
  <c r="AQ10"/>
  <c r="AP10"/>
  <c r="AR10" s="1"/>
  <c r="AO10"/>
  <c r="AM10"/>
  <c r="AL10"/>
  <c r="AK10"/>
  <c r="AI10"/>
  <c r="AH10"/>
  <c r="AJ10" s="1"/>
  <c r="AG10"/>
  <c r="AE10"/>
  <c r="AD10"/>
  <c r="AF10" s="1"/>
  <c r="AC10"/>
  <c r="AA10"/>
  <c r="Z10"/>
  <c r="AB10" s="1"/>
  <c r="Y10"/>
  <c r="W10"/>
  <c r="V10"/>
  <c r="X10" s="1"/>
  <c r="U10"/>
  <c r="S10"/>
  <c r="R10"/>
  <c r="T10" s="1"/>
  <c r="Q10"/>
  <c r="O10"/>
  <c r="N10"/>
  <c r="P10" s="1"/>
  <c r="M10"/>
  <c r="K10"/>
  <c r="J10"/>
  <c r="L10" s="1"/>
  <c r="I10"/>
  <c r="G10"/>
  <c r="F10"/>
  <c r="H10" s="1"/>
  <c r="E10"/>
  <c r="AZ6"/>
  <c r="AV6"/>
  <c r="AR6"/>
  <c r="AN6"/>
  <c r="AJ6"/>
  <c r="AF6"/>
  <c r="AB6"/>
  <c r="X6"/>
  <c r="T6"/>
  <c r="P6"/>
  <c r="L6"/>
  <c r="H6"/>
  <c r="W10" i="23"/>
  <c r="V10"/>
  <c r="U10"/>
  <c r="S10"/>
  <c r="R10"/>
  <c r="Q10"/>
  <c r="O10"/>
  <c r="N10"/>
  <c r="M10"/>
  <c r="K10"/>
  <c r="J10"/>
  <c r="I10"/>
  <c r="G10"/>
  <c r="F10"/>
  <c r="E10"/>
  <c r="AZ6"/>
  <c r="AZ10" s="1"/>
  <c r="AV6"/>
  <c r="AV10" s="1"/>
  <c r="AR6"/>
  <c r="AR10" s="1"/>
  <c r="AN6"/>
  <c r="AN10" s="1"/>
  <c r="AJ6"/>
  <c r="AF6"/>
  <c r="AF10" s="1"/>
  <c r="AB6"/>
  <c r="AB10" s="1"/>
  <c r="X6"/>
  <c r="X10" s="1"/>
  <c r="T6"/>
  <c r="T10" s="1"/>
  <c r="P6"/>
  <c r="P10" s="1"/>
  <c r="L6"/>
  <c r="L10" s="1"/>
  <c r="H6"/>
  <c r="H10" s="1"/>
  <c r="AZ10" i="22"/>
  <c r="AV10"/>
  <c r="AR10"/>
  <c r="AN10"/>
  <c r="AJ10"/>
  <c r="AF10"/>
  <c r="AB10"/>
  <c r="W10"/>
  <c r="X10" s="1"/>
  <c r="V10"/>
  <c r="U10"/>
  <c r="S10"/>
  <c r="T10" s="1"/>
  <c r="R10"/>
  <c r="Q10"/>
  <c r="O10"/>
  <c r="P10" s="1"/>
  <c r="N10"/>
  <c r="M10"/>
  <c r="K10"/>
  <c r="L10" s="1"/>
  <c r="J10"/>
  <c r="I10"/>
  <c r="G10"/>
  <c r="H10" s="1"/>
  <c r="F10"/>
  <c r="E10"/>
  <c r="AZ6"/>
  <c r="AV6"/>
  <c r="AR6"/>
  <c r="AN6"/>
  <c r="AJ6"/>
  <c r="AF6"/>
  <c r="AB6"/>
  <c r="X6"/>
  <c r="T6"/>
  <c r="P6"/>
  <c r="L6"/>
  <c r="H6"/>
  <c r="G10" i="21"/>
  <c r="F10"/>
  <c r="E10"/>
  <c r="H10" s="1"/>
  <c r="BC5" s="1"/>
  <c r="AZ6"/>
  <c r="AV6"/>
  <c r="AR6"/>
  <c r="AN6"/>
  <c r="AJ6"/>
  <c r="AF6"/>
  <c r="AB6"/>
  <c r="X6"/>
  <c r="T6"/>
  <c r="P6"/>
  <c r="L6"/>
  <c r="H6"/>
  <c r="BA5" i="34" l="1"/>
  <c r="BA5" i="30"/>
  <c r="BA5" i="32"/>
  <c r="BA5" i="35"/>
  <c r="BA5" i="27"/>
  <c r="BA5" i="21"/>
  <c r="BA5" i="22"/>
  <c r="BA5" i="23"/>
  <c r="BB5"/>
  <c r="BC5" s="1"/>
  <c r="AZ10" i="24"/>
  <c r="BA5"/>
  <c r="AN10"/>
  <c r="BB5"/>
  <c r="BC5" s="1"/>
  <c r="BB5" i="35"/>
  <c r="BC5" s="1"/>
  <c r="BB5" i="33"/>
  <c r="BC5" s="1"/>
  <c r="BB5" i="30"/>
  <c r="BC5" s="1"/>
  <c r="BB5" i="27"/>
  <c r="BC5" s="1"/>
  <c r="BB5" i="26"/>
  <c r="BC5" s="1"/>
  <c r="BB5" i="25"/>
  <c r="BC5" s="1"/>
  <c r="BC5" i="22"/>
  <c r="G10" i="19" l="1"/>
  <c r="F10"/>
  <c r="E10"/>
  <c r="H10" s="1"/>
  <c r="AZ6"/>
  <c r="AV6"/>
  <c r="AR6"/>
  <c r="AN6"/>
  <c r="AJ6"/>
  <c r="AB6"/>
  <c r="X6"/>
  <c r="T6"/>
  <c r="P6"/>
  <c r="L6"/>
  <c r="H6"/>
  <c r="BA5" s="1"/>
  <c r="BC5" l="1"/>
  <c r="AF10" i="14" l="1"/>
  <c r="AJ10"/>
  <c r="AN10"/>
  <c r="AR10"/>
  <c r="AV10"/>
  <c r="AB10"/>
  <c r="W10"/>
  <c r="V10"/>
  <c r="X10" s="1"/>
  <c r="U10"/>
  <c r="S10"/>
  <c r="R10"/>
  <c r="Q10"/>
  <c r="T10" s="1"/>
  <c r="O10"/>
  <c r="N10"/>
  <c r="M10"/>
  <c r="P10" s="1"/>
  <c r="K10"/>
  <c r="J10"/>
  <c r="I10"/>
  <c r="L10" s="1"/>
  <c r="G10"/>
  <c r="F10"/>
  <c r="E10"/>
  <c r="AZ6"/>
  <c r="X6"/>
  <c r="T6"/>
  <c r="P6"/>
  <c r="L6"/>
  <c r="H6"/>
  <c r="H10" l="1"/>
  <c r="BC5" s="1"/>
  <c r="BA5"/>
  <c r="AV6" i="13"/>
  <c r="AR6"/>
  <c r="AN6"/>
  <c r="AJ6"/>
  <c r="AF6"/>
  <c r="AB6"/>
  <c r="X6"/>
  <c r="T6"/>
  <c r="P6"/>
  <c r="L6"/>
  <c r="H6"/>
  <c r="BA5" l="1"/>
  <c r="BB5"/>
  <c r="W10" i="12"/>
  <c r="V10"/>
  <c r="U10"/>
  <c r="X10" s="1"/>
  <c r="S10"/>
  <c r="R10"/>
  <c r="Q10"/>
  <c r="T10" s="1"/>
  <c r="O10"/>
  <c r="N10"/>
  <c r="M10"/>
  <c r="P10" s="1"/>
  <c r="K10"/>
  <c r="J10"/>
  <c r="I10"/>
  <c r="L10" s="1"/>
  <c r="G10"/>
  <c r="F10"/>
  <c r="E10"/>
  <c r="H10" s="1"/>
  <c r="AZ6"/>
  <c r="AV6"/>
  <c r="AR6"/>
  <c r="AN6"/>
  <c r="AJ6"/>
  <c r="AF6"/>
  <c r="BA5"/>
  <c r="AY10" i="10"/>
  <c r="AX10"/>
  <c r="AZ10" s="1"/>
  <c r="AW10"/>
  <c r="AU10"/>
  <c r="AV10" s="1"/>
  <c r="AT10"/>
  <c r="AS10"/>
  <c r="AQ10"/>
  <c r="AR10" s="1"/>
  <c r="AP10"/>
  <c r="AO10"/>
  <c r="AM10"/>
  <c r="AN10" s="1"/>
  <c r="AL10"/>
  <c r="AK10"/>
  <c r="AI10"/>
  <c r="AJ10" s="1"/>
  <c r="AH10"/>
  <c r="AG10"/>
  <c r="AE10"/>
  <c r="AF10" s="1"/>
  <c r="AD10"/>
  <c r="AC10"/>
  <c r="AA10"/>
  <c r="AB10" s="1"/>
  <c r="Z10"/>
  <c r="Y10"/>
  <c r="W10"/>
  <c r="X10" s="1"/>
  <c r="V10"/>
  <c r="U10"/>
  <c r="S10"/>
  <c r="R10"/>
  <c r="T10" s="1"/>
  <c r="Q10"/>
  <c r="O10"/>
  <c r="P10" s="1"/>
  <c r="N10"/>
  <c r="M10"/>
  <c r="K10"/>
  <c r="J10"/>
  <c r="L10" s="1"/>
  <c r="I10"/>
  <c r="G10"/>
  <c r="F10"/>
  <c r="H10" s="1"/>
  <c r="E10"/>
  <c r="AZ6"/>
  <c r="AV6"/>
  <c r="BA5" s="1"/>
  <c r="AR6"/>
  <c r="AN6"/>
  <c r="AJ6"/>
  <c r="BC5" i="3"/>
  <c r="BB5"/>
  <c r="F10"/>
  <c r="G10"/>
  <c r="E10"/>
  <c r="G10" i="6"/>
  <c r="F10"/>
  <c r="E10"/>
  <c r="H10" s="1"/>
  <c r="BB5" s="1"/>
  <c r="BC5" s="1"/>
  <c r="BC5" i="13" l="1"/>
  <c r="BB5" i="10"/>
  <c r="BC5" s="1"/>
  <c r="AB6" i="3" l="1"/>
  <c r="H10"/>
</calcChain>
</file>

<file path=xl/sharedStrings.xml><?xml version="1.0" encoding="utf-8"?>
<sst xmlns="http://schemas.openxmlformats.org/spreadsheetml/2006/main" count="4997" uniqueCount="379">
  <si>
    <t>自理</t>
  </si>
  <si>
    <t>序号</t>
  </si>
  <si>
    <t>地区</t>
  </si>
  <si>
    <t>机构名称</t>
  </si>
  <si>
    <t>法人代表</t>
  </si>
  <si>
    <t>联系电话</t>
  </si>
  <si>
    <t>床位总数</t>
  </si>
  <si>
    <t>入住人员总数</t>
  </si>
  <si>
    <t>机构（所）</t>
  </si>
  <si>
    <t>序号</t>
  </si>
  <si>
    <t>地区</t>
  </si>
  <si>
    <t>民办养老机构运营补贴</t>
  </si>
  <si>
    <t>朝阳区</t>
  </si>
  <si>
    <t>南关区</t>
  </si>
  <si>
    <t>宽城区</t>
  </si>
  <si>
    <t>二道区</t>
  </si>
  <si>
    <t>绿园区</t>
  </si>
  <si>
    <t>双阳区</t>
  </si>
  <si>
    <t>经开区</t>
  </si>
  <si>
    <t>合计</t>
  </si>
  <si>
    <t>12个月共核实入住总人数（每月入住人数加和）</t>
  </si>
  <si>
    <t>九台区</t>
  </si>
  <si>
    <t>净月区</t>
  </si>
  <si>
    <t>长春新区</t>
  </si>
  <si>
    <t>补贴资金总额（万元）</t>
  </si>
  <si>
    <t>其中市补贴资金（万元）</t>
  </si>
  <si>
    <t>市补贴总额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</si>
  <si>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</si>
  <si>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</si>
  <si>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</si>
  <si>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</si>
  <si>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</si>
  <si>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</si>
  <si>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10月份核实入住人数</t>
  </si>
  <si>
    <t>11月份核实入住人数</t>
  </si>
  <si>
    <t>12月份核实入住人数</t>
  </si>
  <si>
    <t>总计</t>
  </si>
  <si>
    <t>9月份核实入住人数</t>
  </si>
  <si>
    <t>8月份核实入住人数</t>
  </si>
  <si>
    <t>民政局（公章）</t>
  </si>
  <si>
    <t>财政局（公章）</t>
  </si>
  <si>
    <t>其中市补贴资金（万元）</t>
  </si>
  <si>
    <t>序号</t>
  </si>
  <si>
    <t>地区</t>
  </si>
  <si>
    <t>机构名称</t>
  </si>
  <si>
    <t>法人代表</t>
  </si>
  <si>
    <t>联系电话</t>
  </si>
  <si>
    <t>成立时间</t>
  </si>
  <si>
    <t>建筑面积</t>
  </si>
  <si>
    <t>1月份核实入住人数</t>
  </si>
  <si>
    <t>1月份核实补贴金额</t>
  </si>
  <si>
    <t>补贴资金总额（万元）</t>
  </si>
  <si>
    <t>1-12月核定人次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</si>
  <si>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</si>
  <si>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</si>
  <si>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</si>
  <si>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</si>
  <si>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</si>
  <si>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</si>
  <si>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</si>
  <si>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10月份核实补贴金额</t>
  </si>
  <si>
    <t>11月份核实补贴金额</t>
  </si>
  <si>
    <t>12月份核实补贴金额</t>
  </si>
  <si>
    <t>半自理</t>
  </si>
  <si>
    <t>不能自理</t>
  </si>
  <si>
    <t>自理</t>
  </si>
  <si>
    <t>半自理</t>
  </si>
  <si>
    <t>不能自理</t>
  </si>
  <si>
    <t>自理</t>
  </si>
  <si>
    <t>半自理</t>
  </si>
  <si>
    <t>不能自理</t>
  </si>
  <si>
    <t>总计</t>
  </si>
  <si>
    <t>自理</t>
  </si>
  <si>
    <t>半自理</t>
  </si>
  <si>
    <t>不能自理</t>
  </si>
  <si>
    <t>总计</t>
  </si>
  <si>
    <t>自理</t>
  </si>
  <si>
    <t>自理</t>
  </si>
  <si>
    <t>半自理</t>
  </si>
  <si>
    <t>不能自理</t>
  </si>
  <si>
    <t>总计</t>
  </si>
  <si>
    <t>自理</t>
  </si>
  <si>
    <t>半自理</t>
  </si>
  <si>
    <t>不能自理</t>
  </si>
  <si>
    <t>总计</t>
  </si>
  <si>
    <t>自理</t>
  </si>
  <si>
    <t>自理</t>
  </si>
  <si>
    <t>半自理</t>
  </si>
  <si>
    <t>不能自理</t>
  </si>
  <si>
    <t>总计</t>
  </si>
  <si>
    <t>自理</t>
  </si>
  <si>
    <t>半自理</t>
  </si>
  <si>
    <t>不能自理</t>
  </si>
  <si>
    <t>总计</t>
  </si>
  <si>
    <t>自理</t>
  </si>
  <si>
    <t>自理</t>
  </si>
  <si>
    <t>半自理</t>
  </si>
  <si>
    <t>不能自理</t>
  </si>
  <si>
    <t>总计</t>
  </si>
  <si>
    <t>自理</t>
  </si>
  <si>
    <t>半自理</t>
  </si>
  <si>
    <t>不能自理</t>
  </si>
  <si>
    <t>总计</t>
  </si>
  <si>
    <t>困难老人入住机构补贴</t>
    <phoneticPr fontId="18" type="noConversion"/>
  </si>
  <si>
    <t>困难老人总数（人）</t>
    <phoneticPr fontId="18" type="noConversion"/>
  </si>
  <si>
    <t>9月份核实补贴金额</t>
    <phoneticPr fontId="18" type="noConversion"/>
  </si>
  <si>
    <t>困难老人总数</t>
    <phoneticPr fontId="18" type="noConversion"/>
  </si>
  <si>
    <t>市补贴资金
（万元）</t>
    <phoneticPr fontId="18" type="noConversion"/>
  </si>
  <si>
    <t>2019年度长春市养老机构补贴资金汇总表</t>
    <phoneticPr fontId="18" type="noConversion"/>
  </si>
  <si>
    <t>2019年度民办养老机构运营补贴统计表</t>
    <phoneticPr fontId="18" type="noConversion"/>
  </si>
  <si>
    <t>附件5</t>
    <phoneticPr fontId="18" type="noConversion"/>
  </si>
  <si>
    <t>核定床位数</t>
    <phoneticPr fontId="18" type="noConversion"/>
  </si>
  <si>
    <t>2019年度养老机构困难老人入住养老机构补贴统计表</t>
    <phoneticPr fontId="18" type="noConversion"/>
  </si>
  <si>
    <t>附件6</t>
    <phoneticPr fontId="18" type="noConversion"/>
  </si>
  <si>
    <t>附件7</t>
    <phoneticPr fontId="18" type="noConversion"/>
  </si>
  <si>
    <t>汽开区</t>
    <phoneticPr fontId="18" type="noConversion"/>
  </si>
  <si>
    <t>双阳区康宁老年公寓</t>
  </si>
  <si>
    <t xml:space="preserve"> 吴学明</t>
  </si>
  <si>
    <t>15506051111</t>
  </si>
  <si>
    <t>2012年8月</t>
  </si>
  <si>
    <t>1100</t>
  </si>
  <si>
    <t>45</t>
  </si>
  <si>
    <t>双阳区</t>
    <phoneticPr fontId="18" type="noConversion"/>
  </si>
  <si>
    <t>康宁老年公寓</t>
  </si>
  <si>
    <t>吴学明</t>
  </si>
  <si>
    <t>双阳区</t>
    <phoneticPr fontId="18" type="noConversion"/>
  </si>
  <si>
    <t>附件6</t>
  </si>
  <si>
    <t>2019年度民办养老机构运营补贴统计表</t>
  </si>
  <si>
    <t>夕阳红老年公寓</t>
  </si>
  <si>
    <t>双阳区</t>
    <phoneticPr fontId="24" type="noConversion"/>
  </si>
  <si>
    <t>高海艳</t>
  </si>
  <si>
    <t>9月份核实补贴金额</t>
  </si>
  <si>
    <r>
      <t>4</t>
    </r>
    <r>
      <rPr>
        <sz val="9"/>
        <color rgb="FF000000"/>
        <rFont val="宋体"/>
        <family val="3"/>
        <charset val="134"/>
      </rPr>
      <t>10平方米</t>
    </r>
  </si>
  <si>
    <t>核定床位数</t>
  </si>
  <si>
    <t>夕阳红老年公寓</t>
    <phoneticPr fontId="13" type="noConversion"/>
  </si>
  <si>
    <t>高海艳</t>
    <phoneticPr fontId="13" type="noConversion"/>
  </si>
  <si>
    <t>附件6</t>
    <phoneticPr fontId="13" type="noConversion"/>
  </si>
  <si>
    <t>2019年度民办养老机构运营补贴统计表</t>
    <phoneticPr fontId="13" type="noConversion"/>
  </si>
  <si>
    <t>悦和老年公寓</t>
    <phoneticPr fontId="13" type="noConversion"/>
  </si>
  <si>
    <t>长春市双阳区</t>
    <phoneticPr fontId="13" type="noConversion"/>
  </si>
  <si>
    <t>王建波</t>
    <phoneticPr fontId="13" type="noConversion"/>
  </si>
  <si>
    <t>9月份核实补贴金额</t>
    <phoneticPr fontId="13" type="noConversion"/>
  </si>
  <si>
    <r>
      <t>4</t>
    </r>
    <r>
      <rPr>
        <sz val="9"/>
        <color rgb="FF000000"/>
        <rFont val="宋体"/>
        <family val="3"/>
        <charset val="134"/>
      </rPr>
      <t>326平方米</t>
    </r>
    <phoneticPr fontId="13" type="noConversion"/>
  </si>
  <si>
    <t>核定床位数</t>
    <phoneticPr fontId="13" type="noConversion"/>
  </si>
  <si>
    <t>2019年度民办养老机构运营补贴统计表</t>
    <phoneticPr fontId="13" type="noConversion"/>
  </si>
  <si>
    <t>9月份核实补贴金额</t>
    <phoneticPr fontId="13" type="noConversion"/>
  </si>
  <si>
    <t>20000平方米</t>
    <phoneticPr fontId="13" type="noConversion"/>
  </si>
  <si>
    <t>核定床位数</t>
    <phoneticPr fontId="13" type="noConversion"/>
  </si>
  <si>
    <t>双阳区</t>
    <phoneticPr fontId="13" type="noConversion"/>
  </si>
  <si>
    <t>汇德养老院</t>
    <phoneticPr fontId="13" type="noConversion"/>
  </si>
  <si>
    <t>万昭妤</t>
    <phoneticPr fontId="13" type="noConversion"/>
  </si>
  <si>
    <t>3048.49平方米</t>
    <phoneticPr fontId="13" type="noConversion"/>
  </si>
  <si>
    <t>德祥老年公寓</t>
    <phoneticPr fontId="13" type="noConversion"/>
  </si>
  <si>
    <t>曹文生</t>
    <phoneticPr fontId="13" type="noConversion"/>
  </si>
  <si>
    <t>德祥老年公寓</t>
  </si>
  <si>
    <t>曹文生</t>
  </si>
  <si>
    <t>东方老年公寓</t>
    <phoneticPr fontId="24" type="noConversion"/>
  </si>
  <si>
    <t>李海艳</t>
    <phoneticPr fontId="24" type="noConversion"/>
  </si>
  <si>
    <t>广禾养老文华苑</t>
    <phoneticPr fontId="24" type="noConversion"/>
  </si>
  <si>
    <t>张永宽</t>
    <phoneticPr fontId="24" type="noConversion"/>
  </si>
  <si>
    <t>清江祥和老年服务中心</t>
    <phoneticPr fontId="13" type="noConversion"/>
  </si>
  <si>
    <t>附件6</t>
    <phoneticPr fontId="13" type="noConversion"/>
  </si>
  <si>
    <t>2019年度民办养老机构运营补贴统计表</t>
    <phoneticPr fontId="13" type="noConversion"/>
  </si>
  <si>
    <t>9月份核实补贴金额</t>
    <phoneticPr fontId="13" type="noConversion"/>
  </si>
  <si>
    <t>核定床位数</t>
    <phoneticPr fontId="13" type="noConversion"/>
  </si>
  <si>
    <t>项国明</t>
  </si>
  <si>
    <t>项国明</t>
    <phoneticPr fontId="13" type="noConversion"/>
  </si>
  <si>
    <t>清江祥老年服务中心</t>
  </si>
  <si>
    <t>莲心善养院　</t>
    <phoneticPr fontId="13" type="noConversion"/>
  </si>
  <si>
    <t>刘英</t>
  </si>
  <si>
    <t>刘英</t>
    <phoneticPr fontId="13" type="noConversion"/>
  </si>
  <si>
    <t>2016.7.1</t>
    <phoneticPr fontId="13" type="noConversion"/>
  </si>
  <si>
    <t>2102.55m2</t>
    <phoneticPr fontId="13" type="noConversion"/>
  </si>
  <si>
    <t>莲心善养院</t>
  </si>
  <si>
    <t>德福老年公寓</t>
  </si>
  <si>
    <t>王洪伟</t>
  </si>
  <si>
    <t>宋晓杰</t>
  </si>
  <si>
    <t>李卓峰</t>
  </si>
  <si>
    <t>169.18平方米</t>
  </si>
  <si>
    <t>15</t>
  </si>
  <si>
    <t>梅常秀</t>
  </si>
  <si>
    <t>900平方米</t>
  </si>
  <si>
    <t>双阳区</t>
    <phoneticPr fontId="24" type="noConversion"/>
  </si>
  <si>
    <t>健安居老年公寓</t>
    <phoneticPr fontId="24" type="noConversion"/>
  </si>
  <si>
    <t>宋晓杰</t>
    <phoneticPr fontId="24" type="noConversion"/>
  </si>
  <si>
    <t>耄耋老年公寓</t>
    <phoneticPr fontId="24" type="noConversion"/>
  </si>
  <si>
    <t>李卓峰</t>
    <phoneticPr fontId="24" type="noConversion"/>
  </si>
  <si>
    <t>人和老年公寓</t>
    <phoneticPr fontId="24" type="noConversion"/>
  </si>
  <si>
    <t>刘传华</t>
    <phoneticPr fontId="24" type="noConversion"/>
  </si>
  <si>
    <t>2019年度民办养老机构运营补贴统计表</t>
    <phoneticPr fontId="13" type="noConversion"/>
  </si>
  <si>
    <t>人和老年公寓</t>
    <phoneticPr fontId="13" type="noConversion"/>
  </si>
  <si>
    <t>刘传华</t>
    <phoneticPr fontId="13" type="noConversion"/>
  </si>
  <si>
    <t>9月份核实补贴金额</t>
    <phoneticPr fontId="13" type="noConversion"/>
  </si>
  <si>
    <r>
      <t>5</t>
    </r>
    <r>
      <rPr>
        <sz val="9"/>
        <color rgb="FF000000"/>
        <rFont val="宋体"/>
        <family val="3"/>
        <charset val="134"/>
      </rPr>
      <t>02.56平方米</t>
    </r>
    <phoneticPr fontId="13" type="noConversion"/>
  </si>
  <si>
    <t>核定床位数</t>
    <phoneticPr fontId="13" type="noConversion"/>
  </si>
  <si>
    <t>赵拓</t>
    <phoneticPr fontId="13" type="noConversion"/>
  </si>
  <si>
    <t>长春市双阳区可欣老年公寓</t>
    <phoneticPr fontId="13" type="noConversion"/>
  </si>
  <si>
    <t>平玉梅</t>
    <phoneticPr fontId="13" type="noConversion"/>
  </si>
  <si>
    <t>长春市双阳区馨元老年公寓</t>
    <phoneticPr fontId="13" type="noConversion"/>
  </si>
  <si>
    <t>董晶宏</t>
    <phoneticPr fontId="13" type="noConversion"/>
  </si>
  <si>
    <t>可欣老年公寓</t>
    <phoneticPr fontId="13" type="noConversion"/>
  </si>
  <si>
    <t>馨元老年公寓</t>
    <phoneticPr fontId="13" type="noConversion"/>
  </si>
  <si>
    <t>老来福老年公寓</t>
    <phoneticPr fontId="18" type="noConversion"/>
  </si>
  <si>
    <t>15804491799</t>
    <phoneticPr fontId="13" type="noConversion"/>
  </si>
  <si>
    <r>
      <t>2008.1</t>
    </r>
    <r>
      <rPr>
        <sz val="9"/>
        <rFont val="宋体"/>
        <family val="3"/>
        <charset val="134"/>
      </rPr>
      <t>0</t>
    </r>
    <phoneticPr fontId="13" type="noConversion"/>
  </si>
  <si>
    <t>附件6</t>
    <phoneticPr fontId="13" type="noConversion"/>
  </si>
  <si>
    <t>双阳区康乐园老人之家</t>
    <phoneticPr fontId="13" type="noConversion"/>
  </si>
  <si>
    <t>田瑞玲</t>
    <phoneticPr fontId="13" type="noConversion"/>
  </si>
  <si>
    <t>13756608966</t>
    <phoneticPr fontId="13" type="noConversion"/>
  </si>
  <si>
    <t>2009.12.30</t>
    <phoneticPr fontId="13" type="noConversion"/>
  </si>
  <si>
    <t>13630536557</t>
    <phoneticPr fontId="13" type="noConversion"/>
  </si>
  <si>
    <r>
      <t>2</t>
    </r>
    <r>
      <rPr>
        <sz val="9"/>
        <rFont val="宋体"/>
        <family val="3"/>
        <charset val="134"/>
      </rPr>
      <t>007年</t>
    </r>
    <phoneticPr fontId="13" type="noConversion"/>
  </si>
  <si>
    <t>赵拓</t>
    <phoneticPr fontId="13" type="noConversion"/>
  </si>
  <si>
    <t>13756679696</t>
    <phoneticPr fontId="13" type="noConversion"/>
  </si>
  <si>
    <t>长春市双阳区老来福老年公寓</t>
    <phoneticPr fontId="13" type="noConversion"/>
  </si>
  <si>
    <t>孙兵</t>
    <phoneticPr fontId="13" type="noConversion"/>
  </si>
  <si>
    <t>15944159900</t>
    <phoneticPr fontId="13" type="noConversion"/>
  </si>
  <si>
    <t>2016.7.16</t>
    <phoneticPr fontId="13" type="noConversion"/>
  </si>
  <si>
    <t>自理</t>
    <phoneticPr fontId="13" type="noConversion"/>
  </si>
  <si>
    <t>双阳区颐养院老年公寓</t>
    <phoneticPr fontId="13" type="noConversion"/>
  </si>
  <si>
    <t>双阳区</t>
    <phoneticPr fontId="13" type="noConversion"/>
  </si>
  <si>
    <t>双阳区</t>
    <phoneticPr fontId="13" type="noConversion"/>
  </si>
  <si>
    <t>双阳区</t>
    <phoneticPr fontId="13" type="noConversion"/>
  </si>
  <si>
    <t>王凤兰</t>
  </si>
  <si>
    <t>刘金平</t>
  </si>
  <si>
    <t>13500859318</t>
  </si>
  <si>
    <t>杨成</t>
  </si>
  <si>
    <t>于美花</t>
  </si>
  <si>
    <t>牟政财</t>
  </si>
  <si>
    <t>周海林</t>
  </si>
  <si>
    <t>李艳华</t>
  </si>
  <si>
    <t>张晶</t>
  </si>
  <si>
    <t>池小丽</t>
  </si>
  <si>
    <t>心乐老年公寓</t>
    <phoneticPr fontId="18" type="noConversion"/>
  </si>
  <si>
    <t>良园老年公寓</t>
    <phoneticPr fontId="18" type="noConversion"/>
  </si>
  <si>
    <t>夕阳之光老年公寓</t>
    <phoneticPr fontId="18" type="noConversion"/>
  </si>
  <si>
    <t>鑫平湖老年公寓</t>
    <phoneticPr fontId="18" type="noConversion"/>
  </si>
  <si>
    <t>鸿源老年公寓</t>
    <phoneticPr fontId="18" type="noConversion"/>
  </si>
  <si>
    <t>集顺老年公寓</t>
    <phoneticPr fontId="18" type="noConversion"/>
  </si>
  <si>
    <t>家园老年公寓</t>
    <phoneticPr fontId="18" type="noConversion"/>
  </si>
  <si>
    <t>颐养天年老年公寓</t>
    <phoneticPr fontId="18" type="noConversion"/>
  </si>
  <si>
    <t>隆鑫老年公寓</t>
    <phoneticPr fontId="18" type="noConversion"/>
  </si>
  <si>
    <t>老年福星老年公寓</t>
    <phoneticPr fontId="18" type="noConversion"/>
  </si>
  <si>
    <t>刘元福</t>
  </si>
  <si>
    <t>13944136668</t>
  </si>
  <si>
    <t>2018.05.14</t>
  </si>
  <si>
    <t>387</t>
  </si>
  <si>
    <t>20</t>
  </si>
  <si>
    <t>街道、乡镇</t>
  </si>
  <si>
    <t>福吉新</t>
  </si>
  <si>
    <t>双阳区</t>
    <phoneticPr fontId="13" type="noConversion"/>
  </si>
  <si>
    <t>潘晓亮</t>
  </si>
  <si>
    <t>2018.12.25</t>
  </si>
  <si>
    <t>福源老年公寓</t>
    <phoneticPr fontId="13" type="noConversion"/>
  </si>
  <si>
    <t>15568956307</t>
  </si>
  <si>
    <t>2009.09.01</t>
  </si>
  <si>
    <t>200</t>
  </si>
  <si>
    <t>鸿源老年公寓</t>
    <phoneticPr fontId="13" type="noConversion"/>
  </si>
  <si>
    <t>18743185868</t>
  </si>
  <si>
    <t xml:space="preserve">2004.4.26 </t>
  </si>
  <si>
    <t>500</t>
  </si>
  <si>
    <t>35</t>
  </si>
  <si>
    <t>集顺老年公寓</t>
    <phoneticPr fontId="13" type="noConversion"/>
  </si>
  <si>
    <t>李亚茹</t>
  </si>
  <si>
    <t>13624410688</t>
  </si>
  <si>
    <t xml:space="preserve"> 
2014-12-19</t>
  </si>
  <si>
    <t>家园老年公寓</t>
    <phoneticPr fontId="13" type="noConversion"/>
  </si>
  <si>
    <t>双阳区</t>
    <phoneticPr fontId="13" type="noConversion"/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</si>
  <si>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8686356835</t>
    </r>
  </si>
  <si>
    <t>3</t>
  </si>
  <si>
    <t>41</t>
  </si>
  <si>
    <t>36</t>
  </si>
  <si>
    <t>42</t>
  </si>
  <si>
    <t>2</t>
  </si>
  <si>
    <r>
      <rPr>
        <sz val="9"/>
        <color rgb="FF000000"/>
        <rFont val="宋体"/>
        <family val="3"/>
        <charset val="134"/>
      </rPr>
      <t>3</t>
    </r>
    <r>
      <rPr>
        <sz val="9"/>
        <color rgb="FF000000"/>
        <rFont val="宋体"/>
        <family val="3"/>
        <charset val="134"/>
      </rPr>
      <t>9</t>
    </r>
  </si>
  <si>
    <r>
      <rPr>
        <sz val="9"/>
        <color rgb="FF000000"/>
        <rFont val="宋体"/>
        <family val="3"/>
        <charset val="134"/>
      </rPr>
      <t>4</t>
    </r>
    <r>
      <rPr>
        <sz val="9"/>
        <color rgb="FF000000"/>
        <rFont val="宋体"/>
        <family val="3"/>
        <charset val="134"/>
      </rPr>
      <t>5</t>
    </r>
  </si>
  <si>
    <r>
      <rPr>
        <sz val="9"/>
        <color rgb="FF000000"/>
        <rFont val="宋体"/>
        <family val="3"/>
        <charset val="134"/>
      </rPr>
      <t>4</t>
    </r>
    <r>
      <rPr>
        <sz val="9"/>
        <color rgb="FF000000"/>
        <rFont val="宋体"/>
        <family val="3"/>
        <charset val="134"/>
      </rPr>
      <t>7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</si>
  <si>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3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</si>
  <si>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1</t>
    </r>
  </si>
  <si>
    <r>
      <rPr>
        <sz val="9"/>
        <color rgb="FF000000"/>
        <rFont val="宋体"/>
        <family val="3"/>
        <charset val="134"/>
      </rPr>
      <t>4</t>
    </r>
    <r>
      <rPr>
        <sz val="9"/>
        <color rgb="FF000000"/>
        <rFont val="宋体"/>
        <family val="3"/>
        <charset val="134"/>
      </rPr>
      <t>8</t>
    </r>
  </si>
  <si>
    <r>
      <rPr>
        <sz val="9"/>
        <color rgb="FF000000"/>
        <rFont val="宋体"/>
        <family val="3"/>
        <charset val="134"/>
      </rPr>
      <t>4</t>
    </r>
    <r>
      <rPr>
        <sz val="9"/>
        <color rgb="FF000000"/>
        <rFont val="宋体"/>
        <family val="3"/>
        <charset val="134"/>
      </rPr>
      <t>9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</si>
  <si>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4</t>
    </r>
  </si>
  <si>
    <r>
      <rPr>
        <sz val="9"/>
        <color rgb="FF000000"/>
        <rFont val="宋体"/>
        <family val="3"/>
        <charset val="134"/>
      </rPr>
      <t>5</t>
    </r>
    <r>
      <rPr>
        <sz val="9"/>
        <color rgb="FF000000"/>
        <rFont val="宋体"/>
        <family val="3"/>
        <charset val="134"/>
      </rPr>
      <t>2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</si>
  <si>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998年</t>
    </r>
  </si>
  <si>
    <r>
      <rPr>
        <sz val="9"/>
        <color rgb="FF000000"/>
        <rFont val="宋体"/>
        <family val="3"/>
        <charset val="134"/>
      </rPr>
      <t>2</t>
    </r>
    <r>
      <rPr>
        <sz val="9"/>
        <color rgb="FF000000"/>
        <rFont val="宋体"/>
        <family val="3"/>
        <charset val="134"/>
      </rPr>
      <t>100</t>
    </r>
  </si>
  <si>
    <r>
      <rPr>
        <sz val="9"/>
        <color rgb="FF000000"/>
        <rFont val="宋体"/>
        <family val="3"/>
        <charset val="134"/>
      </rPr>
      <t>9</t>
    </r>
    <r>
      <rPr>
        <sz val="9"/>
        <color rgb="FF000000"/>
        <rFont val="宋体"/>
        <family val="3"/>
        <charset val="134"/>
      </rPr>
      <t>5</t>
    </r>
  </si>
  <si>
    <t>长春市双阳老年福星公寓</t>
    <phoneticPr fontId="13" type="noConversion"/>
  </si>
  <si>
    <t>13756975323</t>
  </si>
  <si>
    <t>2017.07.20</t>
  </si>
  <si>
    <t>480</t>
  </si>
  <si>
    <t>32</t>
  </si>
  <si>
    <t>隆鑫老年公寓</t>
    <phoneticPr fontId="13" type="noConversion"/>
  </si>
  <si>
    <t>孟昭红</t>
  </si>
  <si>
    <t>15981077666</t>
  </si>
  <si>
    <t>48</t>
  </si>
  <si>
    <t>6</t>
  </si>
  <si>
    <t>0</t>
  </si>
  <si>
    <t>54</t>
  </si>
  <si>
    <t>49</t>
  </si>
  <si>
    <t>55</t>
  </si>
  <si>
    <t>50</t>
  </si>
  <si>
    <t>7</t>
  </si>
  <si>
    <t>57</t>
  </si>
  <si>
    <t>62</t>
  </si>
  <si>
    <t>2015.7</t>
  </si>
  <si>
    <t>3500</t>
  </si>
  <si>
    <t>260</t>
  </si>
  <si>
    <t>长春市双阳区明珠生态园万家福老年公寓</t>
    <phoneticPr fontId="13" type="noConversion"/>
  </si>
  <si>
    <t>张艳华</t>
  </si>
  <si>
    <t>13234302222</t>
  </si>
  <si>
    <t>2014.12.02</t>
  </si>
  <si>
    <t>双桥村老年公寓</t>
    <phoneticPr fontId="13" type="noConversion"/>
  </si>
  <si>
    <t>附件6</t>
    <phoneticPr fontId="13" type="noConversion"/>
  </si>
  <si>
    <t xml:space="preserve"> 杨成</t>
  </si>
  <si>
    <t>　15764425111</t>
  </si>
  <si>
    <t>2014.12.18</t>
  </si>
  <si>
    <t>600</t>
  </si>
  <si>
    <t>30</t>
  </si>
  <si>
    <t>夕阳之光老年公寓</t>
    <phoneticPr fontId="13" type="noConversion"/>
  </si>
  <si>
    <t>13596413337</t>
  </si>
  <si>
    <t>2015.10.30</t>
  </si>
  <si>
    <t>47</t>
  </si>
  <si>
    <t>鑫平湖老年公寓</t>
    <phoneticPr fontId="13" type="noConversion"/>
  </si>
  <si>
    <t>13364504806</t>
  </si>
  <si>
    <t>11</t>
  </si>
  <si>
    <t>9</t>
  </si>
  <si>
    <t>1</t>
  </si>
  <si>
    <t>21</t>
  </si>
  <si>
    <t>8</t>
  </si>
  <si>
    <t>12</t>
  </si>
  <si>
    <t>24</t>
  </si>
  <si>
    <t>38</t>
  </si>
  <si>
    <t>46</t>
  </si>
  <si>
    <t>29</t>
  </si>
  <si>
    <t>39</t>
  </si>
  <si>
    <t>28</t>
  </si>
  <si>
    <t>37</t>
  </si>
  <si>
    <t>5</t>
  </si>
  <si>
    <t>2017.6.16</t>
  </si>
  <si>
    <t>405</t>
  </si>
  <si>
    <t>双阳区颐养天年老年公寓</t>
    <phoneticPr fontId="13" type="noConversion"/>
  </si>
  <si>
    <t>2019年度民办养老机构运营补贴统计表</t>
    <phoneticPr fontId="13" type="noConversion"/>
  </si>
  <si>
    <t>广禾养老文化苑</t>
    <phoneticPr fontId="13" type="noConversion"/>
  </si>
  <si>
    <t>双阳区</t>
    <phoneticPr fontId="13" type="noConversion"/>
  </si>
  <si>
    <t>张永宽</t>
    <phoneticPr fontId="13" type="noConversion"/>
  </si>
  <si>
    <t>9月份核实补贴金额</t>
    <phoneticPr fontId="13" type="noConversion"/>
  </si>
  <si>
    <t>核定床位数</t>
    <phoneticPr fontId="13" type="noConversion"/>
  </si>
  <si>
    <t>良园</t>
  </si>
  <si>
    <t>2011.11.15</t>
  </si>
  <si>
    <t>30</t>
    <phoneticPr fontId="13" type="noConversion"/>
  </si>
  <si>
    <t>耄耋老年公寓</t>
  </si>
  <si>
    <r>
      <t>1</t>
    </r>
    <r>
      <rPr>
        <sz val="9"/>
        <color rgb="FF000000"/>
        <rFont val="宋体"/>
        <family val="3"/>
        <charset val="134"/>
      </rPr>
      <t>100平方米</t>
    </r>
  </si>
  <si>
    <t>健安居老年公寓</t>
  </si>
  <si>
    <t>东山老年公寓</t>
  </si>
  <si>
    <t>附件6</t>
    <phoneticPr fontId="20" type="noConversion"/>
  </si>
  <si>
    <t xml:space="preserve">  2019年度民办养老机构运营补贴统计表</t>
  </si>
  <si>
    <t>街道、乡镇（公章）：</t>
  </si>
  <si>
    <t>养老机构（公章）：</t>
  </si>
  <si>
    <t>长春市双阳区鑫夕阳温泉康复养老院</t>
  </si>
  <si>
    <t>双阳区奢岭街道</t>
  </si>
  <si>
    <t>贲淑华</t>
  </si>
  <si>
    <t>60.295</t>
  </si>
  <si>
    <t>30.1475</t>
  </si>
  <si>
    <t>84165577</t>
  </si>
  <si>
    <t>2016年8月25日</t>
  </si>
  <si>
    <t>20000
平方米</t>
  </si>
  <si>
    <t>1030张</t>
  </si>
  <si>
    <r>
      <t>1</t>
    </r>
    <r>
      <rPr>
        <sz val="9"/>
        <color rgb="FF000000"/>
        <rFont val="宋体"/>
        <family val="3"/>
        <charset val="134"/>
      </rPr>
      <t>7</t>
    </r>
    <phoneticPr fontId="13" type="noConversion"/>
  </si>
  <si>
    <t>2019年度民办养老机构运营补贴统计表</t>
    <phoneticPr fontId="13" type="noConversion"/>
  </si>
  <si>
    <t>东方公寓</t>
    <phoneticPr fontId="13" type="noConversion"/>
  </si>
  <si>
    <t>双阳区</t>
    <phoneticPr fontId="13" type="noConversion"/>
  </si>
  <si>
    <t>李海艳</t>
    <phoneticPr fontId="13" type="noConversion"/>
  </si>
  <si>
    <t>9月份核实补贴金额</t>
    <phoneticPr fontId="13" type="noConversion"/>
  </si>
  <si>
    <t>核定床位数</t>
    <phoneticPr fontId="13" type="noConversion"/>
  </si>
  <si>
    <t>心乐老年公寓</t>
    <phoneticPr fontId="13" type="noConversion"/>
  </si>
  <si>
    <t>143</t>
    <phoneticPr fontId="13" type="noConversion"/>
  </si>
  <si>
    <t>王凤兰</t>
    <phoneticPr fontId="13" type="noConversion"/>
  </si>
  <si>
    <t>15526840988</t>
    <phoneticPr fontId="13" type="noConversion"/>
  </si>
  <si>
    <t>1600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</si>
</sst>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7">
    <font>
      <sz val="11"/>
      <name val="宋体"/>
    </font>
    <font>
      <sz val="14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rgb="FF000000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6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</cellStyleXfs>
  <cellXfs count="2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12" fillId="0" borderId="2" xfId="0" applyNumberFormat="1" applyFont="1" applyBorder="1" applyAlignment="1">
      <alignment horizontal="center" vertical="center" textRotation="255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0" borderId="2" xfId="0" applyFont="1" applyBorder="1" applyAlignment="1">
      <alignment horizontal="center" vertical="center" textRotation="255" wrapText="1"/>
    </xf>
    <xf numFmtId="0" fontId="10" fillId="0" borderId="2" xfId="0" applyNumberFormat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4" xfId="1" applyNumberFormat="1" applyFont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13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13" fillId="0" borderId="0" xfId="0" applyFo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49" fontId="13" fillId="0" borderId="2" xfId="3" applyNumberFormat="1" applyFont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vertical="center" wrapText="1"/>
    </xf>
    <xf numFmtId="0" fontId="8" fillId="0" borderId="0" xfId="2" applyNumberFormat="1" applyFont="1" applyBorder="1" applyAlignment="1">
      <alignment horizontal="center" vertical="center" wrapText="1"/>
    </xf>
    <xf numFmtId="0" fontId="3" fillId="0" borderId="0" xfId="4" applyNumberFormat="1" applyFont="1" applyBorder="1" applyAlignment="1">
      <alignment horizontal="center" vertical="center" wrapText="1"/>
    </xf>
    <xf numFmtId="0" fontId="4" fillId="0" borderId="0" xfId="4" applyNumberFormat="1" applyFont="1" applyBorder="1" applyAlignment="1">
      <alignment vertical="center" wrapText="1"/>
    </xf>
    <xf numFmtId="0" fontId="8" fillId="0" borderId="0" xfId="4" applyNumberFormat="1" applyFont="1" applyBorder="1" applyAlignment="1">
      <alignment horizontal="center" vertical="center" wrapText="1"/>
    </xf>
    <xf numFmtId="0" fontId="10" fillId="0" borderId="4" xfId="4" applyNumberFormat="1" applyFont="1" applyBorder="1" applyAlignment="1">
      <alignment horizontal="center" vertical="center" wrapText="1"/>
    </xf>
    <xf numFmtId="14" fontId="13" fillId="0" borderId="2" xfId="4" applyNumberFormat="1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vertical="center" textRotation="255" wrapText="1"/>
    </xf>
    <xf numFmtId="0" fontId="10" fillId="0" borderId="2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3" fillId="0" borderId="0" xfId="6" applyNumberFormat="1" applyFont="1" applyBorder="1" applyAlignment="1">
      <alignment horizontal="center" vertical="center" wrapText="1"/>
    </xf>
    <xf numFmtId="0" fontId="4" fillId="0" borderId="0" xfId="6" applyNumberFormat="1" applyFont="1" applyBorder="1" applyAlignment="1">
      <alignment vertical="center" wrapText="1"/>
    </xf>
    <xf numFmtId="0" fontId="8" fillId="0" borderId="0" xfId="6" applyNumberFormat="1" applyFont="1" applyBorder="1" applyAlignment="1">
      <alignment horizontal="center" vertical="center" wrapText="1"/>
    </xf>
    <xf numFmtId="0" fontId="10" fillId="0" borderId="4" xfId="6" applyNumberFormat="1" applyFont="1" applyBorder="1" applyAlignment="1">
      <alignment horizontal="center" vertical="center" wrapText="1"/>
    </xf>
    <xf numFmtId="14" fontId="13" fillId="0" borderId="2" xfId="6" applyNumberFormat="1" applyFont="1" applyBorder="1" applyAlignment="1">
      <alignment horizontal="center" vertical="center" wrapText="1"/>
    </xf>
    <xf numFmtId="0" fontId="10" fillId="0" borderId="2" xfId="6" applyNumberFormat="1" applyFont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textRotation="255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textRotation="255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2" xfId="6" applyNumberFormat="1" applyFont="1" applyBorder="1" applyAlignment="1">
      <alignment horizontal="center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vertical="center" wrapText="1"/>
    </xf>
    <xf numFmtId="0" fontId="4" fillId="0" borderId="0" xfId="4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3" fillId="0" borderId="0" xfId="7">
      <alignment vertical="center"/>
    </xf>
    <xf numFmtId="0" fontId="3" fillId="0" borderId="0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vertical="center" wrapText="1"/>
    </xf>
    <xf numFmtId="0" fontId="8" fillId="0" borderId="0" xfId="7" applyNumberFormat="1" applyFont="1" applyBorder="1" applyAlignment="1">
      <alignment horizontal="center" vertical="center" wrapText="1"/>
    </xf>
    <xf numFmtId="0" fontId="10" fillId="0" borderId="2" xfId="7" applyNumberFormat="1" applyFont="1" applyBorder="1" applyAlignment="1">
      <alignment horizontal="center" vertical="center" wrapText="1"/>
    </xf>
    <xf numFmtId="0" fontId="10" fillId="0" borderId="4" xfId="7" applyNumberFormat="1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center" vertical="center" wrapText="1"/>
    </xf>
    <xf numFmtId="0" fontId="10" fillId="0" borderId="2" xfId="7" applyNumberFormat="1" applyFont="1" applyBorder="1" applyAlignment="1">
      <alignment horizontal="center" vertical="center" textRotation="255" wrapText="1"/>
    </xf>
    <xf numFmtId="0" fontId="23" fillId="0" borderId="0" xfId="2" applyFont="1">
      <alignment vertical="center"/>
    </xf>
    <xf numFmtId="0" fontId="10" fillId="0" borderId="4" xfId="2" applyNumberFormat="1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  <xf numFmtId="0" fontId="23" fillId="0" borderId="0" xfId="6" applyFont="1">
      <alignment vertical="center"/>
    </xf>
    <xf numFmtId="0" fontId="23" fillId="0" borderId="0" xfId="4" applyFont="1">
      <alignment vertical="center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36" fillId="0" borderId="8" xfId="0" applyNumberFormat="1" applyFont="1" applyBorder="1" applyAlignment="1">
      <alignment horizontal="center" vertical="center" textRotation="255" wrapText="1"/>
    </xf>
    <xf numFmtId="49" fontId="19" fillId="0" borderId="2" xfId="0" applyNumberFormat="1" applyFont="1" applyBorder="1" applyAlignment="1">
      <alignment horizontal="center" vertical="center" textRotation="255" wrapText="1"/>
    </xf>
    <xf numFmtId="176" fontId="35" fillId="0" borderId="2" xfId="0" applyNumberFormat="1" applyFont="1" applyBorder="1" applyAlignment="1">
      <alignment horizontal="center" vertical="center" textRotation="255" wrapText="1"/>
    </xf>
    <xf numFmtId="0" fontId="10" fillId="0" borderId="5" xfId="0" applyNumberFormat="1" applyFont="1" applyBorder="1" applyAlignment="1">
      <alignment horizontal="center" textRotation="255" wrapText="1"/>
    </xf>
    <xf numFmtId="0" fontId="27" fillId="0" borderId="2" xfId="0" applyNumberFormat="1" applyFont="1" applyBorder="1" applyAlignment="1">
      <alignment horizontal="center" vertical="center" textRotation="255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0" fillId="0" borderId="2" xfId="6" applyNumberFormat="1" applyFont="1" applyBorder="1" applyAlignment="1">
      <alignment horizontal="center" vertical="center" wrapText="1"/>
    </xf>
    <xf numFmtId="0" fontId="9" fillId="0" borderId="0" xfId="6" applyNumberFormat="1" applyFont="1" applyBorder="1" applyAlignment="1">
      <alignment horizontal="center" vertical="center" wrapText="1"/>
    </xf>
    <xf numFmtId="0" fontId="4" fillId="0" borderId="0" xfId="6" applyNumberFormat="1" applyFont="1" applyBorder="1" applyAlignment="1">
      <alignment horizontal="center" vertical="center" wrapText="1"/>
    </xf>
    <xf numFmtId="0" fontId="13" fillId="0" borderId="2" xfId="6" applyNumberFormat="1" applyFont="1" applyBorder="1" applyAlignment="1">
      <alignment horizontal="center" vertical="center" wrapText="1"/>
    </xf>
    <xf numFmtId="0" fontId="10" fillId="0" borderId="5" xfId="6" applyNumberFormat="1" applyFont="1" applyBorder="1" applyAlignment="1">
      <alignment horizontal="center" vertical="center" wrapText="1"/>
    </xf>
    <xf numFmtId="0" fontId="10" fillId="0" borderId="7" xfId="6" applyNumberFormat="1" applyFont="1" applyBorder="1" applyAlignment="1">
      <alignment horizontal="center" vertical="center" wrapText="1"/>
    </xf>
    <xf numFmtId="0" fontId="10" fillId="0" borderId="8" xfId="6" applyNumberFormat="1" applyFont="1" applyBorder="1" applyAlignment="1">
      <alignment horizontal="center" vertical="center" wrapText="1"/>
    </xf>
    <xf numFmtId="0" fontId="8" fillId="0" borderId="2" xfId="6" applyNumberFormat="1" applyFont="1" applyBorder="1" applyAlignment="1">
      <alignment horizontal="center" vertical="center" wrapText="1"/>
    </xf>
    <xf numFmtId="0" fontId="13" fillId="0" borderId="6" xfId="6" applyNumberFormat="1" applyFont="1" applyBorder="1" applyAlignment="1">
      <alignment horizontal="center" vertical="center" wrapText="1"/>
    </xf>
    <xf numFmtId="0" fontId="13" fillId="0" borderId="9" xfId="6" applyNumberFormat="1" applyFont="1" applyBorder="1" applyAlignment="1">
      <alignment horizontal="center" vertical="center" wrapText="1"/>
    </xf>
    <xf numFmtId="0" fontId="10" fillId="0" borderId="4" xfId="4" applyNumberFormat="1" applyFont="1" applyBorder="1" applyAlignment="1">
      <alignment horizontal="center" vertical="center" wrapText="1"/>
    </xf>
    <xf numFmtId="0" fontId="10" fillId="0" borderId="10" xfId="4" applyNumberFormat="1" applyFont="1" applyBorder="1" applyAlignment="1">
      <alignment horizontal="center" vertical="center" wrapText="1"/>
    </xf>
    <xf numFmtId="0" fontId="10" fillId="0" borderId="11" xfId="4" applyNumberFormat="1" applyFont="1" applyBorder="1" applyAlignment="1">
      <alignment horizontal="center" vertical="center" wrapText="1"/>
    </xf>
    <xf numFmtId="0" fontId="9" fillId="0" borderId="0" xfId="4" applyNumberFormat="1" applyFont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center" vertical="center" wrapText="1"/>
    </xf>
    <xf numFmtId="0" fontId="13" fillId="0" borderId="4" xfId="4" applyNumberFormat="1" applyFont="1" applyBorder="1" applyAlignment="1">
      <alignment horizontal="center" vertical="center" wrapText="1"/>
    </xf>
    <xf numFmtId="0" fontId="13" fillId="0" borderId="10" xfId="4" applyNumberFormat="1" applyFont="1" applyBorder="1" applyAlignment="1">
      <alignment horizontal="center" vertical="center" wrapText="1"/>
    </xf>
    <xf numFmtId="0" fontId="13" fillId="0" borderId="11" xfId="4" applyNumberFormat="1" applyFont="1" applyBorder="1" applyAlignment="1">
      <alignment horizontal="center" vertical="center" wrapText="1"/>
    </xf>
    <xf numFmtId="0" fontId="10" fillId="0" borderId="5" xfId="4" applyNumberFormat="1" applyFont="1" applyBorder="1" applyAlignment="1">
      <alignment horizontal="center" vertical="center" wrapText="1"/>
    </xf>
    <xf numFmtId="0" fontId="10" fillId="0" borderId="7" xfId="4" applyNumberFormat="1" applyFont="1" applyBorder="1" applyAlignment="1">
      <alignment horizontal="center" vertical="center" wrapText="1"/>
    </xf>
    <xf numFmtId="0" fontId="10" fillId="0" borderId="8" xfId="4" applyNumberFormat="1" applyFont="1" applyBorder="1" applyAlignment="1">
      <alignment horizontal="center" vertical="center" wrapText="1"/>
    </xf>
    <xf numFmtId="0" fontId="8" fillId="0" borderId="5" xfId="4" applyNumberFormat="1" applyFont="1" applyBorder="1" applyAlignment="1">
      <alignment horizontal="center" vertical="center" wrapText="1"/>
    </xf>
    <xf numFmtId="0" fontId="8" fillId="0" borderId="7" xfId="4" applyNumberFormat="1" applyFont="1" applyBorder="1" applyAlignment="1">
      <alignment horizontal="center" vertical="center" wrapText="1"/>
    </xf>
    <xf numFmtId="0" fontId="8" fillId="0" borderId="8" xfId="4" applyNumberFormat="1" applyFont="1" applyBorder="1" applyAlignment="1">
      <alignment horizontal="center" vertical="center" wrapText="1"/>
    </xf>
    <xf numFmtId="0" fontId="13" fillId="0" borderId="5" xfId="4" applyNumberFormat="1" applyFont="1" applyBorder="1" applyAlignment="1">
      <alignment horizontal="center" vertical="center" wrapText="1"/>
    </xf>
    <xf numFmtId="0" fontId="13" fillId="0" borderId="8" xfId="4" applyNumberFormat="1" applyFont="1" applyBorder="1" applyAlignment="1">
      <alignment horizontal="center" vertical="center" wrapText="1"/>
    </xf>
    <xf numFmtId="0" fontId="10" fillId="0" borderId="2" xfId="7" applyNumberFormat="1" applyFont="1" applyBorder="1" applyAlignment="1">
      <alignment horizontal="center" vertical="center" wrapText="1"/>
    </xf>
    <xf numFmtId="0" fontId="9" fillId="0" borderId="0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13" fillId="0" borderId="2" xfId="7" applyNumberFormat="1" applyFont="1" applyBorder="1" applyAlignment="1">
      <alignment horizontal="center" vertical="center" wrapText="1"/>
    </xf>
    <xf numFmtId="0" fontId="10" fillId="0" borderId="5" xfId="7" applyNumberFormat="1" applyFont="1" applyBorder="1" applyAlignment="1">
      <alignment horizontal="center" vertical="center" wrapText="1"/>
    </xf>
    <xf numFmtId="0" fontId="10" fillId="0" borderId="7" xfId="7" applyNumberFormat="1" applyFont="1" applyBorder="1" applyAlignment="1">
      <alignment horizontal="center" vertical="center" wrapText="1"/>
    </xf>
    <xf numFmtId="0" fontId="10" fillId="0" borderId="8" xfId="7" applyNumberFormat="1" applyFont="1" applyBorder="1" applyAlignment="1">
      <alignment horizontal="center" vertical="center" wrapText="1"/>
    </xf>
    <xf numFmtId="0" fontId="8" fillId="0" borderId="2" xfId="7" applyNumberFormat="1" applyFont="1" applyBorder="1" applyAlignment="1">
      <alignment horizontal="center" vertical="center" wrapText="1"/>
    </xf>
    <xf numFmtId="0" fontId="13" fillId="0" borderId="6" xfId="7" applyNumberFormat="1" applyFont="1" applyBorder="1" applyAlignment="1">
      <alignment horizontal="center" vertical="center" wrapText="1"/>
    </xf>
    <xf numFmtId="0" fontId="13" fillId="0" borderId="9" xfId="7" applyNumberFormat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 wrapText="1"/>
    </xf>
    <xf numFmtId="0" fontId="10" fillId="0" borderId="5" xfId="2" applyNumberFormat="1" applyFont="1" applyBorder="1" applyAlignment="1">
      <alignment horizontal="center" vertical="center" wrapText="1"/>
    </xf>
    <xf numFmtId="0" fontId="10" fillId="0" borderId="8" xfId="2" applyNumberFormat="1" applyFont="1" applyBorder="1" applyAlignment="1">
      <alignment horizontal="center" vertical="center" wrapText="1"/>
    </xf>
    <xf numFmtId="0" fontId="13" fillId="0" borderId="6" xfId="2" applyNumberFormat="1" applyFont="1" applyBorder="1" applyAlignment="1">
      <alignment horizontal="center" vertical="center" wrapText="1"/>
    </xf>
    <xf numFmtId="0" fontId="13" fillId="0" borderId="9" xfId="2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49" fontId="31" fillId="0" borderId="0" xfId="0" applyNumberFormat="1" applyFont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textRotation="255" wrapText="1"/>
    </xf>
    <xf numFmtId="49" fontId="10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textRotation="255" wrapText="1"/>
    </xf>
    <xf numFmtId="49" fontId="19" fillId="0" borderId="8" xfId="0" applyNumberFormat="1" applyFont="1" applyBorder="1" applyAlignment="1">
      <alignment horizontal="center" vertical="center" textRotation="255" wrapText="1"/>
    </xf>
    <xf numFmtId="0" fontId="34" fillId="0" borderId="5" xfId="0" applyNumberFormat="1" applyFont="1" applyBorder="1" applyAlignment="1">
      <alignment horizontal="center" vertical="center" textRotation="255" wrapText="1"/>
    </xf>
    <xf numFmtId="0" fontId="34" fillId="0" borderId="7" xfId="0" applyNumberFormat="1" applyFont="1" applyBorder="1" applyAlignment="1">
      <alignment horizontal="center" vertical="center" textRotation="255" wrapText="1"/>
    </xf>
    <xf numFmtId="0" fontId="34" fillId="0" borderId="8" xfId="0" applyNumberFormat="1" applyFont="1" applyBorder="1" applyAlignment="1">
      <alignment horizontal="center" vertical="center" textRotation="255" wrapText="1"/>
    </xf>
    <xf numFmtId="0" fontId="10" fillId="0" borderId="2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10" fillId="0" borderId="5" xfId="1" applyNumberFormat="1" applyFont="1" applyBorder="1" applyAlignment="1">
      <alignment horizontal="center" vertical="center" wrapText="1"/>
    </xf>
    <xf numFmtId="0" fontId="10" fillId="0" borderId="7" xfId="1" applyNumberFormat="1" applyFont="1" applyBorder="1" applyAlignment="1">
      <alignment horizontal="center" vertical="center" wrapText="1"/>
    </xf>
    <xf numFmtId="0" fontId="10" fillId="0" borderId="8" xfId="1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30" fillId="0" borderId="0" xfId="0" applyNumberFormat="1" applyFont="1" applyAlignment="1">
      <alignment horizontal="left" vertical="center"/>
    </xf>
    <xf numFmtId="0" fontId="31" fillId="0" borderId="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3" fillId="0" borderId="9" xfId="3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>
      <alignment vertical="center"/>
    </xf>
  </cellXfs>
  <cellStyles count="8">
    <cellStyle name="常规" xfId="0" builtinId="0"/>
    <cellStyle name="常规 2" xfId="3"/>
    <cellStyle name="常规 3" xfId="1"/>
    <cellStyle name="常规 3 2" xfId="5"/>
    <cellStyle name="常规 4" xfId="2"/>
    <cellStyle name="常规 5" xfId="4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L9" sqref="L9"/>
    </sheetView>
  </sheetViews>
  <sheetFormatPr defaultColWidth="9" defaultRowHeight="13.5"/>
  <cols>
    <col min="1" max="1" width="10.5" customWidth="1"/>
    <col min="2" max="8" width="11.75" customWidth="1"/>
    <col min="9" max="253" width="10" customWidth="1"/>
  </cols>
  <sheetData>
    <row r="1" spans="1:8" ht="28.15" customHeight="1">
      <c r="A1" s="163" t="s">
        <v>110</v>
      </c>
      <c r="B1" s="163"/>
      <c r="C1" s="166"/>
      <c r="D1" s="166"/>
      <c r="E1" s="1"/>
      <c r="F1" s="1"/>
      <c r="G1" s="165"/>
      <c r="H1" s="165"/>
    </row>
    <row r="2" spans="1:8" ht="29.25" customHeight="1">
      <c r="A2" s="167" t="s">
        <v>108</v>
      </c>
      <c r="B2" s="167"/>
      <c r="C2" s="167"/>
      <c r="D2" s="167"/>
      <c r="E2" s="167"/>
      <c r="F2" s="167"/>
      <c r="G2" s="167"/>
      <c r="H2" s="167"/>
    </row>
    <row r="3" spans="1:8" ht="24.75" customHeight="1">
      <c r="A3" s="2"/>
      <c r="B3" s="2"/>
      <c r="C3" s="164" t="s">
        <v>39</v>
      </c>
      <c r="D3" s="164"/>
      <c r="E3" s="3"/>
      <c r="F3" s="164" t="s">
        <v>40</v>
      </c>
      <c r="G3" s="164"/>
      <c r="H3" s="2"/>
    </row>
    <row r="4" spans="1:8" ht="25.9" customHeight="1">
      <c r="A4" s="162" t="s">
        <v>9</v>
      </c>
      <c r="B4" s="161" t="s">
        <v>10</v>
      </c>
      <c r="C4" s="161" t="s">
        <v>11</v>
      </c>
      <c r="D4" s="161"/>
      <c r="E4" s="162" t="s">
        <v>103</v>
      </c>
      <c r="F4" s="161"/>
      <c r="G4" s="161"/>
      <c r="H4" s="161" t="s">
        <v>26</v>
      </c>
    </row>
    <row r="5" spans="1:8" ht="30.6" customHeight="1">
      <c r="A5" s="161"/>
      <c r="B5" s="161"/>
      <c r="C5" s="4" t="s">
        <v>8</v>
      </c>
      <c r="D5" s="18" t="s">
        <v>107</v>
      </c>
      <c r="E5" s="4" t="s">
        <v>8</v>
      </c>
      <c r="F5" s="17" t="s">
        <v>104</v>
      </c>
      <c r="G5" s="18" t="s">
        <v>107</v>
      </c>
      <c r="H5" s="161"/>
    </row>
    <row r="6" spans="1:8" ht="25.9" customHeight="1">
      <c r="A6" s="6">
        <v>1</v>
      </c>
      <c r="B6" s="6" t="s">
        <v>12</v>
      </c>
      <c r="C6" s="4"/>
      <c r="D6" s="7"/>
      <c r="E6" s="4"/>
      <c r="F6" s="4"/>
      <c r="G6" s="4"/>
      <c r="H6" s="4"/>
    </row>
    <row r="7" spans="1:8" ht="25.9" customHeight="1">
      <c r="A7" s="4">
        <v>2</v>
      </c>
      <c r="B7" s="4" t="s">
        <v>13</v>
      </c>
      <c r="C7" s="4"/>
      <c r="D7" s="4"/>
      <c r="E7" s="4"/>
      <c r="F7" s="4"/>
      <c r="G7" s="4"/>
      <c r="H7" s="4"/>
    </row>
    <row r="8" spans="1:8" ht="25.9" customHeight="1">
      <c r="A8" s="4">
        <v>3</v>
      </c>
      <c r="B8" s="4" t="s">
        <v>14</v>
      </c>
      <c r="C8" s="4"/>
      <c r="D8" s="4"/>
      <c r="E8" s="4"/>
      <c r="F8" s="4"/>
      <c r="G8" s="4"/>
      <c r="H8" s="4"/>
    </row>
    <row r="9" spans="1:8" ht="25.9" customHeight="1">
      <c r="A9" s="6">
        <v>4</v>
      </c>
      <c r="B9" s="4" t="s">
        <v>15</v>
      </c>
      <c r="C9" s="4"/>
      <c r="D9" s="4"/>
      <c r="E9" s="4"/>
      <c r="F9" s="4"/>
      <c r="G9" s="4"/>
      <c r="H9" s="4"/>
    </row>
    <row r="10" spans="1:8" ht="25.9" customHeight="1">
      <c r="A10" s="4">
        <v>5</v>
      </c>
      <c r="B10" s="4" t="s">
        <v>16</v>
      </c>
      <c r="C10" s="4"/>
      <c r="D10" s="4"/>
      <c r="E10" s="4"/>
      <c r="F10" s="4"/>
      <c r="G10" s="4"/>
      <c r="H10" s="4"/>
    </row>
    <row r="11" spans="1:8" ht="25.9" customHeight="1">
      <c r="A11" s="4">
        <v>6</v>
      </c>
      <c r="B11" s="4" t="s">
        <v>17</v>
      </c>
      <c r="C11" s="4">
        <v>34</v>
      </c>
      <c r="D11" s="4">
        <v>145.28</v>
      </c>
      <c r="E11" s="4">
        <v>24</v>
      </c>
      <c r="F11" s="4">
        <v>258</v>
      </c>
      <c r="G11" s="4">
        <v>11.07</v>
      </c>
      <c r="H11" s="4">
        <f>D11+G11</f>
        <v>156.35</v>
      </c>
    </row>
    <row r="12" spans="1:8" ht="25.9" customHeight="1">
      <c r="A12" s="6">
        <v>7</v>
      </c>
      <c r="B12" s="4" t="s">
        <v>21</v>
      </c>
      <c r="C12" s="4"/>
      <c r="D12" s="4"/>
      <c r="E12" s="4"/>
      <c r="F12" s="4"/>
      <c r="G12" s="4"/>
      <c r="H12" s="4"/>
    </row>
    <row r="13" spans="1:8" ht="25.9" customHeight="1">
      <c r="A13" s="4">
        <v>8</v>
      </c>
      <c r="B13" s="5" t="s">
        <v>23</v>
      </c>
      <c r="C13" s="4"/>
      <c r="D13" s="4"/>
      <c r="E13" s="4"/>
      <c r="F13" s="4"/>
      <c r="G13" s="4"/>
      <c r="H13" s="4"/>
    </row>
    <row r="14" spans="1:8" ht="25.9" customHeight="1">
      <c r="A14" s="4">
        <v>9</v>
      </c>
      <c r="B14" s="5" t="s">
        <v>18</v>
      </c>
      <c r="C14" s="4"/>
      <c r="D14" s="4"/>
      <c r="E14" s="4"/>
      <c r="F14" s="4"/>
      <c r="G14" s="4"/>
      <c r="H14" s="4"/>
    </row>
    <row r="15" spans="1:8" ht="25.9" customHeight="1">
      <c r="A15" s="6">
        <v>10</v>
      </c>
      <c r="B15" s="5" t="s">
        <v>22</v>
      </c>
      <c r="C15" s="4"/>
      <c r="D15" s="4"/>
      <c r="E15" s="4"/>
      <c r="F15" s="4"/>
      <c r="G15" s="4"/>
      <c r="H15" s="4"/>
    </row>
    <row r="16" spans="1:8" ht="25.9" customHeight="1">
      <c r="A16" s="4">
        <v>11</v>
      </c>
      <c r="B16" s="19" t="s">
        <v>115</v>
      </c>
      <c r="C16" s="4"/>
      <c r="D16" s="4"/>
      <c r="E16" s="4"/>
      <c r="F16" s="4"/>
      <c r="G16" s="4"/>
      <c r="H16" s="4"/>
    </row>
    <row r="17" spans="1:8" ht="31.5" customHeight="1">
      <c r="A17" s="161" t="s">
        <v>19</v>
      </c>
      <c r="B17" s="161"/>
      <c r="C17" s="4"/>
      <c r="D17" s="4"/>
      <c r="E17" s="4"/>
      <c r="F17" s="4"/>
      <c r="G17" s="4"/>
      <c r="H17" s="4"/>
    </row>
    <row r="18" spans="1:8" ht="24.95" customHeight="1">
      <c r="A18" s="8"/>
      <c r="B18" s="8"/>
      <c r="C18" s="8"/>
      <c r="D18" s="8"/>
      <c r="E18" s="8"/>
      <c r="F18" s="8"/>
      <c r="G18" s="8"/>
      <c r="H18" s="8"/>
    </row>
  </sheetData>
  <mergeCells count="12">
    <mergeCell ref="A17:B17"/>
    <mergeCell ref="A4:A5"/>
    <mergeCell ref="B4:B5"/>
    <mergeCell ref="A1:B1"/>
    <mergeCell ref="F3:G3"/>
    <mergeCell ref="G1:H1"/>
    <mergeCell ref="C3:D3"/>
    <mergeCell ref="C4:D4"/>
    <mergeCell ref="E4:G4"/>
    <mergeCell ref="H4:H5"/>
    <mergeCell ref="C1:D1"/>
    <mergeCell ref="A2:H2"/>
  </mergeCells>
  <phoneticPr fontId="18" type="noConversion"/>
  <pageMargins left="0.8" right="0.70866141732283472" top="0.74803149606299213" bottom="0.74803149606299213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10"/>
  <sheetViews>
    <sheetView topLeftCell="A2" workbookViewId="0">
      <selection activeCell="Q8" sqref="Q8:T8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137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68"/>
      <c r="AO3" s="68"/>
      <c r="AP3" s="68"/>
      <c r="AQ3" s="68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67" t="s">
        <v>1</v>
      </c>
      <c r="B4" s="67" t="s">
        <v>2</v>
      </c>
      <c r="C4" s="67" t="s">
        <v>3</v>
      </c>
      <c r="D4" s="67" t="s">
        <v>219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67" t="s">
        <v>52</v>
      </c>
      <c r="BB4" s="67" t="s">
        <v>24</v>
      </c>
      <c r="BC4" s="67" t="s">
        <v>25</v>
      </c>
    </row>
    <row r="5" spans="1:56" ht="64.5" customHeight="1">
      <c r="A5" s="168">
        <v>1</v>
      </c>
      <c r="B5" s="168" t="s">
        <v>221</v>
      </c>
      <c r="C5" s="67" t="s">
        <v>4</v>
      </c>
      <c r="D5" s="51" t="s">
        <v>215</v>
      </c>
      <c r="E5" s="67" t="s">
        <v>0</v>
      </c>
      <c r="F5" s="67" t="s">
        <v>63</v>
      </c>
      <c r="G5" s="67" t="s">
        <v>64</v>
      </c>
      <c r="H5" s="67" t="s">
        <v>36</v>
      </c>
      <c r="I5" s="67" t="s">
        <v>0</v>
      </c>
      <c r="J5" s="67" t="s">
        <v>63</v>
      </c>
      <c r="K5" s="67" t="s">
        <v>64</v>
      </c>
      <c r="L5" s="67" t="s">
        <v>36</v>
      </c>
      <c r="M5" s="67" t="s">
        <v>0</v>
      </c>
      <c r="N5" s="67" t="s">
        <v>63</v>
      </c>
      <c r="O5" s="67" t="s">
        <v>64</v>
      </c>
      <c r="P5" s="67" t="s">
        <v>36</v>
      </c>
      <c r="Q5" s="67" t="s">
        <v>0</v>
      </c>
      <c r="R5" s="67" t="s">
        <v>63</v>
      </c>
      <c r="S5" s="67" t="s">
        <v>64</v>
      </c>
      <c r="T5" s="67" t="s">
        <v>36</v>
      </c>
      <c r="U5" s="67" t="s">
        <v>0</v>
      </c>
      <c r="V5" s="67" t="s">
        <v>63</v>
      </c>
      <c r="W5" s="67" t="s">
        <v>64</v>
      </c>
      <c r="X5" s="67" t="s">
        <v>36</v>
      </c>
      <c r="Y5" s="67" t="s">
        <v>0</v>
      </c>
      <c r="Z5" s="67" t="s">
        <v>63</v>
      </c>
      <c r="AA5" s="67" t="s">
        <v>64</v>
      </c>
      <c r="AB5" s="67" t="s">
        <v>36</v>
      </c>
      <c r="AC5" s="67" t="s">
        <v>0</v>
      </c>
      <c r="AD5" s="67" t="s">
        <v>63</v>
      </c>
      <c r="AE5" s="67" t="s">
        <v>64</v>
      </c>
      <c r="AF5" s="67" t="s">
        <v>36</v>
      </c>
      <c r="AG5" s="67" t="s">
        <v>0</v>
      </c>
      <c r="AH5" s="67" t="s">
        <v>63</v>
      </c>
      <c r="AI5" s="67" t="s">
        <v>64</v>
      </c>
      <c r="AJ5" s="67" t="s">
        <v>36</v>
      </c>
      <c r="AK5" s="67" t="s">
        <v>0</v>
      </c>
      <c r="AL5" s="67" t="s">
        <v>63</v>
      </c>
      <c r="AM5" s="67" t="s">
        <v>64</v>
      </c>
      <c r="AN5" s="67" t="s">
        <v>36</v>
      </c>
      <c r="AO5" s="67" t="s">
        <v>0</v>
      </c>
      <c r="AP5" s="67" t="s">
        <v>63</v>
      </c>
      <c r="AQ5" s="67" t="s">
        <v>64</v>
      </c>
      <c r="AR5" s="67" t="s">
        <v>36</v>
      </c>
      <c r="AS5" s="67" t="s">
        <v>0</v>
      </c>
      <c r="AT5" s="67" t="s">
        <v>63</v>
      </c>
      <c r="AU5" s="67" t="s">
        <v>64</v>
      </c>
      <c r="AV5" s="67" t="s">
        <v>36</v>
      </c>
      <c r="AW5" s="67" t="s">
        <v>0</v>
      </c>
      <c r="AX5" s="67" t="s">
        <v>63</v>
      </c>
      <c r="AY5" s="67" t="s">
        <v>64</v>
      </c>
      <c r="AZ5" s="67" t="s">
        <v>36</v>
      </c>
      <c r="BA5" s="169">
        <f>H6+L6+P6+T6+X6+AB6+AF6+AJ6+AN6+AR6+AV6+AZ6</f>
        <v>348</v>
      </c>
      <c r="BB5" s="172">
        <f>H10+L10+P10+T10+X10+AB10+AF10+AJ10+AN10+AR10+AV10+AZ10</f>
        <v>9.0479999999999983</v>
      </c>
      <c r="BC5" s="172">
        <f>BB5/2</f>
        <v>4.5239999999999991</v>
      </c>
    </row>
    <row r="6" spans="1:56" ht="36.75" customHeight="1">
      <c r="A6" s="168"/>
      <c r="B6" s="168"/>
      <c r="C6" s="169" t="s">
        <v>5</v>
      </c>
      <c r="D6" s="173" t="s">
        <v>216</v>
      </c>
      <c r="E6" s="169">
        <v>10</v>
      </c>
      <c r="F6" s="169">
        <v>3</v>
      </c>
      <c r="G6" s="169">
        <v>16</v>
      </c>
      <c r="H6" s="169">
        <f>SUM(E6:G6)</f>
        <v>29</v>
      </c>
      <c r="I6" s="169">
        <v>10</v>
      </c>
      <c r="J6" s="169">
        <v>3</v>
      </c>
      <c r="K6" s="169">
        <v>16</v>
      </c>
      <c r="L6" s="169">
        <f>SUM(I6:K6)</f>
        <v>29</v>
      </c>
      <c r="M6" s="169">
        <v>10</v>
      </c>
      <c r="N6" s="169">
        <v>3</v>
      </c>
      <c r="O6" s="169">
        <v>16</v>
      </c>
      <c r="P6" s="169">
        <f>SUM(M6:O6)</f>
        <v>29</v>
      </c>
      <c r="Q6" s="169">
        <v>10</v>
      </c>
      <c r="R6" s="169">
        <v>3</v>
      </c>
      <c r="S6" s="169">
        <v>16</v>
      </c>
      <c r="T6" s="169">
        <f>SUM(Q6:S6)</f>
        <v>29</v>
      </c>
      <c r="U6" s="169">
        <v>10</v>
      </c>
      <c r="V6" s="169">
        <v>3</v>
      </c>
      <c r="W6" s="169">
        <v>16</v>
      </c>
      <c r="X6" s="169">
        <f>SUM(U6:W6)</f>
        <v>29</v>
      </c>
      <c r="Y6" s="169">
        <v>10</v>
      </c>
      <c r="Z6" s="169">
        <v>3</v>
      </c>
      <c r="AA6" s="169">
        <v>16</v>
      </c>
      <c r="AB6" s="169">
        <f>SUM(Y6:AA6)</f>
        <v>29</v>
      </c>
      <c r="AC6" s="169">
        <v>10</v>
      </c>
      <c r="AD6" s="169">
        <v>3</v>
      </c>
      <c r="AE6" s="169">
        <v>16</v>
      </c>
      <c r="AF6" s="169">
        <f>SUM(AC6:AE6)</f>
        <v>29</v>
      </c>
      <c r="AG6" s="169">
        <v>10</v>
      </c>
      <c r="AH6" s="169">
        <v>3</v>
      </c>
      <c r="AI6" s="169">
        <v>16</v>
      </c>
      <c r="AJ6" s="169">
        <f>SUM(AG6:AI6)</f>
        <v>29</v>
      </c>
      <c r="AK6" s="169">
        <v>10</v>
      </c>
      <c r="AL6" s="169">
        <v>3</v>
      </c>
      <c r="AM6" s="169">
        <v>16</v>
      </c>
      <c r="AN6" s="169">
        <f>SUM(AK6:AM6)</f>
        <v>29</v>
      </c>
      <c r="AO6" s="169">
        <v>10</v>
      </c>
      <c r="AP6" s="169">
        <v>3</v>
      </c>
      <c r="AQ6" s="169">
        <v>16</v>
      </c>
      <c r="AR6" s="169">
        <f>SUM(AO6:AQ6)</f>
        <v>29</v>
      </c>
      <c r="AS6" s="169">
        <v>10</v>
      </c>
      <c r="AT6" s="169">
        <v>3</v>
      </c>
      <c r="AU6" s="169">
        <v>16</v>
      </c>
      <c r="AV6" s="169">
        <f>SUM(AS6:AU6)</f>
        <v>29</v>
      </c>
      <c r="AW6" s="169">
        <v>10</v>
      </c>
      <c r="AX6" s="169">
        <v>3</v>
      </c>
      <c r="AY6" s="169">
        <v>16</v>
      </c>
      <c r="AZ6" s="169">
        <f>SUM(AW6:AY6)</f>
        <v>29</v>
      </c>
      <c r="BA6" s="171"/>
      <c r="BB6" s="172"/>
      <c r="BC6" s="172"/>
    </row>
    <row r="7" spans="1:56" ht="33" customHeight="1">
      <c r="A7" s="168"/>
      <c r="B7" s="168"/>
      <c r="C7" s="170"/>
      <c r="D7" s="174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67" t="s">
        <v>47</v>
      </c>
      <c r="D8" s="96" t="s">
        <v>217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67" t="s">
        <v>48</v>
      </c>
      <c r="D9" s="67">
        <v>280</v>
      </c>
      <c r="E9" s="67" t="s">
        <v>0</v>
      </c>
      <c r="F9" s="67" t="s">
        <v>63</v>
      </c>
      <c r="G9" s="67" t="s">
        <v>64</v>
      </c>
      <c r="H9" s="67" t="s">
        <v>36</v>
      </c>
      <c r="I9" s="67" t="s">
        <v>0</v>
      </c>
      <c r="J9" s="67" t="s">
        <v>63</v>
      </c>
      <c r="K9" s="67" t="s">
        <v>64</v>
      </c>
      <c r="L9" s="67" t="s">
        <v>36</v>
      </c>
      <c r="M9" s="67" t="s">
        <v>0</v>
      </c>
      <c r="N9" s="67" t="s">
        <v>63</v>
      </c>
      <c r="O9" s="67" t="s">
        <v>64</v>
      </c>
      <c r="P9" s="67" t="s">
        <v>36</v>
      </c>
      <c r="Q9" s="67" t="s">
        <v>0</v>
      </c>
      <c r="R9" s="67" t="s">
        <v>63</v>
      </c>
      <c r="S9" s="67" t="s">
        <v>64</v>
      </c>
      <c r="T9" s="67" t="s">
        <v>36</v>
      </c>
      <c r="U9" s="67" t="s">
        <v>0</v>
      </c>
      <c r="V9" s="67" t="s">
        <v>63</v>
      </c>
      <c r="W9" s="67" t="s">
        <v>64</v>
      </c>
      <c r="X9" s="67" t="s">
        <v>36</v>
      </c>
      <c r="Y9" s="67" t="s">
        <v>0</v>
      </c>
      <c r="Z9" s="67" t="s">
        <v>63</v>
      </c>
      <c r="AA9" s="67" t="s">
        <v>64</v>
      </c>
      <c r="AB9" s="67" t="s">
        <v>36</v>
      </c>
      <c r="AC9" s="67" t="s">
        <v>0</v>
      </c>
      <c r="AD9" s="67" t="s">
        <v>63</v>
      </c>
      <c r="AE9" s="67" t="s">
        <v>64</v>
      </c>
      <c r="AF9" s="67" t="s">
        <v>36</v>
      </c>
      <c r="AG9" s="67" t="s">
        <v>218</v>
      </c>
      <c r="AH9" s="67" t="s">
        <v>63</v>
      </c>
      <c r="AI9" s="67" t="s">
        <v>64</v>
      </c>
      <c r="AJ9" s="67" t="s">
        <v>36</v>
      </c>
      <c r="AK9" s="67" t="s">
        <v>0</v>
      </c>
      <c r="AL9" s="67" t="s">
        <v>63</v>
      </c>
      <c r="AM9" s="67" t="s">
        <v>64</v>
      </c>
      <c r="AN9" s="67" t="s">
        <v>36</v>
      </c>
      <c r="AO9" s="67" t="s">
        <v>0</v>
      </c>
      <c r="AP9" s="67" t="s">
        <v>63</v>
      </c>
      <c r="AQ9" s="67" t="s">
        <v>64</v>
      </c>
      <c r="AR9" s="67" t="s">
        <v>36</v>
      </c>
      <c r="AS9" s="67" t="s">
        <v>0</v>
      </c>
      <c r="AT9" s="67" t="s">
        <v>63</v>
      </c>
      <c r="AU9" s="67" t="s">
        <v>64</v>
      </c>
      <c r="AV9" s="67" t="s">
        <v>36</v>
      </c>
      <c r="AW9" s="67" t="s">
        <v>0</v>
      </c>
      <c r="AX9" s="67" t="s">
        <v>63</v>
      </c>
      <c r="AY9" s="67" t="s">
        <v>64</v>
      </c>
      <c r="AZ9" s="67" t="s">
        <v>36</v>
      </c>
      <c r="BA9" s="171"/>
      <c r="BB9" s="172"/>
      <c r="BC9" s="172"/>
    </row>
    <row r="10" spans="1:56" ht="105" customHeight="1">
      <c r="A10" s="168"/>
      <c r="B10" s="168"/>
      <c r="C10" s="67" t="s">
        <v>143</v>
      </c>
      <c r="D10" s="67">
        <v>29</v>
      </c>
      <c r="E10" s="69">
        <f>E6*0.026</f>
        <v>0.26</v>
      </c>
      <c r="F10" s="69">
        <f>F6*0.026</f>
        <v>7.8E-2</v>
      </c>
      <c r="G10" s="69">
        <f>G6*0.026</f>
        <v>0.41599999999999998</v>
      </c>
      <c r="H10" s="69">
        <f>E10+F10+G10</f>
        <v>0.754</v>
      </c>
      <c r="I10" s="69">
        <f t="shared" ref="I10:K10" si="0">I6*0.026</f>
        <v>0.26</v>
      </c>
      <c r="J10" s="69">
        <f t="shared" si="0"/>
        <v>7.8E-2</v>
      </c>
      <c r="K10" s="69">
        <f t="shared" si="0"/>
        <v>0.41599999999999998</v>
      </c>
      <c r="L10" s="69">
        <f t="shared" ref="L10" si="1">I10+J10+K10</f>
        <v>0.754</v>
      </c>
      <c r="M10" s="69">
        <f t="shared" ref="M10:O10" si="2">M6*0.026</f>
        <v>0.26</v>
      </c>
      <c r="N10" s="69">
        <f t="shared" si="2"/>
        <v>7.8E-2</v>
      </c>
      <c r="O10" s="69">
        <f t="shared" si="2"/>
        <v>0.41599999999999998</v>
      </c>
      <c r="P10" s="69">
        <f t="shared" ref="P10" si="3">M10+N10+O10</f>
        <v>0.754</v>
      </c>
      <c r="Q10" s="69">
        <f t="shared" ref="Q10:S10" si="4">Q6*0.026</f>
        <v>0.26</v>
      </c>
      <c r="R10" s="69">
        <f t="shared" si="4"/>
        <v>7.8E-2</v>
      </c>
      <c r="S10" s="69">
        <f t="shared" si="4"/>
        <v>0.41599999999999998</v>
      </c>
      <c r="T10" s="69">
        <f t="shared" ref="T10" si="5">Q10+R10+S10</f>
        <v>0.754</v>
      </c>
      <c r="U10" s="69">
        <f t="shared" ref="U10:W10" si="6">U6*0.026</f>
        <v>0.26</v>
      </c>
      <c r="V10" s="69">
        <f t="shared" si="6"/>
        <v>7.8E-2</v>
      </c>
      <c r="W10" s="69">
        <f t="shared" si="6"/>
        <v>0.41599999999999998</v>
      </c>
      <c r="X10" s="69">
        <f t="shared" ref="X10" si="7">U10+V10+W10</f>
        <v>0.754</v>
      </c>
      <c r="Y10" s="69">
        <f t="shared" ref="Y10:AA10" si="8">Y6*0.026</f>
        <v>0.26</v>
      </c>
      <c r="Z10" s="69">
        <f t="shared" si="8"/>
        <v>7.8E-2</v>
      </c>
      <c r="AA10" s="69">
        <f t="shared" si="8"/>
        <v>0.41599999999999998</v>
      </c>
      <c r="AB10" s="69">
        <f t="shared" ref="AB10" si="9">Y10+Z10+AA10</f>
        <v>0.754</v>
      </c>
      <c r="AC10" s="69">
        <f t="shared" ref="AC10:AE10" si="10">AC6*0.026</f>
        <v>0.26</v>
      </c>
      <c r="AD10" s="69">
        <f t="shared" si="10"/>
        <v>7.8E-2</v>
      </c>
      <c r="AE10" s="69">
        <f t="shared" si="10"/>
        <v>0.41599999999999998</v>
      </c>
      <c r="AF10" s="69">
        <f t="shared" ref="AF10" si="11">AC10+AD10+AE10</f>
        <v>0.754</v>
      </c>
      <c r="AG10" s="69">
        <f t="shared" ref="AG10:AI10" si="12">AG6*0.026</f>
        <v>0.26</v>
      </c>
      <c r="AH10" s="69">
        <f t="shared" si="12"/>
        <v>7.8E-2</v>
      </c>
      <c r="AI10" s="69">
        <f t="shared" si="12"/>
        <v>0.41599999999999998</v>
      </c>
      <c r="AJ10" s="69">
        <f t="shared" ref="AJ10" si="13">AG10+AH10+AI10</f>
        <v>0.754</v>
      </c>
      <c r="AK10" s="69">
        <f t="shared" ref="AK10:AM10" si="14">AK6*0.026</f>
        <v>0.26</v>
      </c>
      <c r="AL10" s="69">
        <f t="shared" si="14"/>
        <v>7.8E-2</v>
      </c>
      <c r="AM10" s="69">
        <f t="shared" si="14"/>
        <v>0.41599999999999998</v>
      </c>
      <c r="AN10" s="69">
        <f t="shared" ref="AN10" si="15">AK10+AL10+AM10</f>
        <v>0.754</v>
      </c>
      <c r="AO10" s="69">
        <f t="shared" ref="AO10:AQ10" si="16">AO6*0.026</f>
        <v>0.26</v>
      </c>
      <c r="AP10" s="69">
        <f t="shared" si="16"/>
        <v>7.8E-2</v>
      </c>
      <c r="AQ10" s="69">
        <f t="shared" si="16"/>
        <v>0.41599999999999998</v>
      </c>
      <c r="AR10" s="69">
        <f t="shared" ref="AR10" si="17">AO10+AP10+AQ10</f>
        <v>0.754</v>
      </c>
      <c r="AS10" s="69">
        <f t="shared" ref="AS10:AU10" si="18">AS6*0.026</f>
        <v>0.26</v>
      </c>
      <c r="AT10" s="69">
        <f t="shared" si="18"/>
        <v>7.8E-2</v>
      </c>
      <c r="AU10" s="69">
        <f t="shared" si="18"/>
        <v>0.41599999999999998</v>
      </c>
      <c r="AV10" s="69">
        <f t="shared" ref="AV10" si="19">AS10+AT10+AU10</f>
        <v>0.754</v>
      </c>
      <c r="AW10" s="69">
        <f t="shared" ref="AW10:AY10" si="20">AW6*0.026</f>
        <v>0.26</v>
      </c>
      <c r="AX10" s="69">
        <f t="shared" si="20"/>
        <v>7.8E-2</v>
      </c>
      <c r="AY10" s="69">
        <f t="shared" si="20"/>
        <v>0.41599999999999998</v>
      </c>
      <c r="AZ10" s="69">
        <f t="shared" ref="AZ10" si="21">AW10+AX10+AY10</f>
        <v>0.754</v>
      </c>
      <c r="BA10" s="170"/>
      <c r="BB10" s="172"/>
      <c r="BC10" s="172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C10" sqref="AC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137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61"/>
      <c r="AO3" s="61"/>
      <c r="AP3" s="61"/>
      <c r="AQ3" s="61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60" t="s">
        <v>1</v>
      </c>
      <c r="B4" s="60" t="s">
        <v>2</v>
      </c>
      <c r="C4" s="60" t="s">
        <v>3</v>
      </c>
      <c r="D4" s="60" t="s">
        <v>214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60" t="s">
        <v>52</v>
      </c>
      <c r="BB4" s="60" t="s">
        <v>24</v>
      </c>
      <c r="BC4" s="60" t="s">
        <v>25</v>
      </c>
    </row>
    <row r="5" spans="1:56" ht="64.5" customHeight="1">
      <c r="A5" s="168">
        <v>2</v>
      </c>
      <c r="B5" s="168" t="s">
        <v>221</v>
      </c>
      <c r="C5" s="60" t="s">
        <v>4</v>
      </c>
      <c r="D5" s="51" t="s">
        <v>212</v>
      </c>
      <c r="E5" s="60" t="s">
        <v>0</v>
      </c>
      <c r="F5" s="60" t="s">
        <v>63</v>
      </c>
      <c r="G5" s="60" t="s">
        <v>64</v>
      </c>
      <c r="H5" s="60" t="s">
        <v>36</v>
      </c>
      <c r="I5" s="60" t="s">
        <v>0</v>
      </c>
      <c r="J5" s="60" t="s">
        <v>63</v>
      </c>
      <c r="K5" s="60" t="s">
        <v>64</v>
      </c>
      <c r="L5" s="60" t="s">
        <v>36</v>
      </c>
      <c r="M5" s="60" t="s">
        <v>0</v>
      </c>
      <c r="N5" s="60" t="s">
        <v>63</v>
      </c>
      <c r="O5" s="60" t="s">
        <v>64</v>
      </c>
      <c r="P5" s="60" t="s">
        <v>36</v>
      </c>
      <c r="Q5" s="60" t="s">
        <v>0</v>
      </c>
      <c r="R5" s="60" t="s">
        <v>63</v>
      </c>
      <c r="S5" s="60" t="s">
        <v>64</v>
      </c>
      <c r="T5" s="60" t="s">
        <v>36</v>
      </c>
      <c r="U5" s="60" t="s">
        <v>0</v>
      </c>
      <c r="V5" s="60" t="s">
        <v>63</v>
      </c>
      <c r="W5" s="60" t="s">
        <v>64</v>
      </c>
      <c r="X5" s="60" t="s">
        <v>36</v>
      </c>
      <c r="Y5" s="60" t="s">
        <v>0</v>
      </c>
      <c r="Z5" s="60" t="s">
        <v>63</v>
      </c>
      <c r="AA5" s="60" t="s">
        <v>64</v>
      </c>
      <c r="AB5" s="60" t="s">
        <v>36</v>
      </c>
      <c r="AC5" s="60" t="s">
        <v>0</v>
      </c>
      <c r="AD5" s="60" t="s">
        <v>63</v>
      </c>
      <c r="AE5" s="60" t="s">
        <v>64</v>
      </c>
      <c r="AF5" s="60" t="s">
        <v>36</v>
      </c>
      <c r="AG5" s="60" t="s">
        <v>0</v>
      </c>
      <c r="AH5" s="60" t="s">
        <v>63</v>
      </c>
      <c r="AI5" s="60" t="s">
        <v>64</v>
      </c>
      <c r="AJ5" s="60" t="s">
        <v>36</v>
      </c>
      <c r="AK5" s="60" t="s">
        <v>0</v>
      </c>
      <c r="AL5" s="60" t="s">
        <v>63</v>
      </c>
      <c r="AM5" s="60" t="s">
        <v>64</v>
      </c>
      <c r="AN5" s="60" t="s">
        <v>36</v>
      </c>
      <c r="AO5" s="60" t="s">
        <v>0</v>
      </c>
      <c r="AP5" s="60" t="s">
        <v>63</v>
      </c>
      <c r="AQ5" s="60" t="s">
        <v>64</v>
      </c>
      <c r="AR5" s="60" t="s">
        <v>36</v>
      </c>
      <c r="AS5" s="60" t="s">
        <v>0</v>
      </c>
      <c r="AT5" s="60" t="s">
        <v>63</v>
      </c>
      <c r="AU5" s="60" t="s">
        <v>64</v>
      </c>
      <c r="AV5" s="60" t="s">
        <v>36</v>
      </c>
      <c r="AW5" s="60" t="s">
        <v>0</v>
      </c>
      <c r="AX5" s="60" t="s">
        <v>63</v>
      </c>
      <c r="AY5" s="60" t="s">
        <v>64</v>
      </c>
      <c r="AZ5" s="60" t="s">
        <v>36</v>
      </c>
      <c r="BA5" s="169">
        <f>H6+L6+P6+T6+X6+AB6+AF6+AJ6+AN6+AR6+AV6+AZ6</f>
        <v>565</v>
      </c>
      <c r="BB5" s="172">
        <f>H10+L10+P10+T10+X10+AB10+AF10+AJ10+AN10+AR10+AV10+AZ10</f>
        <v>14.690000000000001</v>
      </c>
      <c r="BC5" s="172">
        <f>BB5/2</f>
        <v>7.3450000000000006</v>
      </c>
    </row>
    <row r="6" spans="1:56" ht="36.75" customHeight="1">
      <c r="A6" s="168"/>
      <c r="B6" s="168"/>
      <c r="C6" s="169" t="s">
        <v>5</v>
      </c>
      <c r="D6" s="179" t="s">
        <v>213</v>
      </c>
      <c r="E6" s="169">
        <v>33</v>
      </c>
      <c r="F6" s="169">
        <v>6</v>
      </c>
      <c r="G6" s="169">
        <v>5</v>
      </c>
      <c r="H6" s="169">
        <f>E6+F6+G6</f>
        <v>44</v>
      </c>
      <c r="I6" s="169">
        <v>33</v>
      </c>
      <c r="J6" s="169">
        <v>6</v>
      </c>
      <c r="K6" s="169">
        <v>5</v>
      </c>
      <c r="L6" s="169">
        <f t="shared" ref="L6" si="0">I6+J6+K6</f>
        <v>44</v>
      </c>
      <c r="M6" s="169">
        <v>33</v>
      </c>
      <c r="N6" s="169">
        <v>6</v>
      </c>
      <c r="O6" s="169">
        <v>6</v>
      </c>
      <c r="P6" s="169">
        <f t="shared" ref="P6" si="1">M6+N6+O6</f>
        <v>45</v>
      </c>
      <c r="Q6" s="169">
        <v>33</v>
      </c>
      <c r="R6" s="169">
        <v>6</v>
      </c>
      <c r="S6" s="169">
        <v>6</v>
      </c>
      <c r="T6" s="169">
        <f t="shared" ref="T6" si="2">Q6+R6+S6</f>
        <v>45</v>
      </c>
      <c r="U6" s="169">
        <v>33</v>
      </c>
      <c r="V6" s="169">
        <v>7</v>
      </c>
      <c r="W6" s="169">
        <v>6</v>
      </c>
      <c r="X6" s="169">
        <f t="shared" ref="X6" si="3">U6+V6+W6</f>
        <v>46</v>
      </c>
      <c r="Y6" s="169">
        <v>33</v>
      </c>
      <c r="Z6" s="169">
        <v>8</v>
      </c>
      <c r="AA6" s="169">
        <v>6</v>
      </c>
      <c r="AB6" s="169">
        <f>Y6+Z6+AA6</f>
        <v>47</v>
      </c>
      <c r="AC6" s="169">
        <v>35</v>
      </c>
      <c r="AD6" s="169">
        <v>8</v>
      </c>
      <c r="AE6" s="169">
        <v>6</v>
      </c>
      <c r="AF6" s="169">
        <f t="shared" ref="AF6" si="4">AC6+AD6+AE6</f>
        <v>49</v>
      </c>
      <c r="AG6" s="169">
        <v>38</v>
      </c>
      <c r="AH6" s="169">
        <v>8</v>
      </c>
      <c r="AI6" s="169">
        <v>5</v>
      </c>
      <c r="AJ6" s="169">
        <f t="shared" ref="AJ6" si="5">AG6+AH6+AI6</f>
        <v>51</v>
      </c>
      <c r="AK6" s="169">
        <v>33</v>
      </c>
      <c r="AL6" s="169">
        <v>8</v>
      </c>
      <c r="AM6" s="169">
        <v>4</v>
      </c>
      <c r="AN6" s="169">
        <f t="shared" ref="AN6" si="6">AK6+AL6+AM6</f>
        <v>45</v>
      </c>
      <c r="AO6" s="169">
        <v>36</v>
      </c>
      <c r="AP6" s="169">
        <v>9</v>
      </c>
      <c r="AQ6" s="169">
        <v>4</v>
      </c>
      <c r="AR6" s="169">
        <f t="shared" ref="AR6" si="7">AO6+AP6+AQ6</f>
        <v>49</v>
      </c>
      <c r="AS6" s="169">
        <v>37</v>
      </c>
      <c r="AT6" s="169">
        <v>9</v>
      </c>
      <c r="AU6" s="169">
        <v>4</v>
      </c>
      <c r="AV6" s="169">
        <f t="shared" ref="AV6" si="8">AS6+AT6+AU6</f>
        <v>50</v>
      </c>
      <c r="AW6" s="169">
        <v>37</v>
      </c>
      <c r="AX6" s="169">
        <v>9</v>
      </c>
      <c r="AY6" s="169">
        <v>4</v>
      </c>
      <c r="AZ6" s="169">
        <f t="shared" ref="AZ6" si="9">AW6+AX6+AY6</f>
        <v>50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60" t="s">
        <v>47</v>
      </c>
      <c r="D8" s="52">
        <v>41407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60" t="s">
        <v>48</v>
      </c>
      <c r="D9" s="60">
        <v>1500</v>
      </c>
      <c r="E9" s="60" t="s">
        <v>0</v>
      </c>
      <c r="F9" s="60" t="s">
        <v>63</v>
      </c>
      <c r="G9" s="60" t="s">
        <v>64</v>
      </c>
      <c r="H9" s="60" t="s">
        <v>36</v>
      </c>
      <c r="I9" s="60" t="s">
        <v>0</v>
      </c>
      <c r="J9" s="60" t="s">
        <v>63</v>
      </c>
      <c r="K9" s="60" t="s">
        <v>64</v>
      </c>
      <c r="L9" s="60" t="s">
        <v>36</v>
      </c>
      <c r="M9" s="60" t="s">
        <v>0</v>
      </c>
      <c r="N9" s="60" t="s">
        <v>63</v>
      </c>
      <c r="O9" s="60" t="s">
        <v>64</v>
      </c>
      <c r="P9" s="60" t="s">
        <v>36</v>
      </c>
      <c r="Q9" s="60" t="s">
        <v>0</v>
      </c>
      <c r="R9" s="60" t="s">
        <v>63</v>
      </c>
      <c r="S9" s="60" t="s">
        <v>64</v>
      </c>
      <c r="T9" s="60" t="s">
        <v>36</v>
      </c>
      <c r="U9" s="60" t="s">
        <v>0</v>
      </c>
      <c r="V9" s="60" t="s">
        <v>63</v>
      </c>
      <c r="W9" s="60" t="s">
        <v>64</v>
      </c>
      <c r="X9" s="60" t="s">
        <v>36</v>
      </c>
      <c r="Y9" s="60" t="s">
        <v>0</v>
      </c>
      <c r="Z9" s="60" t="s">
        <v>63</v>
      </c>
      <c r="AA9" s="60" t="s">
        <v>64</v>
      </c>
      <c r="AB9" s="60" t="s">
        <v>36</v>
      </c>
      <c r="AC9" s="60" t="s">
        <v>0</v>
      </c>
      <c r="AD9" s="60" t="s">
        <v>63</v>
      </c>
      <c r="AE9" s="60" t="s">
        <v>64</v>
      </c>
      <c r="AF9" s="60" t="s">
        <v>36</v>
      </c>
      <c r="AG9" s="60" t="s">
        <v>0</v>
      </c>
      <c r="AH9" s="60" t="s">
        <v>63</v>
      </c>
      <c r="AI9" s="60" t="s">
        <v>64</v>
      </c>
      <c r="AJ9" s="60" t="s">
        <v>36</v>
      </c>
      <c r="AK9" s="60" t="s">
        <v>0</v>
      </c>
      <c r="AL9" s="60" t="s">
        <v>63</v>
      </c>
      <c r="AM9" s="60" t="s">
        <v>64</v>
      </c>
      <c r="AN9" s="60" t="s">
        <v>36</v>
      </c>
      <c r="AO9" s="60" t="s">
        <v>0</v>
      </c>
      <c r="AP9" s="60" t="s">
        <v>63</v>
      </c>
      <c r="AQ9" s="60" t="s">
        <v>64</v>
      </c>
      <c r="AR9" s="60" t="s">
        <v>36</v>
      </c>
      <c r="AS9" s="60" t="s">
        <v>0</v>
      </c>
      <c r="AT9" s="60" t="s">
        <v>63</v>
      </c>
      <c r="AU9" s="60" t="s">
        <v>64</v>
      </c>
      <c r="AV9" s="60" t="s">
        <v>36</v>
      </c>
      <c r="AW9" s="60" t="s">
        <v>0</v>
      </c>
      <c r="AX9" s="60" t="s">
        <v>63</v>
      </c>
      <c r="AY9" s="60" t="s">
        <v>64</v>
      </c>
      <c r="AZ9" s="60" t="s">
        <v>36</v>
      </c>
      <c r="BA9" s="171"/>
      <c r="BB9" s="172"/>
      <c r="BC9" s="172"/>
    </row>
    <row r="10" spans="1:56" ht="105" customHeight="1">
      <c r="A10" s="168"/>
      <c r="B10" s="168"/>
      <c r="C10" s="60" t="s">
        <v>143</v>
      </c>
      <c r="D10" s="60">
        <v>78</v>
      </c>
      <c r="E10" s="62">
        <f>E6*0.026</f>
        <v>0.85799999999999998</v>
      </c>
      <c r="F10" s="62">
        <f>F6*0.026</f>
        <v>0.156</v>
      </c>
      <c r="G10" s="62">
        <f>G6*0.026</f>
        <v>0.13</v>
      </c>
      <c r="H10" s="62">
        <f t="shared" ref="H10:AZ10" si="10">H6*0.026</f>
        <v>1.1439999999999999</v>
      </c>
      <c r="I10" s="62">
        <f t="shared" si="10"/>
        <v>0.85799999999999998</v>
      </c>
      <c r="J10" s="62">
        <f t="shared" si="10"/>
        <v>0.156</v>
      </c>
      <c r="K10" s="62">
        <f t="shared" si="10"/>
        <v>0.13</v>
      </c>
      <c r="L10" s="62">
        <f t="shared" si="10"/>
        <v>1.1439999999999999</v>
      </c>
      <c r="M10" s="62">
        <f t="shared" si="10"/>
        <v>0.85799999999999998</v>
      </c>
      <c r="N10" s="62">
        <f t="shared" si="10"/>
        <v>0.156</v>
      </c>
      <c r="O10" s="62">
        <f t="shared" si="10"/>
        <v>0.156</v>
      </c>
      <c r="P10" s="62">
        <f t="shared" si="10"/>
        <v>1.17</v>
      </c>
      <c r="Q10" s="62">
        <f t="shared" si="10"/>
        <v>0.85799999999999998</v>
      </c>
      <c r="R10" s="62">
        <f t="shared" si="10"/>
        <v>0.156</v>
      </c>
      <c r="S10" s="62">
        <f t="shared" si="10"/>
        <v>0.156</v>
      </c>
      <c r="T10" s="62">
        <f t="shared" si="10"/>
        <v>1.17</v>
      </c>
      <c r="U10" s="62">
        <f t="shared" si="10"/>
        <v>0.85799999999999998</v>
      </c>
      <c r="V10" s="62">
        <f t="shared" si="10"/>
        <v>0.182</v>
      </c>
      <c r="W10" s="62">
        <f t="shared" si="10"/>
        <v>0.156</v>
      </c>
      <c r="X10" s="62">
        <f t="shared" si="10"/>
        <v>1.196</v>
      </c>
      <c r="Y10" s="119">
        <f t="shared" si="10"/>
        <v>0.85799999999999998</v>
      </c>
      <c r="Z10" s="119">
        <f t="shared" si="10"/>
        <v>0.20799999999999999</v>
      </c>
      <c r="AA10" s="119">
        <f t="shared" si="10"/>
        <v>0.156</v>
      </c>
      <c r="AB10" s="119">
        <f t="shared" si="10"/>
        <v>1.222</v>
      </c>
      <c r="AC10" s="119">
        <f t="shared" si="10"/>
        <v>0.90999999999999992</v>
      </c>
      <c r="AD10" s="119">
        <f t="shared" si="10"/>
        <v>0.20799999999999999</v>
      </c>
      <c r="AE10" s="119">
        <f t="shared" si="10"/>
        <v>0.156</v>
      </c>
      <c r="AF10" s="119">
        <f t="shared" si="10"/>
        <v>1.274</v>
      </c>
      <c r="AG10" s="119">
        <f t="shared" si="10"/>
        <v>0.98799999999999999</v>
      </c>
      <c r="AH10" s="119">
        <f t="shared" si="10"/>
        <v>0.20799999999999999</v>
      </c>
      <c r="AI10" s="119">
        <f t="shared" si="10"/>
        <v>0.13</v>
      </c>
      <c r="AJ10" s="119">
        <f t="shared" si="10"/>
        <v>1.3259999999999998</v>
      </c>
      <c r="AK10" s="119">
        <f t="shared" si="10"/>
        <v>0.85799999999999998</v>
      </c>
      <c r="AL10" s="119">
        <f t="shared" si="10"/>
        <v>0.20799999999999999</v>
      </c>
      <c r="AM10" s="119">
        <f t="shared" si="10"/>
        <v>0.104</v>
      </c>
      <c r="AN10" s="119">
        <f t="shared" si="10"/>
        <v>1.17</v>
      </c>
      <c r="AO10" s="119">
        <f t="shared" si="10"/>
        <v>0.93599999999999994</v>
      </c>
      <c r="AP10" s="119">
        <f t="shared" si="10"/>
        <v>0.23399999999999999</v>
      </c>
      <c r="AQ10" s="119">
        <f t="shared" si="10"/>
        <v>0.104</v>
      </c>
      <c r="AR10" s="119">
        <f t="shared" si="10"/>
        <v>1.274</v>
      </c>
      <c r="AS10" s="119">
        <f t="shared" si="10"/>
        <v>0.96199999999999997</v>
      </c>
      <c r="AT10" s="119">
        <f t="shared" si="10"/>
        <v>0.23399999999999999</v>
      </c>
      <c r="AU10" s="119">
        <f t="shared" si="10"/>
        <v>0.104</v>
      </c>
      <c r="AV10" s="119">
        <f t="shared" si="10"/>
        <v>1.3</v>
      </c>
      <c r="AW10" s="119">
        <f t="shared" si="10"/>
        <v>0.96199999999999997</v>
      </c>
      <c r="AX10" s="119">
        <f t="shared" si="10"/>
        <v>0.23399999999999999</v>
      </c>
      <c r="AY10" s="119">
        <f t="shared" si="10"/>
        <v>0.104</v>
      </c>
      <c r="AZ10" s="119">
        <f t="shared" si="10"/>
        <v>1.3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0"/>
  <sheetViews>
    <sheetView topLeftCell="D1" workbookViewId="0">
      <selection activeCell="AQ10" sqref="AQ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6.5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205</v>
      </c>
      <c r="B1" s="175"/>
    </row>
    <row r="2" spans="1:56" ht="38.25" customHeight="1">
      <c r="A2" s="176" t="s">
        <v>189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61"/>
      <c r="AO3" s="61"/>
      <c r="AP3" s="61"/>
      <c r="AQ3" s="61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60" t="s">
        <v>1</v>
      </c>
      <c r="B4" s="60" t="s">
        <v>2</v>
      </c>
      <c r="C4" s="60" t="s">
        <v>3</v>
      </c>
      <c r="D4" s="60" t="s">
        <v>196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60" t="s">
        <v>52</v>
      </c>
      <c r="BB4" s="60" t="s">
        <v>24</v>
      </c>
      <c r="BC4" s="60" t="s">
        <v>25</v>
      </c>
    </row>
    <row r="5" spans="1:56" ht="64.5" customHeight="1">
      <c r="A5" s="168">
        <v>3</v>
      </c>
      <c r="B5" s="168" t="s">
        <v>220</v>
      </c>
      <c r="C5" s="60" t="s">
        <v>4</v>
      </c>
      <c r="D5" s="51" t="s">
        <v>197</v>
      </c>
      <c r="E5" s="60" t="s">
        <v>0</v>
      </c>
      <c r="F5" s="60" t="s">
        <v>63</v>
      </c>
      <c r="G5" s="60" t="s">
        <v>64</v>
      </c>
      <c r="H5" s="60" t="s">
        <v>36</v>
      </c>
      <c r="I5" s="60" t="s">
        <v>0</v>
      </c>
      <c r="J5" s="60" t="s">
        <v>63</v>
      </c>
      <c r="K5" s="60" t="s">
        <v>64</v>
      </c>
      <c r="L5" s="60" t="s">
        <v>36</v>
      </c>
      <c r="M5" s="60" t="s">
        <v>0</v>
      </c>
      <c r="N5" s="60" t="s">
        <v>63</v>
      </c>
      <c r="O5" s="60" t="s">
        <v>64</v>
      </c>
      <c r="P5" s="60" t="s">
        <v>36</v>
      </c>
      <c r="Q5" s="60" t="s">
        <v>0</v>
      </c>
      <c r="R5" s="60" t="s">
        <v>63</v>
      </c>
      <c r="S5" s="60" t="s">
        <v>64</v>
      </c>
      <c r="T5" s="60" t="s">
        <v>36</v>
      </c>
      <c r="U5" s="60" t="s">
        <v>0</v>
      </c>
      <c r="V5" s="60" t="s">
        <v>63</v>
      </c>
      <c r="W5" s="60" t="s">
        <v>64</v>
      </c>
      <c r="X5" s="60" t="s">
        <v>36</v>
      </c>
      <c r="Y5" s="60" t="s">
        <v>0</v>
      </c>
      <c r="Z5" s="60" t="s">
        <v>63</v>
      </c>
      <c r="AA5" s="60" t="s">
        <v>64</v>
      </c>
      <c r="AB5" s="60" t="s">
        <v>36</v>
      </c>
      <c r="AC5" s="60" t="s">
        <v>0</v>
      </c>
      <c r="AD5" s="60" t="s">
        <v>63</v>
      </c>
      <c r="AE5" s="60" t="s">
        <v>64</v>
      </c>
      <c r="AF5" s="60" t="s">
        <v>36</v>
      </c>
      <c r="AG5" s="60" t="s">
        <v>0</v>
      </c>
      <c r="AH5" s="60" t="s">
        <v>63</v>
      </c>
      <c r="AI5" s="60" t="s">
        <v>64</v>
      </c>
      <c r="AJ5" s="60" t="s">
        <v>36</v>
      </c>
      <c r="AK5" s="60" t="s">
        <v>0</v>
      </c>
      <c r="AL5" s="60" t="s">
        <v>63</v>
      </c>
      <c r="AM5" s="60" t="s">
        <v>64</v>
      </c>
      <c r="AN5" s="60" t="s">
        <v>36</v>
      </c>
      <c r="AO5" s="60" t="s">
        <v>0</v>
      </c>
      <c r="AP5" s="60" t="s">
        <v>63</v>
      </c>
      <c r="AQ5" s="60" t="s">
        <v>64</v>
      </c>
      <c r="AR5" s="60" t="s">
        <v>36</v>
      </c>
      <c r="AS5" s="60" t="s">
        <v>0</v>
      </c>
      <c r="AT5" s="60" t="s">
        <v>63</v>
      </c>
      <c r="AU5" s="60" t="s">
        <v>64</v>
      </c>
      <c r="AV5" s="60" t="s">
        <v>36</v>
      </c>
      <c r="AW5" s="60" t="s">
        <v>0</v>
      </c>
      <c r="AX5" s="60" t="s">
        <v>63</v>
      </c>
      <c r="AY5" s="60" t="s">
        <v>64</v>
      </c>
      <c r="AZ5" s="60" t="s">
        <v>36</v>
      </c>
      <c r="BA5" s="169">
        <f>H6+L6+P6+T6+X6+AB6+AF6+AJ6+AN6+AR6+AV6+AZ6</f>
        <v>288</v>
      </c>
      <c r="BB5" s="172">
        <f>H10+L10+P10+T10+X10+AB10+AF10+AJ10+AN10+AR10+AV10+AZ10</f>
        <v>7.1012999999999993</v>
      </c>
      <c r="BC5" s="172">
        <f>BB5/2</f>
        <v>3.5506499999999996</v>
      </c>
    </row>
    <row r="6" spans="1:56" ht="36.75" customHeight="1">
      <c r="A6" s="168"/>
      <c r="B6" s="168"/>
      <c r="C6" s="169" t="s">
        <v>5</v>
      </c>
      <c r="D6" s="179" t="s">
        <v>210</v>
      </c>
      <c r="E6" s="169">
        <v>12</v>
      </c>
      <c r="F6" s="169">
        <v>6</v>
      </c>
      <c r="G6" s="169">
        <v>5</v>
      </c>
      <c r="H6" s="169">
        <f>SUM(E6:G6)</f>
        <v>23</v>
      </c>
      <c r="I6" s="169">
        <v>12</v>
      </c>
      <c r="J6" s="169">
        <v>6</v>
      </c>
      <c r="K6" s="169">
        <v>5</v>
      </c>
      <c r="L6" s="169">
        <f>SUM(I6:K6)</f>
        <v>23</v>
      </c>
      <c r="M6" s="169">
        <v>12</v>
      </c>
      <c r="N6" s="169">
        <v>6</v>
      </c>
      <c r="O6" s="169">
        <v>5</v>
      </c>
      <c r="P6" s="169">
        <f>SUM(M6:O6)</f>
        <v>23</v>
      </c>
      <c r="Q6" s="169">
        <v>12</v>
      </c>
      <c r="R6" s="169">
        <v>6</v>
      </c>
      <c r="S6" s="169">
        <v>5</v>
      </c>
      <c r="T6" s="169">
        <f>SUM(Q6:S6)</f>
        <v>23</v>
      </c>
      <c r="U6" s="169">
        <v>12</v>
      </c>
      <c r="V6" s="169">
        <v>6</v>
      </c>
      <c r="W6" s="169">
        <v>5</v>
      </c>
      <c r="X6" s="169">
        <f>SUM(U6:W6)</f>
        <v>23</v>
      </c>
      <c r="Y6" s="169">
        <v>13</v>
      </c>
      <c r="Z6" s="169">
        <v>8</v>
      </c>
      <c r="AA6" s="169">
        <v>5</v>
      </c>
      <c r="AB6" s="169">
        <f>Y6+Z6+AA6</f>
        <v>26</v>
      </c>
      <c r="AC6" s="169">
        <v>13</v>
      </c>
      <c r="AD6" s="169">
        <v>6</v>
      </c>
      <c r="AE6" s="169">
        <v>5</v>
      </c>
      <c r="AF6" s="169">
        <f t="shared" ref="AF6" si="0">AC6+AD6+AE6</f>
        <v>24</v>
      </c>
      <c r="AG6" s="169">
        <v>13</v>
      </c>
      <c r="AH6" s="169">
        <v>6</v>
      </c>
      <c r="AI6" s="169">
        <v>4</v>
      </c>
      <c r="AJ6" s="169">
        <f t="shared" ref="AJ6" si="1">AG6+AH6+AI6</f>
        <v>23</v>
      </c>
      <c r="AK6" s="169">
        <v>15</v>
      </c>
      <c r="AL6" s="169">
        <v>6</v>
      </c>
      <c r="AM6" s="169">
        <v>6</v>
      </c>
      <c r="AN6" s="169">
        <f t="shared" ref="AN6" si="2">AK6+AL6+AM6</f>
        <v>27</v>
      </c>
      <c r="AO6" s="169">
        <v>15</v>
      </c>
      <c r="AP6" s="169">
        <v>5</v>
      </c>
      <c r="AQ6" s="169">
        <v>5</v>
      </c>
      <c r="AR6" s="169">
        <f t="shared" ref="AR6" si="3">AO6+AP6+AQ6</f>
        <v>25</v>
      </c>
      <c r="AS6" s="169">
        <v>15</v>
      </c>
      <c r="AT6" s="169">
        <v>5</v>
      </c>
      <c r="AU6" s="169">
        <v>5</v>
      </c>
      <c r="AV6" s="169">
        <f t="shared" ref="AV6" si="4">AS6+AT6+AU6</f>
        <v>25</v>
      </c>
      <c r="AW6" s="169">
        <v>14</v>
      </c>
      <c r="AX6" s="169">
        <v>5</v>
      </c>
      <c r="AY6" s="169">
        <v>4</v>
      </c>
      <c r="AZ6" s="169">
        <f t="shared" ref="AZ6" si="5">AW6+AX6+AY6</f>
        <v>23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60" t="s">
        <v>47</v>
      </c>
      <c r="D8" s="52" t="s">
        <v>211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192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60" t="s">
        <v>48</v>
      </c>
      <c r="D9" s="60">
        <v>380</v>
      </c>
      <c r="E9" s="60" t="s">
        <v>0</v>
      </c>
      <c r="F9" s="60" t="s">
        <v>63</v>
      </c>
      <c r="G9" s="60" t="s">
        <v>64</v>
      </c>
      <c r="H9" s="60" t="s">
        <v>36</v>
      </c>
      <c r="I9" s="60" t="s">
        <v>0</v>
      </c>
      <c r="J9" s="60" t="s">
        <v>63</v>
      </c>
      <c r="K9" s="60" t="s">
        <v>64</v>
      </c>
      <c r="L9" s="60" t="s">
        <v>36</v>
      </c>
      <c r="M9" s="60" t="s">
        <v>0</v>
      </c>
      <c r="N9" s="60" t="s">
        <v>63</v>
      </c>
      <c r="O9" s="60" t="s">
        <v>64</v>
      </c>
      <c r="P9" s="60" t="s">
        <v>36</v>
      </c>
      <c r="Q9" s="60" t="s">
        <v>0</v>
      </c>
      <c r="R9" s="60" t="s">
        <v>63</v>
      </c>
      <c r="S9" s="60" t="s">
        <v>64</v>
      </c>
      <c r="T9" s="60" t="s">
        <v>36</v>
      </c>
      <c r="U9" s="60" t="s">
        <v>0</v>
      </c>
      <c r="V9" s="60" t="s">
        <v>63</v>
      </c>
      <c r="W9" s="60" t="s">
        <v>64</v>
      </c>
      <c r="X9" s="60" t="s">
        <v>36</v>
      </c>
      <c r="Y9" s="60" t="s">
        <v>0</v>
      </c>
      <c r="Z9" s="60" t="s">
        <v>63</v>
      </c>
      <c r="AA9" s="60" t="s">
        <v>64</v>
      </c>
      <c r="AB9" s="60" t="s">
        <v>36</v>
      </c>
      <c r="AC9" s="60" t="s">
        <v>0</v>
      </c>
      <c r="AD9" s="60" t="s">
        <v>63</v>
      </c>
      <c r="AE9" s="60" t="s">
        <v>64</v>
      </c>
      <c r="AF9" s="60" t="s">
        <v>36</v>
      </c>
      <c r="AG9" s="60" t="s">
        <v>0</v>
      </c>
      <c r="AH9" s="60" t="s">
        <v>63</v>
      </c>
      <c r="AI9" s="60" t="s">
        <v>64</v>
      </c>
      <c r="AJ9" s="60" t="s">
        <v>36</v>
      </c>
      <c r="AK9" s="60" t="s">
        <v>0</v>
      </c>
      <c r="AL9" s="60" t="s">
        <v>63</v>
      </c>
      <c r="AM9" s="60" t="s">
        <v>64</v>
      </c>
      <c r="AN9" s="60" t="s">
        <v>36</v>
      </c>
      <c r="AO9" s="60" t="s">
        <v>0</v>
      </c>
      <c r="AP9" s="60" t="s">
        <v>63</v>
      </c>
      <c r="AQ9" s="60" t="s">
        <v>64</v>
      </c>
      <c r="AR9" s="60" t="s">
        <v>36</v>
      </c>
      <c r="AS9" s="60" t="s">
        <v>0</v>
      </c>
      <c r="AT9" s="60" t="s">
        <v>63</v>
      </c>
      <c r="AU9" s="60" t="s">
        <v>64</v>
      </c>
      <c r="AV9" s="60" t="s">
        <v>36</v>
      </c>
      <c r="AW9" s="60" t="s">
        <v>0</v>
      </c>
      <c r="AX9" s="60" t="s">
        <v>63</v>
      </c>
      <c r="AY9" s="60" t="s">
        <v>64</v>
      </c>
      <c r="AZ9" s="60" t="s">
        <v>36</v>
      </c>
      <c r="BA9" s="171"/>
      <c r="BB9" s="172"/>
      <c r="BC9" s="172"/>
    </row>
    <row r="10" spans="1:56" ht="105" customHeight="1">
      <c r="A10" s="168"/>
      <c r="B10" s="168"/>
      <c r="C10" s="60" t="s">
        <v>194</v>
      </c>
      <c r="D10" s="60">
        <v>23</v>
      </c>
      <c r="E10" s="62">
        <f>E6*0.026</f>
        <v>0.312</v>
      </c>
      <c r="F10" s="62">
        <f>F6*0.026</f>
        <v>0.156</v>
      </c>
      <c r="G10" s="62">
        <f>G6*0.026</f>
        <v>0.13</v>
      </c>
      <c r="H10" s="62">
        <f>E10+F10+G10</f>
        <v>0.59799999999999998</v>
      </c>
      <c r="I10" s="62">
        <f>I6*0.026</f>
        <v>0.312</v>
      </c>
      <c r="J10" s="62">
        <f>J6*0.026</f>
        <v>0.156</v>
      </c>
      <c r="K10" s="62">
        <f>K6*0.026</f>
        <v>0.13</v>
      </c>
      <c r="L10" s="62">
        <f t="shared" ref="L10" si="6">I10+J10+K10</f>
        <v>0.59799999999999998</v>
      </c>
      <c r="M10" s="62">
        <f>M6*0.026</f>
        <v>0.312</v>
      </c>
      <c r="N10" s="62">
        <f>N6*0.026</f>
        <v>0.156</v>
      </c>
      <c r="O10" s="62">
        <f>O6*0.026</f>
        <v>0.13</v>
      </c>
      <c r="P10" s="62">
        <f t="shared" ref="P10" si="7">M10+N10+O10</f>
        <v>0.59799999999999998</v>
      </c>
      <c r="Q10" s="62">
        <f>Q6*0.026</f>
        <v>0.312</v>
      </c>
      <c r="R10" s="62">
        <f>R6*0.026</f>
        <v>0.156</v>
      </c>
      <c r="S10" s="62">
        <f>S6*0.026</f>
        <v>0.13</v>
      </c>
      <c r="T10" s="62">
        <f t="shared" ref="T10" si="8">Q10+R10+S10</f>
        <v>0.59799999999999998</v>
      </c>
      <c r="U10" s="62">
        <f>U6*0.026</f>
        <v>0.312</v>
      </c>
      <c r="V10" s="62">
        <f>V6*0.026</f>
        <v>0.156</v>
      </c>
      <c r="W10" s="62">
        <f>W6*0.026</f>
        <v>0.13</v>
      </c>
      <c r="X10" s="62">
        <f t="shared" ref="X10" si="9">U10+V10+W10</f>
        <v>0.59799999999999998</v>
      </c>
      <c r="Y10" s="62">
        <v>0.27210000000000001</v>
      </c>
      <c r="Z10" s="62">
        <v>0.18459999999999999</v>
      </c>
      <c r="AA10" s="62">
        <v>0.12909999999999999</v>
      </c>
      <c r="AB10" s="62">
        <f>AA10+Z10+Y10</f>
        <v>0.58579999999999999</v>
      </c>
      <c r="AC10" s="62">
        <v>0.33550000000000002</v>
      </c>
      <c r="AD10" s="62">
        <v>0.15010000000000001</v>
      </c>
      <c r="AE10" s="62">
        <v>0.1065</v>
      </c>
      <c r="AF10" s="62">
        <f t="shared" ref="AF10" si="10">AE10+AD10+AC10</f>
        <v>0.59210000000000007</v>
      </c>
      <c r="AG10" s="62">
        <v>0.33800000000000002</v>
      </c>
      <c r="AH10" s="62">
        <v>0.15260000000000001</v>
      </c>
      <c r="AI10" s="62">
        <v>0.104</v>
      </c>
      <c r="AJ10" s="62">
        <f t="shared" ref="AJ10" si="11">AI10+AH10+AG10</f>
        <v>0.59460000000000002</v>
      </c>
      <c r="AK10" s="62">
        <v>0.34150000000000003</v>
      </c>
      <c r="AL10" s="62">
        <v>0.14729999999999999</v>
      </c>
      <c r="AM10" s="62">
        <v>9.4500000000000001E-2</v>
      </c>
      <c r="AN10" s="62">
        <f t="shared" ref="AN10" si="12">AM10+AL10+AK10</f>
        <v>0.58330000000000004</v>
      </c>
      <c r="AO10" s="62">
        <v>0.35389999999999999</v>
      </c>
      <c r="AP10" s="62">
        <v>0.13</v>
      </c>
      <c r="AQ10" s="62">
        <v>9.8100000000000007E-2</v>
      </c>
      <c r="AR10" s="62">
        <f t="shared" ref="AR10" si="13">AQ10+AP10+AO10</f>
        <v>0.58200000000000007</v>
      </c>
      <c r="AS10" s="62">
        <v>0.33019999999999999</v>
      </c>
      <c r="AT10" s="62">
        <v>0.13</v>
      </c>
      <c r="AU10" s="62">
        <v>0.1153</v>
      </c>
      <c r="AV10" s="62">
        <f t="shared" ref="AV10" si="14">AU10+AT10+AS10</f>
        <v>0.57550000000000001</v>
      </c>
      <c r="AW10" s="62">
        <v>0.36399999999999999</v>
      </c>
      <c r="AX10" s="62">
        <v>0.13</v>
      </c>
      <c r="AY10" s="62">
        <v>0.104</v>
      </c>
      <c r="AZ10" s="62">
        <f t="shared" ref="AZ10" si="15">AY10+AX10+AW10</f>
        <v>0.59799999999999998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0"/>
  <sheetViews>
    <sheetView topLeftCell="H1" workbookViewId="0">
      <selection activeCell="AI10" sqref="AI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205</v>
      </c>
      <c r="B1" s="175"/>
    </row>
    <row r="2" spans="1:56" ht="38.25" customHeight="1">
      <c r="A2" s="176" t="s">
        <v>189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61"/>
      <c r="AO3" s="61"/>
      <c r="AP3" s="61"/>
      <c r="AQ3" s="61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60" t="s">
        <v>1</v>
      </c>
      <c r="B4" s="60" t="s">
        <v>2</v>
      </c>
      <c r="C4" s="60" t="s">
        <v>3</v>
      </c>
      <c r="D4" s="60" t="s">
        <v>206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60" t="s">
        <v>52</v>
      </c>
      <c r="BB4" s="60" t="s">
        <v>24</v>
      </c>
      <c r="BC4" s="60" t="s">
        <v>25</v>
      </c>
    </row>
    <row r="5" spans="1:56" ht="64.5" customHeight="1">
      <c r="A5" s="168">
        <v>4</v>
      </c>
      <c r="B5" s="168" t="s">
        <v>222</v>
      </c>
      <c r="C5" s="60" t="s">
        <v>4</v>
      </c>
      <c r="D5" s="60" t="s">
        <v>207</v>
      </c>
      <c r="E5" s="60" t="s">
        <v>0</v>
      </c>
      <c r="F5" s="60" t="s">
        <v>63</v>
      </c>
      <c r="G5" s="60" t="s">
        <v>64</v>
      </c>
      <c r="H5" s="60" t="s">
        <v>36</v>
      </c>
      <c r="I5" s="60" t="s">
        <v>0</v>
      </c>
      <c r="J5" s="60" t="s">
        <v>63</v>
      </c>
      <c r="K5" s="60" t="s">
        <v>64</v>
      </c>
      <c r="L5" s="60" t="s">
        <v>36</v>
      </c>
      <c r="M5" s="60" t="s">
        <v>0</v>
      </c>
      <c r="N5" s="60" t="s">
        <v>63</v>
      </c>
      <c r="O5" s="60" t="s">
        <v>64</v>
      </c>
      <c r="P5" s="60" t="s">
        <v>36</v>
      </c>
      <c r="Q5" s="60" t="s">
        <v>0</v>
      </c>
      <c r="R5" s="60" t="s">
        <v>63</v>
      </c>
      <c r="S5" s="60" t="s">
        <v>64</v>
      </c>
      <c r="T5" s="60" t="s">
        <v>36</v>
      </c>
      <c r="U5" s="60" t="s">
        <v>0</v>
      </c>
      <c r="V5" s="60" t="s">
        <v>63</v>
      </c>
      <c r="W5" s="60" t="s">
        <v>64</v>
      </c>
      <c r="X5" s="60" t="s">
        <v>36</v>
      </c>
      <c r="Y5" s="60" t="s">
        <v>0</v>
      </c>
      <c r="Z5" s="60" t="s">
        <v>63</v>
      </c>
      <c r="AA5" s="60" t="s">
        <v>64</v>
      </c>
      <c r="AB5" s="60" t="s">
        <v>36</v>
      </c>
      <c r="AC5" s="60" t="s">
        <v>0</v>
      </c>
      <c r="AD5" s="60" t="s">
        <v>63</v>
      </c>
      <c r="AE5" s="60" t="s">
        <v>64</v>
      </c>
      <c r="AF5" s="60" t="s">
        <v>36</v>
      </c>
      <c r="AG5" s="60" t="s">
        <v>0</v>
      </c>
      <c r="AH5" s="60" t="s">
        <v>63</v>
      </c>
      <c r="AI5" s="60" t="s">
        <v>64</v>
      </c>
      <c r="AJ5" s="60" t="s">
        <v>36</v>
      </c>
      <c r="AK5" s="60" t="s">
        <v>0</v>
      </c>
      <c r="AL5" s="60" t="s">
        <v>63</v>
      </c>
      <c r="AM5" s="60" t="s">
        <v>64</v>
      </c>
      <c r="AN5" s="60" t="s">
        <v>36</v>
      </c>
      <c r="AO5" s="60" t="s">
        <v>0</v>
      </c>
      <c r="AP5" s="60" t="s">
        <v>63</v>
      </c>
      <c r="AQ5" s="60" t="s">
        <v>64</v>
      </c>
      <c r="AR5" s="60" t="s">
        <v>36</v>
      </c>
      <c r="AS5" s="60" t="s">
        <v>0</v>
      </c>
      <c r="AT5" s="60" t="s">
        <v>63</v>
      </c>
      <c r="AU5" s="60" t="s">
        <v>64</v>
      </c>
      <c r="AV5" s="60" t="s">
        <v>36</v>
      </c>
      <c r="AW5" s="60" t="s">
        <v>0</v>
      </c>
      <c r="AX5" s="60" t="s">
        <v>63</v>
      </c>
      <c r="AY5" s="60" t="s">
        <v>64</v>
      </c>
      <c r="AZ5" s="60" t="s">
        <v>36</v>
      </c>
      <c r="BA5" s="169">
        <f>H6+L6+P6+T6+X6+AB6+AF6+AJ6+AN6+AR6+AV6+AZ6</f>
        <v>171</v>
      </c>
      <c r="BB5" s="172">
        <f>H10+L10+P10+T10+X10+AB10+AF10+AJ10+AN10+AR10+AV10+AZ10</f>
        <v>4.4459999999999997</v>
      </c>
      <c r="BC5" s="172">
        <f>BB5/2</f>
        <v>2.2229999999999999</v>
      </c>
    </row>
    <row r="6" spans="1:56" ht="36.75" customHeight="1">
      <c r="A6" s="168"/>
      <c r="B6" s="168"/>
      <c r="C6" s="169" t="s">
        <v>5</v>
      </c>
      <c r="D6" s="179" t="s">
        <v>208</v>
      </c>
      <c r="E6" s="169">
        <v>11</v>
      </c>
      <c r="F6" s="169">
        <v>3</v>
      </c>
      <c r="G6" s="169"/>
      <c r="H6" s="169">
        <f>SUM(E6:G6)</f>
        <v>14</v>
      </c>
      <c r="I6" s="169">
        <v>12</v>
      </c>
      <c r="J6" s="169">
        <v>3</v>
      </c>
      <c r="K6" s="169"/>
      <c r="L6" s="169">
        <f>SUM(I6:K6)</f>
        <v>15</v>
      </c>
      <c r="M6" s="169">
        <v>12</v>
      </c>
      <c r="N6" s="169">
        <v>3</v>
      </c>
      <c r="O6" s="169"/>
      <c r="P6" s="169">
        <f>SUM(M6:O6)</f>
        <v>15</v>
      </c>
      <c r="Q6" s="169">
        <v>12</v>
      </c>
      <c r="R6" s="169">
        <v>3</v>
      </c>
      <c r="S6" s="169"/>
      <c r="T6" s="169">
        <f>SUM(Q6:S6)</f>
        <v>15</v>
      </c>
      <c r="U6" s="169">
        <v>14</v>
      </c>
      <c r="V6" s="169">
        <v>3</v>
      </c>
      <c r="W6" s="169"/>
      <c r="X6" s="169">
        <f>SUM(U6:W6)</f>
        <v>17</v>
      </c>
      <c r="Y6" s="169">
        <v>14</v>
      </c>
      <c r="Z6" s="169">
        <v>3</v>
      </c>
      <c r="AA6" s="169"/>
      <c r="AB6" s="169">
        <f>SUM(Y6:AA6)</f>
        <v>17</v>
      </c>
      <c r="AC6" s="169">
        <v>13</v>
      </c>
      <c r="AD6" s="169">
        <v>2</v>
      </c>
      <c r="AE6" s="169"/>
      <c r="AF6" s="169">
        <f>SUM(AC6:AE6)</f>
        <v>15</v>
      </c>
      <c r="AG6" s="169">
        <v>13</v>
      </c>
      <c r="AH6" s="169">
        <v>2</v>
      </c>
      <c r="AI6" s="169"/>
      <c r="AJ6" s="169">
        <f>SUM(AG6:AI6)</f>
        <v>15</v>
      </c>
      <c r="AK6" s="169">
        <v>13</v>
      </c>
      <c r="AL6" s="169">
        <v>2</v>
      </c>
      <c r="AM6" s="169"/>
      <c r="AN6" s="169">
        <f>SUM(AK6:AM6)</f>
        <v>15</v>
      </c>
      <c r="AO6" s="169">
        <v>9</v>
      </c>
      <c r="AP6" s="169">
        <v>2</v>
      </c>
      <c r="AQ6" s="169"/>
      <c r="AR6" s="169">
        <f>SUM(AO6:AQ6)</f>
        <v>11</v>
      </c>
      <c r="AS6" s="169">
        <v>9</v>
      </c>
      <c r="AT6" s="169">
        <v>2</v>
      </c>
      <c r="AU6" s="169"/>
      <c r="AV6" s="169">
        <f>SUM(AS6:AU6)</f>
        <v>11</v>
      </c>
      <c r="AW6" s="169">
        <v>9</v>
      </c>
      <c r="AX6" s="169">
        <v>2</v>
      </c>
      <c r="AY6" s="169"/>
      <c r="AZ6" s="169">
        <f>SUM(AW6:AY6)</f>
        <v>11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60" t="s">
        <v>47</v>
      </c>
      <c r="D8" s="52" t="s">
        <v>209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192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60" t="s">
        <v>48</v>
      </c>
      <c r="D9" s="60">
        <v>314.16000000000003</v>
      </c>
      <c r="E9" s="60" t="s">
        <v>0</v>
      </c>
      <c r="F9" s="60" t="s">
        <v>63</v>
      </c>
      <c r="G9" s="60" t="s">
        <v>64</v>
      </c>
      <c r="H9" s="60" t="s">
        <v>36</v>
      </c>
      <c r="I9" s="60" t="s">
        <v>0</v>
      </c>
      <c r="J9" s="60" t="s">
        <v>63</v>
      </c>
      <c r="K9" s="60" t="s">
        <v>64</v>
      </c>
      <c r="L9" s="60" t="s">
        <v>36</v>
      </c>
      <c r="M9" s="60" t="s">
        <v>0</v>
      </c>
      <c r="N9" s="60" t="s">
        <v>63</v>
      </c>
      <c r="O9" s="60" t="s">
        <v>64</v>
      </c>
      <c r="P9" s="60" t="s">
        <v>36</v>
      </c>
      <c r="Q9" s="60" t="s">
        <v>0</v>
      </c>
      <c r="R9" s="60" t="s">
        <v>63</v>
      </c>
      <c r="S9" s="60" t="s">
        <v>64</v>
      </c>
      <c r="T9" s="60" t="s">
        <v>36</v>
      </c>
      <c r="U9" s="60" t="s">
        <v>0</v>
      </c>
      <c r="V9" s="60" t="s">
        <v>63</v>
      </c>
      <c r="W9" s="60" t="s">
        <v>64</v>
      </c>
      <c r="X9" s="60" t="s">
        <v>36</v>
      </c>
      <c r="Y9" s="60" t="s">
        <v>0</v>
      </c>
      <c r="Z9" s="60" t="s">
        <v>63</v>
      </c>
      <c r="AA9" s="60" t="s">
        <v>64</v>
      </c>
      <c r="AB9" s="60" t="s">
        <v>36</v>
      </c>
      <c r="AC9" s="60" t="s">
        <v>0</v>
      </c>
      <c r="AD9" s="60" t="s">
        <v>63</v>
      </c>
      <c r="AE9" s="60" t="s">
        <v>64</v>
      </c>
      <c r="AF9" s="60" t="s">
        <v>36</v>
      </c>
      <c r="AG9" s="60" t="s">
        <v>0</v>
      </c>
      <c r="AH9" s="60" t="s">
        <v>63</v>
      </c>
      <c r="AI9" s="60" t="s">
        <v>64</v>
      </c>
      <c r="AJ9" s="60" t="s">
        <v>36</v>
      </c>
      <c r="AK9" s="60" t="s">
        <v>0</v>
      </c>
      <c r="AL9" s="60" t="s">
        <v>63</v>
      </c>
      <c r="AM9" s="60" t="s">
        <v>64</v>
      </c>
      <c r="AN9" s="60" t="s">
        <v>36</v>
      </c>
      <c r="AO9" s="60" t="s">
        <v>0</v>
      </c>
      <c r="AP9" s="60" t="s">
        <v>63</v>
      </c>
      <c r="AQ9" s="60" t="s">
        <v>64</v>
      </c>
      <c r="AR9" s="60" t="s">
        <v>36</v>
      </c>
      <c r="AS9" s="60" t="s">
        <v>0</v>
      </c>
      <c r="AT9" s="60" t="s">
        <v>63</v>
      </c>
      <c r="AU9" s="60" t="s">
        <v>64</v>
      </c>
      <c r="AV9" s="60" t="s">
        <v>36</v>
      </c>
      <c r="AW9" s="60" t="s">
        <v>0</v>
      </c>
      <c r="AX9" s="60" t="s">
        <v>63</v>
      </c>
      <c r="AY9" s="60" t="s">
        <v>64</v>
      </c>
      <c r="AZ9" s="60" t="s">
        <v>36</v>
      </c>
      <c r="BA9" s="171"/>
      <c r="BB9" s="172"/>
      <c r="BC9" s="172"/>
    </row>
    <row r="10" spans="1:56" ht="105" customHeight="1">
      <c r="A10" s="168"/>
      <c r="B10" s="168"/>
      <c r="C10" s="60" t="s">
        <v>194</v>
      </c>
      <c r="D10" s="60">
        <v>23</v>
      </c>
      <c r="E10" s="62">
        <f>E6*0.026</f>
        <v>0.28599999999999998</v>
      </c>
      <c r="F10" s="62">
        <f>F6*0.026</f>
        <v>7.8E-2</v>
      </c>
      <c r="G10" s="62">
        <f>G6*0.26</f>
        <v>0</v>
      </c>
      <c r="H10" s="62">
        <f>E10+F10+G10</f>
        <v>0.36399999999999999</v>
      </c>
      <c r="I10" s="119">
        <f t="shared" ref="I10:J10" si="0">I6*0.026</f>
        <v>0.312</v>
      </c>
      <c r="J10" s="119">
        <f t="shared" si="0"/>
        <v>7.8E-2</v>
      </c>
      <c r="K10" s="119">
        <f t="shared" ref="K10" si="1">K6*0.26</f>
        <v>0</v>
      </c>
      <c r="L10" s="119">
        <f t="shared" ref="L10" si="2">I10+J10+K10</f>
        <v>0.39</v>
      </c>
      <c r="M10" s="119">
        <f t="shared" ref="M10:N10" si="3">M6*0.026</f>
        <v>0.312</v>
      </c>
      <c r="N10" s="119">
        <f t="shared" si="3"/>
        <v>7.8E-2</v>
      </c>
      <c r="O10" s="119">
        <f t="shared" ref="O10" si="4">O6*0.26</f>
        <v>0</v>
      </c>
      <c r="P10" s="119">
        <f t="shared" ref="P10" si="5">M10+N10+O10</f>
        <v>0.39</v>
      </c>
      <c r="Q10" s="119">
        <f t="shared" ref="Q10:R10" si="6">Q6*0.026</f>
        <v>0.312</v>
      </c>
      <c r="R10" s="119">
        <f t="shared" si="6"/>
        <v>7.8E-2</v>
      </c>
      <c r="S10" s="119">
        <f t="shared" ref="S10" si="7">S6*0.26</f>
        <v>0</v>
      </c>
      <c r="T10" s="119">
        <f t="shared" ref="T10" si="8">Q10+R10+S10</f>
        <v>0.39</v>
      </c>
      <c r="U10" s="119">
        <f t="shared" ref="U10:V10" si="9">U6*0.026</f>
        <v>0.36399999999999999</v>
      </c>
      <c r="V10" s="119">
        <f t="shared" si="9"/>
        <v>7.8E-2</v>
      </c>
      <c r="W10" s="119">
        <f t="shared" ref="W10" si="10">W6*0.26</f>
        <v>0</v>
      </c>
      <c r="X10" s="119">
        <f t="shared" ref="X10" si="11">U10+V10+W10</f>
        <v>0.442</v>
      </c>
      <c r="Y10" s="119">
        <f t="shared" ref="Y10:Z10" si="12">Y6*0.026</f>
        <v>0.36399999999999999</v>
      </c>
      <c r="Z10" s="119">
        <f t="shared" si="12"/>
        <v>7.8E-2</v>
      </c>
      <c r="AA10" s="119">
        <f t="shared" ref="AA10" si="13">AA6*0.26</f>
        <v>0</v>
      </c>
      <c r="AB10" s="119">
        <f t="shared" ref="AB10" si="14">Y10+Z10+AA10</f>
        <v>0.442</v>
      </c>
      <c r="AC10" s="119">
        <f t="shared" ref="AC10:AD10" si="15">AC6*0.026</f>
        <v>0.33799999999999997</v>
      </c>
      <c r="AD10" s="119">
        <f t="shared" si="15"/>
        <v>5.1999999999999998E-2</v>
      </c>
      <c r="AE10" s="119">
        <f t="shared" ref="AE10" si="16">AE6*0.26</f>
        <v>0</v>
      </c>
      <c r="AF10" s="119">
        <f t="shared" ref="AF10" si="17">AC10+AD10+AE10</f>
        <v>0.38999999999999996</v>
      </c>
      <c r="AG10" s="119">
        <f t="shared" ref="AG10:AH10" si="18">AG6*0.026</f>
        <v>0.33799999999999997</v>
      </c>
      <c r="AH10" s="119">
        <f t="shared" si="18"/>
        <v>5.1999999999999998E-2</v>
      </c>
      <c r="AI10" s="119">
        <f t="shared" ref="AI10" si="19">AI6*0.26</f>
        <v>0</v>
      </c>
      <c r="AJ10" s="119">
        <f t="shared" ref="AJ10" si="20">AG10+AH10+AI10</f>
        <v>0.38999999999999996</v>
      </c>
      <c r="AK10" s="119">
        <f t="shared" ref="AK10:AL10" si="21">AK6*0.026</f>
        <v>0.33799999999999997</v>
      </c>
      <c r="AL10" s="119">
        <f t="shared" si="21"/>
        <v>5.1999999999999998E-2</v>
      </c>
      <c r="AM10" s="119">
        <f t="shared" ref="AM10" si="22">AM6*0.26</f>
        <v>0</v>
      </c>
      <c r="AN10" s="119">
        <f t="shared" ref="AN10" si="23">AK10+AL10+AM10</f>
        <v>0.38999999999999996</v>
      </c>
      <c r="AO10" s="119">
        <f t="shared" ref="AO10:AP10" si="24">AO6*0.026</f>
        <v>0.23399999999999999</v>
      </c>
      <c r="AP10" s="119">
        <f t="shared" si="24"/>
        <v>5.1999999999999998E-2</v>
      </c>
      <c r="AQ10" s="119">
        <f t="shared" ref="AQ10" si="25">AQ6*0.26</f>
        <v>0</v>
      </c>
      <c r="AR10" s="119">
        <f t="shared" ref="AR10" si="26">AO10+AP10+AQ10</f>
        <v>0.28599999999999998</v>
      </c>
      <c r="AS10" s="119">
        <f t="shared" ref="AS10:AT10" si="27">AS6*0.026</f>
        <v>0.23399999999999999</v>
      </c>
      <c r="AT10" s="119">
        <f t="shared" si="27"/>
        <v>5.1999999999999998E-2</v>
      </c>
      <c r="AU10" s="119">
        <f t="shared" ref="AU10" si="28">AU6*0.26</f>
        <v>0</v>
      </c>
      <c r="AV10" s="119">
        <f t="shared" ref="AV10" si="29">AS10+AT10+AU10</f>
        <v>0.28599999999999998</v>
      </c>
      <c r="AW10" s="119">
        <f t="shared" ref="AW10:AX10" si="30">AW6*0.026</f>
        <v>0.23399999999999999</v>
      </c>
      <c r="AX10" s="119">
        <f t="shared" si="30"/>
        <v>5.1999999999999998E-2</v>
      </c>
      <c r="AY10" s="119">
        <f t="shared" ref="AY10" si="31">AY6*0.26</f>
        <v>0</v>
      </c>
      <c r="AZ10" s="119">
        <f t="shared" ref="AZ10" si="32">AW10+AX10+AY10</f>
        <v>0.28599999999999998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N10" sqref="AN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5.875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137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17"/>
      <c r="AO3" s="117"/>
      <c r="AP3" s="117"/>
      <c r="AQ3" s="117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116" t="s">
        <v>1</v>
      </c>
      <c r="B4" s="116" t="s">
        <v>2</v>
      </c>
      <c r="C4" s="116" t="s">
        <v>3</v>
      </c>
      <c r="D4" s="116" t="s">
        <v>198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116" t="s">
        <v>52</v>
      </c>
      <c r="BB4" s="116" t="s">
        <v>24</v>
      </c>
      <c r="BC4" s="116" t="s">
        <v>25</v>
      </c>
    </row>
    <row r="5" spans="1:56" ht="64.5" customHeight="1">
      <c r="A5" s="168"/>
      <c r="B5" s="168"/>
      <c r="C5" s="116" t="s">
        <v>4</v>
      </c>
      <c r="D5" s="118" t="s">
        <v>199</v>
      </c>
      <c r="E5" s="116" t="s">
        <v>0</v>
      </c>
      <c r="F5" s="116" t="s">
        <v>63</v>
      </c>
      <c r="G5" s="116" t="s">
        <v>64</v>
      </c>
      <c r="H5" s="116" t="s">
        <v>36</v>
      </c>
      <c r="I5" s="116" t="s">
        <v>0</v>
      </c>
      <c r="J5" s="116" t="s">
        <v>63</v>
      </c>
      <c r="K5" s="116" t="s">
        <v>64</v>
      </c>
      <c r="L5" s="116" t="s">
        <v>36</v>
      </c>
      <c r="M5" s="116" t="s">
        <v>0</v>
      </c>
      <c r="N5" s="116" t="s">
        <v>63</v>
      </c>
      <c r="O5" s="116" t="s">
        <v>64</v>
      </c>
      <c r="P5" s="116" t="s">
        <v>36</v>
      </c>
      <c r="Q5" s="116" t="s">
        <v>0</v>
      </c>
      <c r="R5" s="116" t="s">
        <v>63</v>
      </c>
      <c r="S5" s="116" t="s">
        <v>64</v>
      </c>
      <c r="T5" s="116" t="s">
        <v>36</v>
      </c>
      <c r="U5" s="116" t="s">
        <v>0</v>
      </c>
      <c r="V5" s="116" t="s">
        <v>63</v>
      </c>
      <c r="W5" s="116" t="s">
        <v>64</v>
      </c>
      <c r="X5" s="116" t="s">
        <v>36</v>
      </c>
      <c r="Y5" s="116" t="s">
        <v>0</v>
      </c>
      <c r="Z5" s="116" t="s">
        <v>63</v>
      </c>
      <c r="AA5" s="116" t="s">
        <v>64</v>
      </c>
      <c r="AB5" s="116" t="s">
        <v>36</v>
      </c>
      <c r="AC5" s="116" t="s">
        <v>0</v>
      </c>
      <c r="AD5" s="116" t="s">
        <v>63</v>
      </c>
      <c r="AE5" s="116" t="s">
        <v>64</v>
      </c>
      <c r="AF5" s="116" t="s">
        <v>36</v>
      </c>
      <c r="AG5" s="116" t="s">
        <v>0</v>
      </c>
      <c r="AH5" s="116" t="s">
        <v>63</v>
      </c>
      <c r="AI5" s="116" t="s">
        <v>64</v>
      </c>
      <c r="AJ5" s="116" t="s">
        <v>36</v>
      </c>
      <c r="AK5" s="116" t="s">
        <v>0</v>
      </c>
      <c r="AL5" s="116" t="s">
        <v>63</v>
      </c>
      <c r="AM5" s="116" t="s">
        <v>64</v>
      </c>
      <c r="AN5" s="116" t="s">
        <v>36</v>
      </c>
      <c r="AO5" s="116" t="s">
        <v>0</v>
      </c>
      <c r="AP5" s="116" t="s">
        <v>63</v>
      </c>
      <c r="AQ5" s="116" t="s">
        <v>64</v>
      </c>
      <c r="AR5" s="116" t="s">
        <v>36</v>
      </c>
      <c r="AS5" s="116" t="s">
        <v>0</v>
      </c>
      <c r="AT5" s="116" t="s">
        <v>63</v>
      </c>
      <c r="AU5" s="116" t="s">
        <v>64</v>
      </c>
      <c r="AV5" s="116" t="s">
        <v>36</v>
      </c>
      <c r="AW5" s="116" t="s">
        <v>0</v>
      </c>
      <c r="AX5" s="116" t="s">
        <v>63</v>
      </c>
      <c r="AY5" s="116" t="s">
        <v>64</v>
      </c>
      <c r="AZ5" s="116" t="s">
        <v>36</v>
      </c>
      <c r="BA5" s="169">
        <f>H6+L6+P6+T6+X6+AB6+AF6+AJ6+AN6+AR6+AV6+AZ6</f>
        <v>420</v>
      </c>
      <c r="BB5" s="172">
        <f>H10+L10+P10+T10+X10+AB10+AF10+AJ10+AN10+AR10+AV10+AZ10</f>
        <v>10.92</v>
      </c>
      <c r="BC5" s="172">
        <f>BB5/2</f>
        <v>5.46</v>
      </c>
    </row>
    <row r="6" spans="1:56" ht="36.75" customHeight="1">
      <c r="A6" s="168"/>
      <c r="B6" s="168"/>
      <c r="C6" s="169" t="s">
        <v>5</v>
      </c>
      <c r="D6" s="173" t="s">
        <v>203</v>
      </c>
      <c r="E6" s="169">
        <v>25</v>
      </c>
      <c r="F6" s="169">
        <v>1</v>
      </c>
      <c r="G6" s="169">
        <v>9</v>
      </c>
      <c r="H6" s="169">
        <f>SUM(E6:G6)</f>
        <v>35</v>
      </c>
      <c r="I6" s="169">
        <v>25</v>
      </c>
      <c r="J6" s="169">
        <v>1</v>
      </c>
      <c r="K6" s="169">
        <v>9</v>
      </c>
      <c r="L6" s="169">
        <f>SUM(I6:K6)</f>
        <v>35</v>
      </c>
      <c r="M6" s="169">
        <v>25</v>
      </c>
      <c r="N6" s="169">
        <v>1</v>
      </c>
      <c r="O6" s="169">
        <v>9</v>
      </c>
      <c r="P6" s="169">
        <f>SUM(M6:O6)</f>
        <v>35</v>
      </c>
      <c r="Q6" s="169">
        <v>25</v>
      </c>
      <c r="R6" s="169">
        <v>1</v>
      </c>
      <c r="S6" s="169">
        <v>9</v>
      </c>
      <c r="T6" s="169">
        <f>SUM(Q6:S6)</f>
        <v>35</v>
      </c>
      <c r="U6" s="169">
        <v>25</v>
      </c>
      <c r="V6" s="169">
        <v>1</v>
      </c>
      <c r="W6" s="169">
        <v>9</v>
      </c>
      <c r="X6" s="169">
        <f>SUM(U6:W6)</f>
        <v>35</v>
      </c>
      <c r="Y6" s="169">
        <v>26</v>
      </c>
      <c r="Z6" s="169">
        <v>1</v>
      </c>
      <c r="AA6" s="169">
        <v>8</v>
      </c>
      <c r="AB6" s="169">
        <f>Y6+Z6+AA6</f>
        <v>35</v>
      </c>
      <c r="AC6" s="169">
        <v>26</v>
      </c>
      <c r="AD6" s="169">
        <v>1</v>
      </c>
      <c r="AE6" s="169">
        <v>8</v>
      </c>
      <c r="AF6" s="169">
        <f t="shared" ref="AF6" si="0">AC6+AD6+AE6</f>
        <v>35</v>
      </c>
      <c r="AG6" s="169">
        <v>26</v>
      </c>
      <c r="AH6" s="169">
        <v>1</v>
      </c>
      <c r="AI6" s="169">
        <v>8</v>
      </c>
      <c r="AJ6" s="169">
        <f t="shared" ref="AJ6" si="1">AG6+AH6+AI6</f>
        <v>35</v>
      </c>
      <c r="AK6" s="169">
        <v>26</v>
      </c>
      <c r="AL6" s="169">
        <v>1</v>
      </c>
      <c r="AM6" s="169">
        <v>8</v>
      </c>
      <c r="AN6" s="169">
        <f t="shared" ref="AN6" si="2">AK6+AL6+AM6</f>
        <v>35</v>
      </c>
      <c r="AO6" s="169">
        <v>26</v>
      </c>
      <c r="AP6" s="169">
        <v>1</v>
      </c>
      <c r="AQ6" s="169">
        <v>8</v>
      </c>
      <c r="AR6" s="169">
        <f t="shared" ref="AR6" si="3">AO6+AP6+AQ6</f>
        <v>35</v>
      </c>
      <c r="AS6" s="169">
        <v>26</v>
      </c>
      <c r="AT6" s="169">
        <v>1</v>
      </c>
      <c r="AU6" s="169">
        <v>8</v>
      </c>
      <c r="AV6" s="169">
        <f t="shared" ref="AV6" si="4">AS6+AT6+AU6</f>
        <v>35</v>
      </c>
      <c r="AW6" s="169">
        <v>26</v>
      </c>
      <c r="AX6" s="169">
        <v>1</v>
      </c>
      <c r="AY6" s="169">
        <v>8</v>
      </c>
      <c r="AZ6" s="169">
        <f t="shared" ref="AZ6" si="5">AW6+AX6+AY6</f>
        <v>35</v>
      </c>
      <c r="BA6" s="171"/>
      <c r="BB6" s="172"/>
      <c r="BC6" s="172"/>
    </row>
    <row r="7" spans="1:56" ht="33" customHeight="1">
      <c r="A7" s="168"/>
      <c r="B7" s="168"/>
      <c r="C7" s="170"/>
      <c r="D7" s="174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116" t="s">
        <v>47</v>
      </c>
      <c r="D8" s="96" t="s">
        <v>204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116" t="s">
        <v>48</v>
      </c>
      <c r="D9" s="116">
        <v>2000</v>
      </c>
      <c r="E9" s="116" t="s">
        <v>0</v>
      </c>
      <c r="F9" s="116" t="s">
        <v>63</v>
      </c>
      <c r="G9" s="116" t="s">
        <v>64</v>
      </c>
      <c r="H9" s="116" t="s">
        <v>36</v>
      </c>
      <c r="I9" s="116" t="s">
        <v>0</v>
      </c>
      <c r="J9" s="116" t="s">
        <v>63</v>
      </c>
      <c r="K9" s="116" t="s">
        <v>64</v>
      </c>
      <c r="L9" s="116" t="s">
        <v>36</v>
      </c>
      <c r="M9" s="116" t="s">
        <v>0</v>
      </c>
      <c r="N9" s="116" t="s">
        <v>63</v>
      </c>
      <c r="O9" s="116" t="s">
        <v>64</v>
      </c>
      <c r="P9" s="116" t="s">
        <v>36</v>
      </c>
      <c r="Q9" s="116" t="s">
        <v>0</v>
      </c>
      <c r="R9" s="116" t="s">
        <v>63</v>
      </c>
      <c r="S9" s="116" t="s">
        <v>64</v>
      </c>
      <c r="T9" s="116" t="s">
        <v>36</v>
      </c>
      <c r="U9" s="116" t="s">
        <v>0</v>
      </c>
      <c r="V9" s="116" t="s">
        <v>63</v>
      </c>
      <c r="W9" s="116" t="s">
        <v>64</v>
      </c>
      <c r="X9" s="116" t="s">
        <v>36</v>
      </c>
      <c r="Y9" s="116" t="s">
        <v>0</v>
      </c>
      <c r="Z9" s="116" t="s">
        <v>63</v>
      </c>
      <c r="AA9" s="116" t="s">
        <v>64</v>
      </c>
      <c r="AB9" s="116" t="s">
        <v>36</v>
      </c>
      <c r="AC9" s="116" t="s">
        <v>0</v>
      </c>
      <c r="AD9" s="116" t="s">
        <v>63</v>
      </c>
      <c r="AE9" s="116" t="s">
        <v>64</v>
      </c>
      <c r="AF9" s="116" t="s">
        <v>36</v>
      </c>
      <c r="AG9" s="116" t="s">
        <v>0</v>
      </c>
      <c r="AH9" s="116" t="s">
        <v>63</v>
      </c>
      <c r="AI9" s="116" t="s">
        <v>64</v>
      </c>
      <c r="AJ9" s="116" t="s">
        <v>36</v>
      </c>
      <c r="AK9" s="116" t="s">
        <v>0</v>
      </c>
      <c r="AL9" s="116" t="s">
        <v>63</v>
      </c>
      <c r="AM9" s="116" t="s">
        <v>64</v>
      </c>
      <c r="AN9" s="116" t="s">
        <v>36</v>
      </c>
      <c r="AO9" s="116" t="s">
        <v>0</v>
      </c>
      <c r="AP9" s="116" t="s">
        <v>63</v>
      </c>
      <c r="AQ9" s="116" t="s">
        <v>64</v>
      </c>
      <c r="AR9" s="116" t="s">
        <v>36</v>
      </c>
      <c r="AS9" s="116" t="s">
        <v>0</v>
      </c>
      <c r="AT9" s="116" t="s">
        <v>63</v>
      </c>
      <c r="AU9" s="116" t="s">
        <v>64</v>
      </c>
      <c r="AV9" s="116" t="s">
        <v>36</v>
      </c>
      <c r="AW9" s="116" t="s">
        <v>0</v>
      </c>
      <c r="AX9" s="116" t="s">
        <v>63</v>
      </c>
      <c r="AY9" s="116" t="s">
        <v>64</v>
      </c>
      <c r="AZ9" s="116" t="s">
        <v>36</v>
      </c>
      <c r="BA9" s="171"/>
      <c r="BB9" s="172"/>
      <c r="BC9" s="172"/>
    </row>
    <row r="10" spans="1:56" ht="105" customHeight="1">
      <c r="A10" s="168"/>
      <c r="B10" s="168"/>
      <c r="C10" s="116" t="s">
        <v>143</v>
      </c>
      <c r="D10" s="116">
        <v>35</v>
      </c>
      <c r="E10" s="119">
        <f>E6*0.026</f>
        <v>0.65</v>
      </c>
      <c r="F10" s="119">
        <f>F6*0.026</f>
        <v>2.5999999999999999E-2</v>
      </c>
      <c r="G10" s="119">
        <f>G6*0.026</f>
        <v>0.23399999999999999</v>
      </c>
      <c r="H10" s="119">
        <f>E10+F10+G10</f>
        <v>0.91</v>
      </c>
      <c r="I10" s="119">
        <f t="shared" ref="I10:K10" si="6">I6*0.026</f>
        <v>0.65</v>
      </c>
      <c r="J10" s="119">
        <f t="shared" si="6"/>
        <v>2.5999999999999999E-2</v>
      </c>
      <c r="K10" s="119">
        <f t="shared" si="6"/>
        <v>0.23399999999999999</v>
      </c>
      <c r="L10" s="119">
        <f t="shared" ref="L10" si="7">I10+J10+K10</f>
        <v>0.91</v>
      </c>
      <c r="M10" s="119">
        <f t="shared" ref="M10:O10" si="8">M6*0.026</f>
        <v>0.65</v>
      </c>
      <c r="N10" s="119">
        <f t="shared" si="8"/>
        <v>2.5999999999999999E-2</v>
      </c>
      <c r="O10" s="119">
        <f t="shared" si="8"/>
        <v>0.23399999999999999</v>
      </c>
      <c r="P10" s="119">
        <f t="shared" ref="P10" si="9">M10+N10+O10</f>
        <v>0.91</v>
      </c>
      <c r="Q10" s="119">
        <f t="shared" ref="Q10:S10" si="10">Q6*0.026</f>
        <v>0.65</v>
      </c>
      <c r="R10" s="119">
        <f t="shared" si="10"/>
        <v>2.5999999999999999E-2</v>
      </c>
      <c r="S10" s="119">
        <f t="shared" si="10"/>
        <v>0.23399999999999999</v>
      </c>
      <c r="T10" s="119">
        <f t="shared" ref="T10" si="11">Q10+R10+S10</f>
        <v>0.91</v>
      </c>
      <c r="U10" s="119">
        <f t="shared" ref="U10:AY10" si="12">U6*0.026</f>
        <v>0.65</v>
      </c>
      <c r="V10" s="119">
        <f t="shared" si="12"/>
        <v>2.5999999999999999E-2</v>
      </c>
      <c r="W10" s="119">
        <f t="shared" si="12"/>
        <v>0.23399999999999999</v>
      </c>
      <c r="X10" s="119">
        <f t="shared" ref="X10" si="13">U10+V10+W10</f>
        <v>0.91</v>
      </c>
      <c r="Y10" s="119">
        <f t="shared" si="12"/>
        <v>0.67599999999999993</v>
      </c>
      <c r="Z10" s="119">
        <f t="shared" si="12"/>
        <v>2.5999999999999999E-2</v>
      </c>
      <c r="AA10" s="119">
        <f t="shared" si="12"/>
        <v>0.20799999999999999</v>
      </c>
      <c r="AB10" s="119">
        <f t="shared" ref="AB10" si="14">Y10+Z10+AA10</f>
        <v>0.90999999999999992</v>
      </c>
      <c r="AC10" s="119">
        <f t="shared" si="12"/>
        <v>0.67599999999999993</v>
      </c>
      <c r="AD10" s="119">
        <f t="shared" si="12"/>
        <v>2.5999999999999999E-2</v>
      </c>
      <c r="AE10" s="119">
        <f t="shared" si="12"/>
        <v>0.20799999999999999</v>
      </c>
      <c r="AF10" s="119">
        <f t="shared" ref="AF10" si="15">AC10+AD10+AE10</f>
        <v>0.90999999999999992</v>
      </c>
      <c r="AG10" s="119">
        <f t="shared" si="12"/>
        <v>0.67599999999999993</v>
      </c>
      <c r="AH10" s="119">
        <f t="shared" si="12"/>
        <v>2.5999999999999999E-2</v>
      </c>
      <c r="AI10" s="119">
        <f t="shared" si="12"/>
        <v>0.20799999999999999</v>
      </c>
      <c r="AJ10" s="119">
        <f t="shared" ref="AJ10" si="16">AG10+AH10+AI10</f>
        <v>0.90999999999999992</v>
      </c>
      <c r="AK10" s="119">
        <f t="shared" si="12"/>
        <v>0.67599999999999993</v>
      </c>
      <c r="AL10" s="119">
        <f t="shared" si="12"/>
        <v>2.5999999999999999E-2</v>
      </c>
      <c r="AM10" s="119">
        <f t="shared" si="12"/>
        <v>0.20799999999999999</v>
      </c>
      <c r="AN10" s="119">
        <f t="shared" ref="AN10" si="17">AK10+AL10+AM10</f>
        <v>0.90999999999999992</v>
      </c>
      <c r="AO10" s="119">
        <f t="shared" si="12"/>
        <v>0.67599999999999993</v>
      </c>
      <c r="AP10" s="119">
        <f t="shared" si="12"/>
        <v>2.5999999999999999E-2</v>
      </c>
      <c r="AQ10" s="119">
        <f t="shared" si="12"/>
        <v>0.20799999999999999</v>
      </c>
      <c r="AR10" s="119">
        <f t="shared" ref="AR10" si="18">AO10+AP10+AQ10</f>
        <v>0.90999999999999992</v>
      </c>
      <c r="AS10" s="119">
        <f t="shared" si="12"/>
        <v>0.67599999999999993</v>
      </c>
      <c r="AT10" s="119">
        <f t="shared" si="12"/>
        <v>2.5999999999999999E-2</v>
      </c>
      <c r="AU10" s="119">
        <f t="shared" si="12"/>
        <v>0.20799999999999999</v>
      </c>
      <c r="AV10" s="119">
        <f t="shared" ref="AV10" si="19">AS10+AT10+AU10</f>
        <v>0.90999999999999992</v>
      </c>
      <c r="AW10" s="119">
        <f t="shared" si="12"/>
        <v>0.67599999999999993</v>
      </c>
      <c r="AX10" s="119">
        <f t="shared" si="12"/>
        <v>2.5999999999999999E-2</v>
      </c>
      <c r="AY10" s="119">
        <f t="shared" si="12"/>
        <v>0.20799999999999999</v>
      </c>
      <c r="AZ10" s="119">
        <f t="shared" ref="AZ10" si="20">AW10+AX10+AY10</f>
        <v>0.90999999999999992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E5" sqref="E5:BC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189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61"/>
      <c r="AO3" s="61"/>
      <c r="AP3" s="61"/>
      <c r="AQ3" s="61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60" t="s">
        <v>1</v>
      </c>
      <c r="B4" s="60" t="s">
        <v>2</v>
      </c>
      <c r="C4" s="60" t="s">
        <v>3</v>
      </c>
      <c r="D4" s="60" t="s">
        <v>190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60" t="s">
        <v>52</v>
      </c>
      <c r="BB4" s="60" t="s">
        <v>24</v>
      </c>
      <c r="BC4" s="60" t="s">
        <v>25</v>
      </c>
    </row>
    <row r="5" spans="1:56" ht="64.5" customHeight="1">
      <c r="A5" s="168">
        <v>6</v>
      </c>
      <c r="B5" s="168" t="s">
        <v>182</v>
      </c>
      <c r="C5" s="60" t="s">
        <v>4</v>
      </c>
      <c r="D5" s="51" t="s">
        <v>191</v>
      </c>
      <c r="E5" s="60" t="s">
        <v>0</v>
      </c>
      <c r="F5" s="60" t="s">
        <v>63</v>
      </c>
      <c r="G5" s="60" t="s">
        <v>64</v>
      </c>
      <c r="H5" s="60" t="s">
        <v>36</v>
      </c>
      <c r="I5" s="60" t="s">
        <v>0</v>
      </c>
      <c r="J5" s="60" t="s">
        <v>63</v>
      </c>
      <c r="K5" s="60" t="s">
        <v>64</v>
      </c>
      <c r="L5" s="60" t="s">
        <v>36</v>
      </c>
      <c r="M5" s="60" t="s">
        <v>0</v>
      </c>
      <c r="N5" s="60" t="s">
        <v>63</v>
      </c>
      <c r="O5" s="60" t="s">
        <v>64</v>
      </c>
      <c r="P5" s="60" t="s">
        <v>36</v>
      </c>
      <c r="Q5" s="60" t="s">
        <v>0</v>
      </c>
      <c r="R5" s="60" t="s">
        <v>63</v>
      </c>
      <c r="S5" s="60" t="s">
        <v>64</v>
      </c>
      <c r="T5" s="60" t="s">
        <v>36</v>
      </c>
      <c r="U5" s="60" t="s">
        <v>0</v>
      </c>
      <c r="V5" s="60" t="s">
        <v>63</v>
      </c>
      <c r="W5" s="60" t="s">
        <v>64</v>
      </c>
      <c r="X5" s="60" t="s">
        <v>36</v>
      </c>
      <c r="Y5" s="60" t="s">
        <v>0</v>
      </c>
      <c r="Z5" s="60" t="s">
        <v>63</v>
      </c>
      <c r="AA5" s="60" t="s">
        <v>64</v>
      </c>
      <c r="AB5" s="60" t="s">
        <v>36</v>
      </c>
      <c r="AC5" s="60" t="s">
        <v>0</v>
      </c>
      <c r="AD5" s="60" t="s">
        <v>63</v>
      </c>
      <c r="AE5" s="60" t="s">
        <v>64</v>
      </c>
      <c r="AF5" s="60" t="s">
        <v>36</v>
      </c>
      <c r="AG5" s="60" t="s">
        <v>0</v>
      </c>
      <c r="AH5" s="60" t="s">
        <v>63</v>
      </c>
      <c r="AI5" s="60" t="s">
        <v>64</v>
      </c>
      <c r="AJ5" s="60" t="s">
        <v>36</v>
      </c>
      <c r="AK5" s="60" t="s">
        <v>0</v>
      </c>
      <c r="AL5" s="60" t="s">
        <v>63</v>
      </c>
      <c r="AM5" s="60" t="s">
        <v>64</v>
      </c>
      <c r="AN5" s="60" t="s">
        <v>36</v>
      </c>
      <c r="AO5" s="60" t="s">
        <v>0</v>
      </c>
      <c r="AP5" s="60" t="s">
        <v>63</v>
      </c>
      <c r="AQ5" s="60" t="s">
        <v>64</v>
      </c>
      <c r="AR5" s="60" t="s">
        <v>36</v>
      </c>
      <c r="AS5" s="60" t="s">
        <v>0</v>
      </c>
      <c r="AT5" s="60" t="s">
        <v>63</v>
      </c>
      <c r="AU5" s="60" t="s">
        <v>64</v>
      </c>
      <c r="AV5" s="60" t="s">
        <v>36</v>
      </c>
      <c r="AW5" s="60" t="s">
        <v>0</v>
      </c>
      <c r="AX5" s="60" t="s">
        <v>63</v>
      </c>
      <c r="AY5" s="60" t="s">
        <v>64</v>
      </c>
      <c r="AZ5" s="60" t="s">
        <v>36</v>
      </c>
      <c r="BA5" s="169">
        <f>H6+L6+P6+T6+X6+AB6+AF6+AJ6+AN6+AR6+AV6+AZ6</f>
        <v>494</v>
      </c>
      <c r="BB5" s="172">
        <f>H10+L10+P10+T10+X10+AB10+AF10+AJ10+AN10+AR10+AV10+AZ10</f>
        <v>5.78</v>
      </c>
      <c r="BC5" s="172">
        <f>BB5/2</f>
        <v>2.89</v>
      </c>
    </row>
    <row r="6" spans="1:56" ht="36.75" customHeight="1">
      <c r="A6" s="168"/>
      <c r="B6" s="168"/>
      <c r="C6" s="169" t="s">
        <v>5</v>
      </c>
      <c r="D6" s="181">
        <v>15643052229</v>
      </c>
      <c r="E6" s="169">
        <v>28</v>
      </c>
      <c r="F6" s="169">
        <v>12</v>
      </c>
      <c r="G6" s="169">
        <v>3</v>
      </c>
      <c r="H6" s="169">
        <f>E6+F6+G6</f>
        <v>43</v>
      </c>
      <c r="I6" s="169">
        <v>28</v>
      </c>
      <c r="J6" s="169">
        <v>12</v>
      </c>
      <c r="K6" s="169">
        <v>3</v>
      </c>
      <c r="L6" s="169">
        <f t="shared" ref="L6" si="0">I6+J6+K6</f>
        <v>43</v>
      </c>
      <c r="M6" s="169">
        <v>26</v>
      </c>
      <c r="N6" s="169">
        <v>12</v>
      </c>
      <c r="O6" s="169">
        <v>2</v>
      </c>
      <c r="P6" s="169">
        <f t="shared" ref="P6" si="1">M6+N6+O6</f>
        <v>40</v>
      </c>
      <c r="Q6" s="169">
        <v>29</v>
      </c>
      <c r="R6" s="169">
        <v>11</v>
      </c>
      <c r="S6" s="169">
        <v>2</v>
      </c>
      <c r="T6" s="169">
        <f t="shared" ref="T6" si="2">Q6+R6+S6</f>
        <v>42</v>
      </c>
      <c r="U6" s="169">
        <v>26</v>
      </c>
      <c r="V6" s="169">
        <v>11</v>
      </c>
      <c r="W6" s="169">
        <v>2</v>
      </c>
      <c r="X6" s="169">
        <f t="shared" ref="X6" si="3">U6+V6+W6</f>
        <v>39</v>
      </c>
      <c r="Y6" s="169">
        <v>30</v>
      </c>
      <c r="Z6" s="169">
        <v>11</v>
      </c>
      <c r="AA6" s="169">
        <v>2</v>
      </c>
      <c r="AB6" s="169">
        <f>Y6+Z6+AA6</f>
        <v>43</v>
      </c>
      <c r="AC6" s="169">
        <v>30</v>
      </c>
      <c r="AD6" s="169">
        <v>11</v>
      </c>
      <c r="AE6" s="169">
        <v>2</v>
      </c>
      <c r="AF6" s="169">
        <v>43</v>
      </c>
      <c r="AG6" s="169">
        <v>29</v>
      </c>
      <c r="AH6" s="169">
        <v>11</v>
      </c>
      <c r="AI6" s="169">
        <v>1</v>
      </c>
      <c r="AJ6" s="169">
        <f t="shared" ref="AJ6" si="4">AG6+AH6+AI6</f>
        <v>41</v>
      </c>
      <c r="AK6" s="169">
        <v>30</v>
      </c>
      <c r="AL6" s="169">
        <v>9</v>
      </c>
      <c r="AM6" s="169">
        <v>1</v>
      </c>
      <c r="AN6" s="169">
        <f t="shared" ref="AN6" si="5">AK6+AL6+AM6</f>
        <v>40</v>
      </c>
      <c r="AO6" s="169">
        <v>31</v>
      </c>
      <c r="AP6" s="169">
        <v>9</v>
      </c>
      <c r="AQ6" s="169">
        <v>1</v>
      </c>
      <c r="AR6" s="169">
        <f t="shared" ref="AR6" si="6">AO6+AP6+AQ6</f>
        <v>41</v>
      </c>
      <c r="AS6" s="169">
        <v>30</v>
      </c>
      <c r="AT6" s="169">
        <v>8</v>
      </c>
      <c r="AU6" s="169">
        <v>1</v>
      </c>
      <c r="AV6" s="169">
        <f t="shared" ref="AV6" si="7">AS6+AT6+AU6</f>
        <v>39</v>
      </c>
      <c r="AW6" s="169">
        <v>30</v>
      </c>
      <c r="AX6" s="169">
        <v>9</v>
      </c>
      <c r="AY6" s="169">
        <v>1</v>
      </c>
      <c r="AZ6" s="169">
        <f t="shared" ref="AZ6" si="8">AW6+AX6+AY6</f>
        <v>40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60" t="s">
        <v>47</v>
      </c>
      <c r="D8" s="52">
        <v>42359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192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60" t="s">
        <v>48</v>
      </c>
      <c r="D9" s="60" t="s">
        <v>193</v>
      </c>
      <c r="E9" s="60" t="s">
        <v>0</v>
      </c>
      <c r="F9" s="60" t="s">
        <v>63</v>
      </c>
      <c r="G9" s="60" t="s">
        <v>64</v>
      </c>
      <c r="H9" s="60" t="s">
        <v>36</v>
      </c>
      <c r="I9" s="60" t="s">
        <v>0</v>
      </c>
      <c r="J9" s="60" t="s">
        <v>63</v>
      </c>
      <c r="K9" s="60" t="s">
        <v>64</v>
      </c>
      <c r="L9" s="60" t="s">
        <v>36</v>
      </c>
      <c r="M9" s="60" t="s">
        <v>0</v>
      </c>
      <c r="N9" s="60" t="s">
        <v>63</v>
      </c>
      <c r="O9" s="60" t="s">
        <v>64</v>
      </c>
      <c r="P9" s="60" t="s">
        <v>36</v>
      </c>
      <c r="Q9" s="60" t="s">
        <v>0</v>
      </c>
      <c r="R9" s="60" t="s">
        <v>63</v>
      </c>
      <c r="S9" s="60" t="s">
        <v>64</v>
      </c>
      <c r="T9" s="60" t="s">
        <v>36</v>
      </c>
      <c r="U9" s="60" t="s">
        <v>0</v>
      </c>
      <c r="V9" s="60" t="s">
        <v>63</v>
      </c>
      <c r="W9" s="60" t="s">
        <v>64</v>
      </c>
      <c r="X9" s="60" t="s">
        <v>36</v>
      </c>
      <c r="Y9" s="60" t="s">
        <v>0</v>
      </c>
      <c r="Z9" s="60" t="s">
        <v>63</v>
      </c>
      <c r="AA9" s="60" t="s">
        <v>64</v>
      </c>
      <c r="AB9" s="60" t="s">
        <v>36</v>
      </c>
      <c r="AC9" s="60" t="s">
        <v>0</v>
      </c>
      <c r="AD9" s="60" t="s">
        <v>63</v>
      </c>
      <c r="AE9" s="60" t="s">
        <v>64</v>
      </c>
      <c r="AF9" s="60" t="s">
        <v>36</v>
      </c>
      <c r="AG9" s="60" t="s">
        <v>0</v>
      </c>
      <c r="AH9" s="60" t="s">
        <v>63</v>
      </c>
      <c r="AI9" s="60" t="s">
        <v>64</v>
      </c>
      <c r="AJ9" s="60" t="s">
        <v>36</v>
      </c>
      <c r="AK9" s="60" t="s">
        <v>0</v>
      </c>
      <c r="AL9" s="60" t="s">
        <v>63</v>
      </c>
      <c r="AM9" s="60" t="s">
        <v>64</v>
      </c>
      <c r="AN9" s="60" t="s">
        <v>36</v>
      </c>
      <c r="AO9" s="60" t="s">
        <v>0</v>
      </c>
      <c r="AP9" s="60" t="s">
        <v>63</v>
      </c>
      <c r="AQ9" s="60" t="s">
        <v>64</v>
      </c>
      <c r="AR9" s="60" t="s">
        <v>36</v>
      </c>
      <c r="AS9" s="60" t="s">
        <v>0</v>
      </c>
      <c r="AT9" s="60" t="s">
        <v>63</v>
      </c>
      <c r="AU9" s="60" t="s">
        <v>64</v>
      </c>
      <c r="AV9" s="60" t="s">
        <v>36</v>
      </c>
      <c r="AW9" s="60" t="s">
        <v>0</v>
      </c>
      <c r="AX9" s="60" t="s">
        <v>63</v>
      </c>
      <c r="AY9" s="60" t="s">
        <v>64</v>
      </c>
      <c r="AZ9" s="60" t="s">
        <v>36</v>
      </c>
      <c r="BA9" s="171"/>
      <c r="BB9" s="172"/>
      <c r="BC9" s="172"/>
    </row>
    <row r="10" spans="1:56" ht="105" customHeight="1">
      <c r="A10" s="168"/>
      <c r="B10" s="168"/>
      <c r="C10" s="60" t="s">
        <v>194</v>
      </c>
      <c r="D10" s="60">
        <v>77</v>
      </c>
      <c r="E10" s="62">
        <f>E6*0.01</f>
        <v>0.28000000000000003</v>
      </c>
      <c r="F10" s="62">
        <f>F6*0.015</f>
        <v>0.18</v>
      </c>
      <c r="G10" s="62">
        <f>G6*0.02</f>
        <v>0.06</v>
      </c>
      <c r="H10" s="62">
        <f>E10+F10+G10</f>
        <v>0.52</v>
      </c>
      <c r="I10" s="119">
        <f t="shared" ref="I10" si="9">I6*0.01</f>
        <v>0.28000000000000003</v>
      </c>
      <c r="J10" s="119">
        <f t="shared" ref="J10" si="10">J6*0.015</f>
        <v>0.18</v>
      </c>
      <c r="K10" s="119">
        <f t="shared" ref="K10" si="11">K6*0.02</f>
        <v>0.06</v>
      </c>
      <c r="L10" s="119">
        <f t="shared" ref="L10" si="12">I10+J10+K10</f>
        <v>0.52</v>
      </c>
      <c r="M10" s="119">
        <f t="shared" ref="M10" si="13">M6*0.01</f>
        <v>0.26</v>
      </c>
      <c r="N10" s="119">
        <f t="shared" ref="N10" si="14">N6*0.015</f>
        <v>0.18</v>
      </c>
      <c r="O10" s="119">
        <f t="shared" ref="O10" si="15">O6*0.02</f>
        <v>0.04</v>
      </c>
      <c r="P10" s="119">
        <f t="shared" ref="P10" si="16">M10+N10+O10</f>
        <v>0.48</v>
      </c>
      <c r="Q10" s="119">
        <f t="shared" ref="Q10" si="17">Q6*0.01</f>
        <v>0.28999999999999998</v>
      </c>
      <c r="R10" s="119">
        <f t="shared" ref="R10" si="18">R6*0.015</f>
        <v>0.16499999999999998</v>
      </c>
      <c r="S10" s="119">
        <f t="shared" ref="S10" si="19">S6*0.02</f>
        <v>0.04</v>
      </c>
      <c r="T10" s="119">
        <f t="shared" ref="T10" si="20">Q10+R10+S10</f>
        <v>0.49499999999999994</v>
      </c>
      <c r="U10" s="119">
        <f t="shared" ref="U10" si="21">U6*0.01</f>
        <v>0.26</v>
      </c>
      <c r="V10" s="119">
        <f t="shared" ref="V10" si="22">V6*0.015</f>
        <v>0.16499999999999998</v>
      </c>
      <c r="W10" s="119">
        <f t="shared" ref="W10" si="23">W6*0.02</f>
        <v>0.04</v>
      </c>
      <c r="X10" s="119">
        <f t="shared" ref="X10" si="24">U10+V10+W10</f>
        <v>0.46499999999999997</v>
      </c>
      <c r="Y10" s="119">
        <f t="shared" ref="Y10" si="25">Y6*0.01</f>
        <v>0.3</v>
      </c>
      <c r="Z10" s="119">
        <f t="shared" ref="Z10" si="26">Z6*0.015</f>
        <v>0.16499999999999998</v>
      </c>
      <c r="AA10" s="119">
        <f t="shared" ref="AA10" si="27">AA6*0.02</f>
        <v>0.04</v>
      </c>
      <c r="AB10" s="119">
        <f t="shared" ref="AB10" si="28">Y10+Z10+AA10</f>
        <v>0.505</v>
      </c>
      <c r="AC10" s="119">
        <f t="shared" ref="AC10" si="29">AC6*0.01</f>
        <v>0.3</v>
      </c>
      <c r="AD10" s="119">
        <f t="shared" ref="AD10" si="30">AD6*0.015</f>
        <v>0.16499999999999998</v>
      </c>
      <c r="AE10" s="119">
        <f t="shared" ref="AE10" si="31">AE6*0.02</f>
        <v>0.04</v>
      </c>
      <c r="AF10" s="119">
        <f t="shared" ref="AF10" si="32">AC10+AD10+AE10</f>
        <v>0.505</v>
      </c>
      <c r="AG10" s="119">
        <f t="shared" ref="AG10" si="33">AG6*0.01</f>
        <v>0.28999999999999998</v>
      </c>
      <c r="AH10" s="119">
        <f t="shared" ref="AH10" si="34">AH6*0.015</f>
        <v>0.16499999999999998</v>
      </c>
      <c r="AI10" s="119">
        <f t="shared" ref="AI10" si="35">AI6*0.02</f>
        <v>0.02</v>
      </c>
      <c r="AJ10" s="119">
        <f t="shared" ref="AJ10" si="36">AG10+AH10+AI10</f>
        <v>0.47499999999999998</v>
      </c>
      <c r="AK10" s="119">
        <f t="shared" ref="AK10" si="37">AK6*0.01</f>
        <v>0.3</v>
      </c>
      <c r="AL10" s="119">
        <f t="shared" ref="AL10" si="38">AL6*0.015</f>
        <v>0.13500000000000001</v>
      </c>
      <c r="AM10" s="119">
        <f t="shared" ref="AM10" si="39">AM6*0.02</f>
        <v>0.02</v>
      </c>
      <c r="AN10" s="119">
        <f t="shared" ref="AN10" si="40">AK10+AL10+AM10</f>
        <v>0.45500000000000002</v>
      </c>
      <c r="AO10" s="119">
        <f t="shared" ref="AO10" si="41">AO6*0.01</f>
        <v>0.31</v>
      </c>
      <c r="AP10" s="119">
        <f t="shared" ref="AP10" si="42">AP6*0.015</f>
        <v>0.13500000000000001</v>
      </c>
      <c r="AQ10" s="119">
        <f t="shared" ref="AQ10" si="43">AQ6*0.02</f>
        <v>0.02</v>
      </c>
      <c r="AR10" s="119">
        <f t="shared" ref="AR10" si="44">AO10+AP10+AQ10</f>
        <v>0.46500000000000002</v>
      </c>
      <c r="AS10" s="119">
        <f t="shared" ref="AS10" si="45">AS6*0.01</f>
        <v>0.3</v>
      </c>
      <c r="AT10" s="119">
        <f t="shared" ref="AT10" si="46">AT6*0.015</f>
        <v>0.12</v>
      </c>
      <c r="AU10" s="119">
        <f t="shared" ref="AU10" si="47">AU6*0.02</f>
        <v>0.02</v>
      </c>
      <c r="AV10" s="119">
        <f t="shared" ref="AV10" si="48">AS10+AT10+AU10</f>
        <v>0.44</v>
      </c>
      <c r="AW10" s="119">
        <f t="shared" ref="AW10" si="49">AW6*0.01</f>
        <v>0.3</v>
      </c>
      <c r="AX10" s="119">
        <f t="shared" ref="AX10" si="50">AX6*0.015</f>
        <v>0.13500000000000001</v>
      </c>
      <c r="AY10" s="119">
        <f t="shared" ref="AY10" si="51">AY6*0.02</f>
        <v>0.02</v>
      </c>
      <c r="AZ10" s="119">
        <f t="shared" ref="AZ10" si="52">AW10+AX10+AY10</f>
        <v>0.45500000000000002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A5" sqref="BA5:BA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84" t="s">
        <v>127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</row>
    <row r="3" spans="1:56" ht="22.5" customHeight="1">
      <c r="A3" s="141"/>
      <c r="B3" s="141"/>
      <c r="C3" s="141"/>
      <c r="D3" s="141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85" t="s">
        <v>39</v>
      </c>
      <c r="AE3" s="185"/>
      <c r="AF3" s="185"/>
      <c r="AG3" s="185"/>
      <c r="AH3" s="185"/>
      <c r="AI3" s="185"/>
      <c r="AJ3" s="185"/>
      <c r="AK3" s="185"/>
      <c r="AL3" s="185"/>
      <c r="AM3" s="85"/>
      <c r="AN3" s="122"/>
      <c r="AO3" s="122"/>
      <c r="AP3" s="122"/>
      <c r="AQ3" s="122"/>
      <c r="AR3" s="185" t="s">
        <v>40</v>
      </c>
      <c r="AS3" s="185"/>
      <c r="AT3" s="185"/>
      <c r="AU3" s="185"/>
      <c r="AV3" s="185"/>
      <c r="AW3" s="185"/>
      <c r="AX3" s="185"/>
      <c r="AY3" s="185"/>
      <c r="AZ3" s="84"/>
      <c r="BA3" s="84"/>
      <c r="BB3" s="86"/>
      <c r="BC3" s="86"/>
      <c r="BD3" s="22"/>
    </row>
    <row r="4" spans="1:56" ht="63.75" customHeight="1">
      <c r="A4" s="121" t="s">
        <v>1</v>
      </c>
      <c r="B4" s="121" t="s">
        <v>2</v>
      </c>
      <c r="C4" s="121" t="s">
        <v>3</v>
      </c>
      <c r="D4" s="121" t="s">
        <v>352</v>
      </c>
      <c r="E4" s="183" t="s">
        <v>49</v>
      </c>
      <c r="F4" s="183"/>
      <c r="G4" s="183"/>
      <c r="H4" s="183"/>
      <c r="I4" s="183" t="s">
        <v>27</v>
      </c>
      <c r="J4" s="183"/>
      <c r="K4" s="183"/>
      <c r="L4" s="183"/>
      <c r="M4" s="183" t="s">
        <v>28</v>
      </c>
      <c r="N4" s="183"/>
      <c r="O4" s="183"/>
      <c r="P4" s="183"/>
      <c r="Q4" s="183" t="s">
        <v>29</v>
      </c>
      <c r="R4" s="183"/>
      <c r="S4" s="183"/>
      <c r="T4" s="183"/>
      <c r="U4" s="183" t="s">
        <v>30</v>
      </c>
      <c r="V4" s="183"/>
      <c r="W4" s="183"/>
      <c r="X4" s="183"/>
      <c r="Y4" s="183" t="s">
        <v>31</v>
      </c>
      <c r="Z4" s="183"/>
      <c r="AA4" s="183"/>
      <c r="AB4" s="183"/>
      <c r="AC4" s="183" t="s">
        <v>32</v>
      </c>
      <c r="AD4" s="183"/>
      <c r="AE4" s="183"/>
      <c r="AF4" s="183"/>
      <c r="AG4" s="186" t="s">
        <v>38</v>
      </c>
      <c r="AH4" s="186"/>
      <c r="AI4" s="186"/>
      <c r="AJ4" s="186"/>
      <c r="AK4" s="183" t="s">
        <v>37</v>
      </c>
      <c r="AL4" s="183"/>
      <c r="AM4" s="183"/>
      <c r="AN4" s="183"/>
      <c r="AO4" s="183" t="s">
        <v>33</v>
      </c>
      <c r="AP4" s="183"/>
      <c r="AQ4" s="183"/>
      <c r="AR4" s="183"/>
      <c r="AS4" s="183" t="s">
        <v>34</v>
      </c>
      <c r="AT4" s="183"/>
      <c r="AU4" s="183"/>
      <c r="AV4" s="183"/>
      <c r="AW4" s="183" t="s">
        <v>35</v>
      </c>
      <c r="AX4" s="183"/>
      <c r="AY4" s="183"/>
      <c r="AZ4" s="183"/>
      <c r="BA4" s="121" t="s">
        <v>52</v>
      </c>
      <c r="BB4" s="121" t="s">
        <v>24</v>
      </c>
      <c r="BC4" s="121" t="s">
        <v>25</v>
      </c>
    </row>
    <row r="5" spans="1:56" ht="64.5" customHeight="1">
      <c r="A5" s="183">
        <v>7</v>
      </c>
      <c r="B5" s="183" t="s">
        <v>17</v>
      </c>
      <c r="C5" s="121" t="s">
        <v>4</v>
      </c>
      <c r="D5" s="87" t="s">
        <v>176</v>
      </c>
      <c r="E5" s="121" t="s">
        <v>0</v>
      </c>
      <c r="F5" s="121" t="s">
        <v>63</v>
      </c>
      <c r="G5" s="121" t="s">
        <v>64</v>
      </c>
      <c r="H5" s="121" t="s">
        <v>36</v>
      </c>
      <c r="I5" s="121" t="s">
        <v>0</v>
      </c>
      <c r="J5" s="121" t="s">
        <v>63</v>
      </c>
      <c r="K5" s="121" t="s">
        <v>64</v>
      </c>
      <c r="L5" s="121" t="s">
        <v>36</v>
      </c>
      <c r="M5" s="121" t="s">
        <v>0</v>
      </c>
      <c r="N5" s="121" t="s">
        <v>63</v>
      </c>
      <c r="O5" s="121" t="s">
        <v>64</v>
      </c>
      <c r="P5" s="121" t="s">
        <v>36</v>
      </c>
      <c r="Q5" s="121" t="s">
        <v>0</v>
      </c>
      <c r="R5" s="121" t="s">
        <v>63</v>
      </c>
      <c r="S5" s="121" t="s">
        <v>64</v>
      </c>
      <c r="T5" s="121" t="s">
        <v>36</v>
      </c>
      <c r="U5" s="121" t="s">
        <v>0</v>
      </c>
      <c r="V5" s="121" t="s">
        <v>63</v>
      </c>
      <c r="W5" s="121" t="s">
        <v>64</v>
      </c>
      <c r="X5" s="121" t="s">
        <v>36</v>
      </c>
      <c r="Y5" s="121" t="s">
        <v>0</v>
      </c>
      <c r="Z5" s="121" t="s">
        <v>63</v>
      </c>
      <c r="AA5" s="121" t="s">
        <v>64</v>
      </c>
      <c r="AB5" s="121" t="s">
        <v>36</v>
      </c>
      <c r="AC5" s="121" t="s">
        <v>0</v>
      </c>
      <c r="AD5" s="121" t="s">
        <v>63</v>
      </c>
      <c r="AE5" s="121" t="s">
        <v>64</v>
      </c>
      <c r="AF5" s="121" t="s">
        <v>36</v>
      </c>
      <c r="AG5" s="121" t="s">
        <v>0</v>
      </c>
      <c r="AH5" s="121" t="s">
        <v>63</v>
      </c>
      <c r="AI5" s="121" t="s">
        <v>64</v>
      </c>
      <c r="AJ5" s="121" t="s">
        <v>36</v>
      </c>
      <c r="AK5" s="121" t="s">
        <v>0</v>
      </c>
      <c r="AL5" s="121" t="s">
        <v>63</v>
      </c>
      <c r="AM5" s="121" t="s">
        <v>64</v>
      </c>
      <c r="AN5" s="121" t="s">
        <v>36</v>
      </c>
      <c r="AO5" s="121" t="s">
        <v>0</v>
      </c>
      <c r="AP5" s="121" t="s">
        <v>63</v>
      </c>
      <c r="AQ5" s="121" t="s">
        <v>64</v>
      </c>
      <c r="AR5" s="121" t="s">
        <v>36</v>
      </c>
      <c r="AS5" s="121" t="s">
        <v>0</v>
      </c>
      <c r="AT5" s="121" t="s">
        <v>63</v>
      </c>
      <c r="AU5" s="121" t="s">
        <v>64</v>
      </c>
      <c r="AV5" s="121" t="s">
        <v>36</v>
      </c>
      <c r="AW5" s="121" t="s">
        <v>0</v>
      </c>
      <c r="AX5" s="121" t="s">
        <v>63</v>
      </c>
      <c r="AY5" s="121" t="s">
        <v>64</v>
      </c>
      <c r="AZ5" s="121" t="s">
        <v>36</v>
      </c>
      <c r="BA5" s="187">
        <v>527</v>
      </c>
      <c r="BB5" s="190">
        <f>H10+L10+P10+T10+X10+AB10+AF10+AJ10+AN10+AR10+AV10+AZ10</f>
        <v>5.4849999999999994</v>
      </c>
      <c r="BC5" s="190">
        <f>BB5/2</f>
        <v>2.7424999999999997</v>
      </c>
    </row>
    <row r="6" spans="1:56" ht="36.75" customHeight="1">
      <c r="A6" s="183"/>
      <c r="B6" s="183"/>
      <c r="C6" s="187" t="s">
        <v>5</v>
      </c>
      <c r="D6" s="191">
        <v>13578806603</v>
      </c>
      <c r="E6" s="187">
        <v>26</v>
      </c>
      <c r="F6" s="187">
        <v>9</v>
      </c>
      <c r="G6" s="187">
        <v>4</v>
      </c>
      <c r="H6" s="187">
        <v>39</v>
      </c>
      <c r="I6" s="187">
        <v>27</v>
      </c>
      <c r="J6" s="187">
        <v>9</v>
      </c>
      <c r="K6" s="187">
        <v>4</v>
      </c>
      <c r="L6" s="187">
        <v>40</v>
      </c>
      <c r="M6" s="187">
        <v>28</v>
      </c>
      <c r="N6" s="187">
        <v>9</v>
      </c>
      <c r="O6" s="187">
        <v>4</v>
      </c>
      <c r="P6" s="187">
        <v>41</v>
      </c>
      <c r="Q6" s="187">
        <v>28</v>
      </c>
      <c r="R6" s="187">
        <v>9</v>
      </c>
      <c r="S6" s="187">
        <v>4</v>
      </c>
      <c r="T6" s="187">
        <v>41</v>
      </c>
      <c r="U6" s="187">
        <v>28</v>
      </c>
      <c r="V6" s="187">
        <v>9</v>
      </c>
      <c r="W6" s="187">
        <v>4</v>
      </c>
      <c r="X6" s="187">
        <v>41</v>
      </c>
      <c r="Y6" s="187">
        <v>26</v>
      </c>
      <c r="Z6" s="187">
        <v>9</v>
      </c>
      <c r="AA6" s="187">
        <v>2</v>
      </c>
      <c r="AB6" s="187">
        <f>Y6+Z6+AA6</f>
        <v>37</v>
      </c>
      <c r="AC6" s="187">
        <v>22</v>
      </c>
      <c r="AD6" s="187">
        <v>9</v>
      </c>
      <c r="AE6" s="187">
        <v>2</v>
      </c>
      <c r="AF6" s="187">
        <f t="shared" ref="AF6" si="0">AC6+AD6+AE6</f>
        <v>33</v>
      </c>
      <c r="AG6" s="187">
        <v>25</v>
      </c>
      <c r="AH6" s="187">
        <v>3</v>
      </c>
      <c r="AI6" s="187">
        <v>7</v>
      </c>
      <c r="AJ6" s="187">
        <f t="shared" ref="AJ6" si="1">AG6+AH6+AI6</f>
        <v>35</v>
      </c>
      <c r="AK6" s="187">
        <v>25</v>
      </c>
      <c r="AL6" s="187">
        <v>3</v>
      </c>
      <c r="AM6" s="187">
        <v>5</v>
      </c>
      <c r="AN6" s="187">
        <f t="shared" ref="AN6" si="2">AK6+AL6+AM6</f>
        <v>33</v>
      </c>
      <c r="AO6" s="187">
        <v>29</v>
      </c>
      <c r="AP6" s="187">
        <v>3</v>
      </c>
      <c r="AQ6" s="187">
        <v>5</v>
      </c>
      <c r="AR6" s="187">
        <f t="shared" ref="AR6" si="3">AO6+AP6+AQ6</f>
        <v>37</v>
      </c>
      <c r="AS6" s="187">
        <v>32</v>
      </c>
      <c r="AT6" s="187">
        <v>3</v>
      </c>
      <c r="AU6" s="187">
        <v>5</v>
      </c>
      <c r="AV6" s="187">
        <f t="shared" ref="AV6" si="4">AS6+AT6+AU6</f>
        <v>40</v>
      </c>
      <c r="AW6" s="187">
        <v>32</v>
      </c>
      <c r="AX6" s="187">
        <v>4</v>
      </c>
      <c r="AY6" s="187">
        <v>5</v>
      </c>
      <c r="AZ6" s="187">
        <f t="shared" ref="AZ6" si="5">AW6+AX6+AY6</f>
        <v>41</v>
      </c>
      <c r="BA6" s="188"/>
      <c r="BB6" s="190"/>
      <c r="BC6" s="190"/>
    </row>
    <row r="7" spans="1:56" ht="33" customHeight="1">
      <c r="A7" s="183"/>
      <c r="B7" s="183"/>
      <c r="C7" s="189"/>
      <c r="D7" s="192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8"/>
      <c r="BB7" s="190"/>
      <c r="BC7" s="190"/>
    </row>
    <row r="8" spans="1:56" ht="50.25" customHeight="1">
      <c r="A8" s="183"/>
      <c r="B8" s="183"/>
      <c r="C8" s="121" t="s">
        <v>47</v>
      </c>
      <c r="D8" s="88">
        <v>42355</v>
      </c>
      <c r="E8" s="183" t="s">
        <v>50</v>
      </c>
      <c r="F8" s="183"/>
      <c r="G8" s="183"/>
      <c r="H8" s="183"/>
      <c r="I8" s="183" t="s">
        <v>53</v>
      </c>
      <c r="J8" s="183"/>
      <c r="K8" s="183"/>
      <c r="L8" s="183"/>
      <c r="M8" s="183" t="s">
        <v>54</v>
      </c>
      <c r="N8" s="183"/>
      <c r="O8" s="183"/>
      <c r="P8" s="183"/>
      <c r="Q8" s="183" t="s">
        <v>55</v>
      </c>
      <c r="R8" s="183"/>
      <c r="S8" s="183"/>
      <c r="T8" s="183"/>
      <c r="U8" s="183" t="s">
        <v>56</v>
      </c>
      <c r="V8" s="183"/>
      <c r="W8" s="183"/>
      <c r="X8" s="183"/>
      <c r="Y8" s="183" t="s">
        <v>57</v>
      </c>
      <c r="Z8" s="183"/>
      <c r="AA8" s="183"/>
      <c r="AB8" s="183"/>
      <c r="AC8" s="183" t="s">
        <v>58</v>
      </c>
      <c r="AD8" s="183"/>
      <c r="AE8" s="183"/>
      <c r="AF8" s="183"/>
      <c r="AG8" s="183" t="s">
        <v>59</v>
      </c>
      <c r="AH8" s="183"/>
      <c r="AI8" s="183"/>
      <c r="AJ8" s="183"/>
      <c r="AK8" s="183" t="s">
        <v>131</v>
      </c>
      <c r="AL8" s="183"/>
      <c r="AM8" s="183"/>
      <c r="AN8" s="183"/>
      <c r="AO8" s="183" t="s">
        <v>60</v>
      </c>
      <c r="AP8" s="183"/>
      <c r="AQ8" s="183"/>
      <c r="AR8" s="183"/>
      <c r="AS8" s="183" t="s">
        <v>61</v>
      </c>
      <c r="AT8" s="183"/>
      <c r="AU8" s="183"/>
      <c r="AV8" s="183"/>
      <c r="AW8" s="183" t="s">
        <v>62</v>
      </c>
      <c r="AX8" s="183"/>
      <c r="AY8" s="183"/>
      <c r="AZ8" s="183"/>
      <c r="BA8" s="188"/>
      <c r="BB8" s="190"/>
      <c r="BC8" s="190"/>
    </row>
    <row r="9" spans="1:56" ht="63" customHeight="1">
      <c r="A9" s="183"/>
      <c r="B9" s="183"/>
      <c r="C9" s="121" t="s">
        <v>48</v>
      </c>
      <c r="D9" s="121">
        <v>480</v>
      </c>
      <c r="E9" s="121" t="s">
        <v>0</v>
      </c>
      <c r="F9" s="121" t="s">
        <v>63</v>
      </c>
      <c r="G9" s="121" t="s">
        <v>64</v>
      </c>
      <c r="H9" s="121" t="s">
        <v>36</v>
      </c>
      <c r="I9" s="121" t="s">
        <v>0</v>
      </c>
      <c r="J9" s="121" t="s">
        <v>63</v>
      </c>
      <c r="K9" s="121" t="s">
        <v>64</v>
      </c>
      <c r="L9" s="121" t="s">
        <v>36</v>
      </c>
      <c r="M9" s="121" t="s">
        <v>0</v>
      </c>
      <c r="N9" s="121" t="s">
        <v>63</v>
      </c>
      <c r="O9" s="121" t="s">
        <v>64</v>
      </c>
      <c r="P9" s="121" t="s">
        <v>36</v>
      </c>
      <c r="Q9" s="121" t="s">
        <v>0</v>
      </c>
      <c r="R9" s="121" t="s">
        <v>63</v>
      </c>
      <c r="S9" s="121" t="s">
        <v>64</v>
      </c>
      <c r="T9" s="121" t="s">
        <v>36</v>
      </c>
      <c r="U9" s="121" t="s">
        <v>0</v>
      </c>
      <c r="V9" s="121" t="s">
        <v>63</v>
      </c>
      <c r="W9" s="121" t="s">
        <v>64</v>
      </c>
      <c r="X9" s="121" t="s">
        <v>36</v>
      </c>
      <c r="Y9" s="121" t="s">
        <v>0</v>
      </c>
      <c r="Z9" s="121" t="s">
        <v>63</v>
      </c>
      <c r="AA9" s="121" t="s">
        <v>64</v>
      </c>
      <c r="AB9" s="121" t="s">
        <v>36</v>
      </c>
      <c r="AC9" s="121" t="s">
        <v>0</v>
      </c>
      <c r="AD9" s="121" t="s">
        <v>63</v>
      </c>
      <c r="AE9" s="121" t="s">
        <v>64</v>
      </c>
      <c r="AF9" s="121" t="s">
        <v>36</v>
      </c>
      <c r="AG9" s="121" t="s">
        <v>0</v>
      </c>
      <c r="AH9" s="121" t="s">
        <v>63</v>
      </c>
      <c r="AI9" s="121" t="s">
        <v>64</v>
      </c>
      <c r="AJ9" s="121" t="s">
        <v>36</v>
      </c>
      <c r="AK9" s="121" t="s">
        <v>0</v>
      </c>
      <c r="AL9" s="121" t="s">
        <v>63</v>
      </c>
      <c r="AM9" s="121" t="s">
        <v>64</v>
      </c>
      <c r="AN9" s="121" t="s">
        <v>36</v>
      </c>
      <c r="AO9" s="121" t="s">
        <v>0</v>
      </c>
      <c r="AP9" s="121" t="s">
        <v>63</v>
      </c>
      <c r="AQ9" s="121" t="s">
        <v>64</v>
      </c>
      <c r="AR9" s="121" t="s">
        <v>36</v>
      </c>
      <c r="AS9" s="121" t="s">
        <v>0</v>
      </c>
      <c r="AT9" s="121" t="s">
        <v>63</v>
      </c>
      <c r="AU9" s="121" t="s">
        <v>64</v>
      </c>
      <c r="AV9" s="121" t="s">
        <v>36</v>
      </c>
      <c r="AW9" s="121" t="s">
        <v>0</v>
      </c>
      <c r="AX9" s="121" t="s">
        <v>63</v>
      </c>
      <c r="AY9" s="121" t="s">
        <v>64</v>
      </c>
      <c r="AZ9" s="121" t="s">
        <v>36</v>
      </c>
      <c r="BA9" s="188"/>
      <c r="BB9" s="190"/>
      <c r="BC9" s="190"/>
    </row>
    <row r="10" spans="1:56" ht="105" customHeight="1">
      <c r="A10" s="183"/>
      <c r="B10" s="183"/>
      <c r="C10" s="121" t="s">
        <v>133</v>
      </c>
      <c r="D10" s="121">
        <v>63</v>
      </c>
      <c r="E10" s="89">
        <f>E6*0.01</f>
        <v>0.26</v>
      </c>
      <c r="F10" s="89">
        <f>F6*0.015</f>
        <v>0.13500000000000001</v>
      </c>
      <c r="G10" s="89">
        <f>G6*0.02</f>
        <v>0.08</v>
      </c>
      <c r="H10" s="89">
        <f>E10+F10+G10</f>
        <v>0.47500000000000003</v>
      </c>
      <c r="I10" s="89">
        <f t="shared" ref="I10" si="6">I6*0.01</f>
        <v>0.27</v>
      </c>
      <c r="J10" s="89">
        <f t="shared" ref="J10" si="7">J6*0.015</f>
        <v>0.13500000000000001</v>
      </c>
      <c r="K10" s="89">
        <f t="shared" ref="K10" si="8">K6*0.02</f>
        <v>0.08</v>
      </c>
      <c r="L10" s="89">
        <f t="shared" ref="L10" si="9">I10+J10+K10</f>
        <v>0.48500000000000004</v>
      </c>
      <c r="M10" s="89">
        <f t="shared" ref="M10" si="10">M6*0.01</f>
        <v>0.28000000000000003</v>
      </c>
      <c r="N10" s="89">
        <f t="shared" ref="N10" si="11">N6*0.015</f>
        <v>0.13500000000000001</v>
      </c>
      <c r="O10" s="89">
        <f t="shared" ref="O10" si="12">O6*0.02</f>
        <v>0.08</v>
      </c>
      <c r="P10" s="89">
        <f t="shared" ref="P10" si="13">M10+N10+O10</f>
        <v>0.49500000000000005</v>
      </c>
      <c r="Q10" s="89">
        <f t="shared" ref="Q10" si="14">Q6*0.01</f>
        <v>0.28000000000000003</v>
      </c>
      <c r="R10" s="89">
        <f t="shared" ref="R10" si="15">R6*0.015</f>
        <v>0.13500000000000001</v>
      </c>
      <c r="S10" s="89">
        <f t="shared" ref="S10" si="16">S6*0.02</f>
        <v>0.08</v>
      </c>
      <c r="T10" s="89">
        <f t="shared" ref="T10" si="17">Q10+R10+S10</f>
        <v>0.49500000000000005</v>
      </c>
      <c r="U10" s="89">
        <f t="shared" ref="U10" si="18">U6*0.01</f>
        <v>0.28000000000000003</v>
      </c>
      <c r="V10" s="89">
        <f t="shared" ref="V10" si="19">V6*0.015</f>
        <v>0.13500000000000001</v>
      </c>
      <c r="W10" s="89">
        <f t="shared" ref="W10" si="20">W6*0.02</f>
        <v>0.08</v>
      </c>
      <c r="X10" s="89">
        <f t="shared" ref="X10" si="21">U10+V10+W10</f>
        <v>0.49500000000000005</v>
      </c>
      <c r="Y10" s="89">
        <f t="shared" ref="Y10" si="22">Y6*0.01</f>
        <v>0.26</v>
      </c>
      <c r="Z10" s="89">
        <f t="shared" ref="Z10" si="23">Z6*0.015</f>
        <v>0.13500000000000001</v>
      </c>
      <c r="AA10" s="89">
        <f t="shared" ref="AA10" si="24">AA6*0.02</f>
        <v>0.04</v>
      </c>
      <c r="AB10" s="89">
        <f t="shared" ref="AB10" si="25">Y10+Z10+AA10</f>
        <v>0.435</v>
      </c>
      <c r="AC10" s="89">
        <f t="shared" ref="AC10" si="26">AC6*0.01</f>
        <v>0.22</v>
      </c>
      <c r="AD10" s="89">
        <f t="shared" ref="AD10" si="27">AD6*0.015</f>
        <v>0.13500000000000001</v>
      </c>
      <c r="AE10" s="89">
        <f t="shared" ref="AE10" si="28">AE6*0.02</f>
        <v>0.04</v>
      </c>
      <c r="AF10" s="89">
        <f t="shared" ref="AF10" si="29">AC10+AD10+AE10</f>
        <v>0.39499999999999996</v>
      </c>
      <c r="AG10" s="89">
        <f t="shared" ref="AG10" si="30">AG6*0.01</f>
        <v>0.25</v>
      </c>
      <c r="AH10" s="89">
        <f t="shared" ref="AH10" si="31">AH6*0.015</f>
        <v>4.4999999999999998E-2</v>
      </c>
      <c r="AI10" s="89">
        <f t="shared" ref="AI10" si="32">AI6*0.02</f>
        <v>0.14000000000000001</v>
      </c>
      <c r="AJ10" s="89">
        <f t="shared" ref="AJ10" si="33">AG10+AH10+AI10</f>
        <v>0.435</v>
      </c>
      <c r="AK10" s="89">
        <f t="shared" ref="AK10" si="34">AK6*0.01</f>
        <v>0.25</v>
      </c>
      <c r="AL10" s="89">
        <f t="shared" ref="AL10" si="35">AL6*0.015</f>
        <v>4.4999999999999998E-2</v>
      </c>
      <c r="AM10" s="89">
        <f t="shared" ref="AM10" si="36">AM6*0.02</f>
        <v>0.1</v>
      </c>
      <c r="AN10" s="89">
        <f t="shared" ref="AN10" si="37">AK10+AL10+AM10</f>
        <v>0.39500000000000002</v>
      </c>
      <c r="AO10" s="89">
        <f t="shared" ref="AO10" si="38">AO6*0.01</f>
        <v>0.28999999999999998</v>
      </c>
      <c r="AP10" s="89">
        <f t="shared" ref="AP10" si="39">AP6*0.015</f>
        <v>4.4999999999999998E-2</v>
      </c>
      <c r="AQ10" s="89">
        <f t="shared" ref="AQ10" si="40">AQ6*0.02</f>
        <v>0.1</v>
      </c>
      <c r="AR10" s="89">
        <f t="shared" ref="AR10" si="41">AO10+AP10+AQ10</f>
        <v>0.43499999999999994</v>
      </c>
      <c r="AS10" s="89">
        <f t="shared" ref="AS10" si="42">AS6*0.01</f>
        <v>0.32</v>
      </c>
      <c r="AT10" s="89">
        <f t="shared" ref="AT10" si="43">AT6*0.015</f>
        <v>4.4999999999999998E-2</v>
      </c>
      <c r="AU10" s="89">
        <f t="shared" ref="AU10" si="44">AU6*0.02</f>
        <v>0.1</v>
      </c>
      <c r="AV10" s="89">
        <f t="shared" ref="AV10" si="45">AS10+AT10+AU10</f>
        <v>0.46499999999999997</v>
      </c>
      <c r="AW10" s="89">
        <f t="shared" ref="AW10" si="46">AW6*0.01</f>
        <v>0.32</v>
      </c>
      <c r="AX10" s="89">
        <f t="shared" ref="AX10" si="47">AX6*0.015</f>
        <v>0.06</v>
      </c>
      <c r="AY10" s="89">
        <f t="shared" ref="AY10" si="48">AY6*0.02</f>
        <v>0.1</v>
      </c>
      <c r="AZ10" s="89">
        <f t="shared" ref="AZ10" si="49">AW10+AX10+AY10</f>
        <v>0.48</v>
      </c>
      <c r="BA10" s="189"/>
      <c r="BB10" s="190"/>
      <c r="BC10" s="190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10"/>
  <sheetViews>
    <sheetView topLeftCell="M1" workbookViewId="0">
      <selection activeCell="BC11" sqref="BC11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96" t="s">
        <v>127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</row>
    <row r="3" spans="1:56" ht="22.5" customHeight="1">
      <c r="A3" s="142"/>
      <c r="B3" s="142"/>
      <c r="C3" s="142"/>
      <c r="D3" s="142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97" t="s">
        <v>39</v>
      </c>
      <c r="AE3" s="197"/>
      <c r="AF3" s="197"/>
      <c r="AG3" s="197"/>
      <c r="AH3" s="197"/>
      <c r="AI3" s="197"/>
      <c r="AJ3" s="197"/>
      <c r="AK3" s="197"/>
      <c r="AL3" s="197"/>
      <c r="AM3" s="77"/>
      <c r="AN3" s="124"/>
      <c r="AO3" s="124"/>
      <c r="AP3" s="124"/>
      <c r="AQ3" s="124"/>
      <c r="AR3" s="197" t="s">
        <v>40</v>
      </c>
      <c r="AS3" s="197"/>
      <c r="AT3" s="197"/>
      <c r="AU3" s="197"/>
      <c r="AV3" s="197"/>
      <c r="AW3" s="197"/>
      <c r="AX3" s="197"/>
      <c r="AY3" s="197"/>
      <c r="AZ3" s="76"/>
      <c r="BA3" s="76"/>
      <c r="BB3" s="78"/>
      <c r="BC3" s="78"/>
      <c r="BD3" s="22"/>
    </row>
    <row r="4" spans="1:56" ht="63.75" customHeight="1">
      <c r="A4" s="123" t="s">
        <v>1</v>
      </c>
      <c r="B4" s="123" t="s">
        <v>2</v>
      </c>
      <c r="C4" s="123" t="s">
        <v>3</v>
      </c>
      <c r="D4" s="123" t="s">
        <v>353</v>
      </c>
      <c r="E4" s="193" t="s">
        <v>49</v>
      </c>
      <c r="F4" s="194"/>
      <c r="G4" s="194"/>
      <c r="H4" s="195"/>
      <c r="I4" s="193" t="s">
        <v>27</v>
      </c>
      <c r="J4" s="194"/>
      <c r="K4" s="194"/>
      <c r="L4" s="195"/>
      <c r="M4" s="193" t="s">
        <v>28</v>
      </c>
      <c r="N4" s="194"/>
      <c r="O4" s="194"/>
      <c r="P4" s="195"/>
      <c r="Q4" s="193" t="s">
        <v>29</v>
      </c>
      <c r="R4" s="194"/>
      <c r="S4" s="194"/>
      <c r="T4" s="195"/>
      <c r="U4" s="193" t="s">
        <v>30</v>
      </c>
      <c r="V4" s="194"/>
      <c r="W4" s="194"/>
      <c r="X4" s="195"/>
      <c r="Y4" s="193" t="s">
        <v>31</v>
      </c>
      <c r="Z4" s="194"/>
      <c r="AA4" s="194"/>
      <c r="AB4" s="195"/>
      <c r="AC4" s="193" t="s">
        <v>32</v>
      </c>
      <c r="AD4" s="194"/>
      <c r="AE4" s="194"/>
      <c r="AF4" s="195"/>
      <c r="AG4" s="198" t="s">
        <v>38</v>
      </c>
      <c r="AH4" s="199"/>
      <c r="AI4" s="199"/>
      <c r="AJ4" s="200"/>
      <c r="AK4" s="193" t="s">
        <v>37</v>
      </c>
      <c r="AL4" s="194"/>
      <c r="AM4" s="194"/>
      <c r="AN4" s="195"/>
      <c r="AO4" s="193" t="s">
        <v>33</v>
      </c>
      <c r="AP4" s="194"/>
      <c r="AQ4" s="194"/>
      <c r="AR4" s="195"/>
      <c r="AS4" s="193" t="s">
        <v>34</v>
      </c>
      <c r="AT4" s="194"/>
      <c r="AU4" s="194"/>
      <c r="AV4" s="195"/>
      <c r="AW4" s="193" t="s">
        <v>35</v>
      </c>
      <c r="AX4" s="194"/>
      <c r="AY4" s="194"/>
      <c r="AZ4" s="195"/>
      <c r="BA4" s="123" t="s">
        <v>52</v>
      </c>
      <c r="BB4" s="123" t="s">
        <v>24</v>
      </c>
      <c r="BC4" s="123" t="s">
        <v>25</v>
      </c>
    </row>
    <row r="5" spans="1:56" ht="64.5" customHeight="1">
      <c r="A5" s="201"/>
      <c r="B5" s="201" t="s">
        <v>17</v>
      </c>
      <c r="C5" s="123" t="s">
        <v>4</v>
      </c>
      <c r="D5" s="79" t="s">
        <v>180</v>
      </c>
      <c r="E5" s="123" t="s">
        <v>0</v>
      </c>
      <c r="F5" s="123" t="s">
        <v>63</v>
      </c>
      <c r="G5" s="123" t="s">
        <v>64</v>
      </c>
      <c r="H5" s="123" t="s">
        <v>36</v>
      </c>
      <c r="I5" s="123" t="s">
        <v>0</v>
      </c>
      <c r="J5" s="123" t="s">
        <v>63</v>
      </c>
      <c r="K5" s="123" t="s">
        <v>64</v>
      </c>
      <c r="L5" s="123" t="s">
        <v>36</v>
      </c>
      <c r="M5" s="123" t="s">
        <v>0</v>
      </c>
      <c r="N5" s="123" t="s">
        <v>63</v>
      </c>
      <c r="O5" s="123" t="s">
        <v>64</v>
      </c>
      <c r="P5" s="123" t="s">
        <v>36</v>
      </c>
      <c r="Q5" s="123" t="s">
        <v>0</v>
      </c>
      <c r="R5" s="123" t="s">
        <v>63</v>
      </c>
      <c r="S5" s="123" t="s">
        <v>64</v>
      </c>
      <c r="T5" s="123" t="s">
        <v>36</v>
      </c>
      <c r="U5" s="123" t="s">
        <v>0</v>
      </c>
      <c r="V5" s="123" t="s">
        <v>63</v>
      </c>
      <c r="W5" s="123" t="s">
        <v>64</v>
      </c>
      <c r="X5" s="123" t="s">
        <v>36</v>
      </c>
      <c r="Y5" s="123" t="s">
        <v>0</v>
      </c>
      <c r="Z5" s="123" t="s">
        <v>63</v>
      </c>
      <c r="AA5" s="123" t="s">
        <v>64</v>
      </c>
      <c r="AB5" s="123" t="s">
        <v>36</v>
      </c>
      <c r="AC5" s="123" t="s">
        <v>0</v>
      </c>
      <c r="AD5" s="123" t="s">
        <v>63</v>
      </c>
      <c r="AE5" s="123" t="s">
        <v>64</v>
      </c>
      <c r="AF5" s="123" t="s">
        <v>36</v>
      </c>
      <c r="AG5" s="123" t="s">
        <v>0</v>
      </c>
      <c r="AH5" s="123" t="s">
        <v>63</v>
      </c>
      <c r="AI5" s="123" t="s">
        <v>64</v>
      </c>
      <c r="AJ5" s="123" t="s">
        <v>36</v>
      </c>
      <c r="AK5" s="123" t="s">
        <v>0</v>
      </c>
      <c r="AL5" s="123" t="s">
        <v>63</v>
      </c>
      <c r="AM5" s="123" t="s">
        <v>64</v>
      </c>
      <c r="AN5" s="123" t="s">
        <v>36</v>
      </c>
      <c r="AO5" s="123" t="s">
        <v>0</v>
      </c>
      <c r="AP5" s="123" t="s">
        <v>63</v>
      </c>
      <c r="AQ5" s="123" t="s">
        <v>64</v>
      </c>
      <c r="AR5" s="123" t="s">
        <v>36</v>
      </c>
      <c r="AS5" s="123" t="s">
        <v>0</v>
      </c>
      <c r="AT5" s="123" t="s">
        <v>63</v>
      </c>
      <c r="AU5" s="123" t="s">
        <v>64</v>
      </c>
      <c r="AV5" s="123" t="s">
        <v>36</v>
      </c>
      <c r="AW5" s="123" t="s">
        <v>0</v>
      </c>
      <c r="AX5" s="123" t="s">
        <v>63</v>
      </c>
      <c r="AY5" s="123" t="s">
        <v>64</v>
      </c>
      <c r="AZ5" s="123" t="s">
        <v>36</v>
      </c>
      <c r="BA5" s="201">
        <v>720</v>
      </c>
      <c r="BB5" s="204">
        <f>H10+L10+P10+T10+X10+AB10+AF10+AJ10+AN10+AR10+AV10+AZ10</f>
        <v>10.799999999999999</v>
      </c>
      <c r="BC5" s="204">
        <f>BB5/2</f>
        <v>5.3999999999999995</v>
      </c>
    </row>
    <row r="6" spans="1:56" ht="36.75" customHeight="1">
      <c r="A6" s="202"/>
      <c r="B6" s="202"/>
      <c r="C6" s="201" t="s">
        <v>5</v>
      </c>
      <c r="D6" s="207">
        <v>13943119962</v>
      </c>
      <c r="E6" s="201">
        <v>45</v>
      </c>
      <c r="F6" s="201">
        <v>3</v>
      </c>
      <c r="G6" s="201">
        <v>12</v>
      </c>
      <c r="H6" s="201">
        <v>60</v>
      </c>
      <c r="I6" s="201">
        <v>45</v>
      </c>
      <c r="J6" s="201">
        <v>3</v>
      </c>
      <c r="K6" s="201">
        <v>12</v>
      </c>
      <c r="L6" s="201">
        <v>60</v>
      </c>
      <c r="M6" s="201">
        <v>45</v>
      </c>
      <c r="N6" s="201">
        <v>3</v>
      </c>
      <c r="O6" s="201">
        <v>12</v>
      </c>
      <c r="P6" s="201">
        <v>60</v>
      </c>
      <c r="Q6" s="201">
        <v>45</v>
      </c>
      <c r="R6" s="201">
        <v>3</v>
      </c>
      <c r="S6" s="201">
        <v>12</v>
      </c>
      <c r="T6" s="201">
        <v>60</v>
      </c>
      <c r="U6" s="201">
        <v>45</v>
      </c>
      <c r="V6" s="201">
        <v>3</v>
      </c>
      <c r="W6" s="201">
        <v>12</v>
      </c>
      <c r="X6" s="201">
        <v>60</v>
      </c>
      <c r="Y6" s="201">
        <v>45</v>
      </c>
      <c r="Z6" s="201">
        <v>3</v>
      </c>
      <c r="AA6" s="201">
        <v>12</v>
      </c>
      <c r="AB6" s="201">
        <v>60</v>
      </c>
      <c r="AC6" s="201">
        <v>45</v>
      </c>
      <c r="AD6" s="201">
        <v>3</v>
      </c>
      <c r="AE6" s="201">
        <v>12</v>
      </c>
      <c r="AF6" s="201">
        <v>60</v>
      </c>
      <c r="AG6" s="201">
        <v>45</v>
      </c>
      <c r="AH6" s="201">
        <v>3</v>
      </c>
      <c r="AI6" s="201">
        <v>12</v>
      </c>
      <c r="AJ6" s="201">
        <v>60</v>
      </c>
      <c r="AK6" s="201">
        <v>45</v>
      </c>
      <c r="AL6" s="201">
        <v>3</v>
      </c>
      <c r="AM6" s="201">
        <v>12</v>
      </c>
      <c r="AN6" s="201">
        <v>60</v>
      </c>
      <c r="AO6" s="201">
        <v>45</v>
      </c>
      <c r="AP6" s="201">
        <v>3</v>
      </c>
      <c r="AQ6" s="201">
        <v>12</v>
      </c>
      <c r="AR6" s="201">
        <v>60</v>
      </c>
      <c r="AS6" s="201">
        <v>45</v>
      </c>
      <c r="AT6" s="201">
        <v>3</v>
      </c>
      <c r="AU6" s="201">
        <v>12</v>
      </c>
      <c r="AV6" s="201">
        <v>60</v>
      </c>
      <c r="AW6" s="201">
        <v>45</v>
      </c>
      <c r="AX6" s="201">
        <v>3</v>
      </c>
      <c r="AY6" s="201">
        <v>12</v>
      </c>
      <c r="AZ6" s="201">
        <v>60</v>
      </c>
      <c r="BA6" s="202"/>
      <c r="BB6" s="205"/>
      <c r="BC6" s="205"/>
    </row>
    <row r="7" spans="1:56" ht="33" customHeight="1">
      <c r="A7" s="202"/>
      <c r="B7" s="202"/>
      <c r="C7" s="203"/>
      <c r="D7" s="208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2"/>
      <c r="BB7" s="205"/>
      <c r="BC7" s="205"/>
    </row>
    <row r="8" spans="1:56" ht="50.25" customHeight="1">
      <c r="A8" s="202"/>
      <c r="B8" s="202"/>
      <c r="C8" s="123" t="s">
        <v>47</v>
      </c>
      <c r="D8" s="80">
        <v>41950</v>
      </c>
      <c r="E8" s="193" t="s">
        <v>50</v>
      </c>
      <c r="F8" s="194"/>
      <c r="G8" s="194"/>
      <c r="H8" s="195"/>
      <c r="I8" s="193" t="s">
        <v>53</v>
      </c>
      <c r="J8" s="194"/>
      <c r="K8" s="194"/>
      <c r="L8" s="195"/>
      <c r="M8" s="193" t="s">
        <v>54</v>
      </c>
      <c r="N8" s="194"/>
      <c r="O8" s="194"/>
      <c r="P8" s="195"/>
      <c r="Q8" s="193" t="s">
        <v>55</v>
      </c>
      <c r="R8" s="194"/>
      <c r="S8" s="194"/>
      <c r="T8" s="195"/>
      <c r="U8" s="193" t="s">
        <v>56</v>
      </c>
      <c r="V8" s="194"/>
      <c r="W8" s="194"/>
      <c r="X8" s="195"/>
      <c r="Y8" s="193" t="s">
        <v>57</v>
      </c>
      <c r="Z8" s="194"/>
      <c r="AA8" s="194"/>
      <c r="AB8" s="195"/>
      <c r="AC8" s="193" t="s">
        <v>58</v>
      </c>
      <c r="AD8" s="194"/>
      <c r="AE8" s="194"/>
      <c r="AF8" s="195"/>
      <c r="AG8" s="193" t="s">
        <v>59</v>
      </c>
      <c r="AH8" s="194"/>
      <c r="AI8" s="194"/>
      <c r="AJ8" s="195"/>
      <c r="AK8" s="193" t="s">
        <v>131</v>
      </c>
      <c r="AL8" s="194"/>
      <c r="AM8" s="194"/>
      <c r="AN8" s="195"/>
      <c r="AO8" s="193" t="s">
        <v>60</v>
      </c>
      <c r="AP8" s="194"/>
      <c r="AQ8" s="194"/>
      <c r="AR8" s="195"/>
      <c r="AS8" s="193" t="s">
        <v>61</v>
      </c>
      <c r="AT8" s="194"/>
      <c r="AU8" s="194"/>
      <c r="AV8" s="195"/>
      <c r="AW8" s="193" t="s">
        <v>62</v>
      </c>
      <c r="AX8" s="194"/>
      <c r="AY8" s="194"/>
      <c r="AZ8" s="195"/>
      <c r="BA8" s="202"/>
      <c r="BB8" s="205"/>
      <c r="BC8" s="205"/>
    </row>
    <row r="9" spans="1:56" ht="63" customHeight="1">
      <c r="A9" s="202"/>
      <c r="B9" s="202"/>
      <c r="C9" s="123" t="s">
        <v>48</v>
      </c>
      <c r="D9" s="123" t="s">
        <v>181</v>
      </c>
      <c r="E9" s="123" t="s">
        <v>0</v>
      </c>
      <c r="F9" s="123" t="s">
        <v>63</v>
      </c>
      <c r="G9" s="123" t="s">
        <v>64</v>
      </c>
      <c r="H9" s="123" t="s">
        <v>36</v>
      </c>
      <c r="I9" s="123" t="s">
        <v>0</v>
      </c>
      <c r="J9" s="123" t="s">
        <v>63</v>
      </c>
      <c r="K9" s="123" t="s">
        <v>64</v>
      </c>
      <c r="L9" s="123" t="s">
        <v>36</v>
      </c>
      <c r="M9" s="123" t="s">
        <v>0</v>
      </c>
      <c r="N9" s="123" t="s">
        <v>63</v>
      </c>
      <c r="O9" s="123" t="s">
        <v>64</v>
      </c>
      <c r="P9" s="123" t="s">
        <v>36</v>
      </c>
      <c r="Q9" s="123" t="s">
        <v>0</v>
      </c>
      <c r="R9" s="123" t="s">
        <v>63</v>
      </c>
      <c r="S9" s="123" t="s">
        <v>64</v>
      </c>
      <c r="T9" s="123" t="s">
        <v>36</v>
      </c>
      <c r="U9" s="123" t="s">
        <v>0</v>
      </c>
      <c r="V9" s="123" t="s">
        <v>63</v>
      </c>
      <c r="W9" s="123" t="s">
        <v>64</v>
      </c>
      <c r="X9" s="123" t="s">
        <v>36</v>
      </c>
      <c r="Y9" s="123" t="s">
        <v>0</v>
      </c>
      <c r="Z9" s="123" t="s">
        <v>63</v>
      </c>
      <c r="AA9" s="123" t="s">
        <v>64</v>
      </c>
      <c r="AB9" s="123" t="s">
        <v>36</v>
      </c>
      <c r="AC9" s="123" t="s">
        <v>0</v>
      </c>
      <c r="AD9" s="123" t="s">
        <v>63</v>
      </c>
      <c r="AE9" s="123" t="s">
        <v>64</v>
      </c>
      <c r="AF9" s="123" t="s">
        <v>36</v>
      </c>
      <c r="AG9" s="123" t="s">
        <v>0</v>
      </c>
      <c r="AH9" s="123" t="s">
        <v>63</v>
      </c>
      <c r="AI9" s="123" t="s">
        <v>64</v>
      </c>
      <c r="AJ9" s="123" t="s">
        <v>36</v>
      </c>
      <c r="AK9" s="123" t="s">
        <v>0</v>
      </c>
      <c r="AL9" s="123" t="s">
        <v>63</v>
      </c>
      <c r="AM9" s="123" t="s">
        <v>64</v>
      </c>
      <c r="AN9" s="123" t="s">
        <v>36</v>
      </c>
      <c r="AO9" s="123" t="s">
        <v>0</v>
      </c>
      <c r="AP9" s="123" t="s">
        <v>63</v>
      </c>
      <c r="AQ9" s="123" t="s">
        <v>64</v>
      </c>
      <c r="AR9" s="123" t="s">
        <v>36</v>
      </c>
      <c r="AS9" s="123" t="s">
        <v>0</v>
      </c>
      <c r="AT9" s="123" t="s">
        <v>63</v>
      </c>
      <c r="AU9" s="123" t="s">
        <v>64</v>
      </c>
      <c r="AV9" s="123" t="s">
        <v>36</v>
      </c>
      <c r="AW9" s="123" t="s">
        <v>0</v>
      </c>
      <c r="AX9" s="123" t="s">
        <v>63</v>
      </c>
      <c r="AY9" s="123" t="s">
        <v>64</v>
      </c>
      <c r="AZ9" s="123" t="s">
        <v>36</v>
      </c>
      <c r="BA9" s="202"/>
      <c r="BB9" s="205"/>
      <c r="BC9" s="205"/>
    </row>
    <row r="10" spans="1:56" ht="105" customHeight="1">
      <c r="A10" s="203"/>
      <c r="B10" s="203"/>
      <c r="C10" s="123" t="s">
        <v>133</v>
      </c>
      <c r="D10" s="123">
        <v>80</v>
      </c>
      <c r="E10" s="81">
        <f>E6*0.01</f>
        <v>0.45</v>
      </c>
      <c r="F10" s="81">
        <f>F6*0.015</f>
        <v>4.4999999999999998E-2</v>
      </c>
      <c r="G10" s="81">
        <f>G6*0.02</f>
        <v>0.24</v>
      </c>
      <c r="H10" s="81">
        <f t="shared" ref="H10" si="0">H6*0.01</f>
        <v>0.6</v>
      </c>
      <c r="I10" s="81">
        <f t="shared" ref="I10" si="1">I6*0.015</f>
        <v>0.67499999999999993</v>
      </c>
      <c r="J10" s="81">
        <f t="shared" ref="J10" si="2">J6*0.02</f>
        <v>0.06</v>
      </c>
      <c r="K10" s="81">
        <f t="shared" ref="K10" si="3">K6*0.01</f>
        <v>0.12</v>
      </c>
      <c r="L10" s="81">
        <f t="shared" ref="L10" si="4">L6*0.015</f>
        <v>0.89999999999999991</v>
      </c>
      <c r="M10" s="81">
        <f t="shared" ref="M10" si="5">M6*0.02</f>
        <v>0.9</v>
      </c>
      <c r="N10" s="81">
        <f t="shared" ref="N10" si="6">N6*0.01</f>
        <v>0.03</v>
      </c>
      <c r="O10" s="81">
        <f t="shared" ref="O10" si="7">O6*0.015</f>
        <v>0.18</v>
      </c>
      <c r="P10" s="81">
        <f t="shared" ref="P10" si="8">P6*0.02</f>
        <v>1.2</v>
      </c>
      <c r="Q10" s="81">
        <f t="shared" ref="Q10" si="9">Q6*0.01</f>
        <v>0.45</v>
      </c>
      <c r="R10" s="81">
        <f t="shared" ref="R10" si="10">R6*0.015</f>
        <v>4.4999999999999998E-2</v>
      </c>
      <c r="S10" s="81">
        <f t="shared" ref="S10" si="11">S6*0.02</f>
        <v>0.24</v>
      </c>
      <c r="T10" s="81">
        <f t="shared" ref="T10" si="12">T6*0.01</f>
        <v>0.6</v>
      </c>
      <c r="U10" s="81">
        <f t="shared" ref="U10" si="13">U6*0.015</f>
        <v>0.67499999999999993</v>
      </c>
      <c r="V10" s="81">
        <f t="shared" ref="V10" si="14">V6*0.02</f>
        <v>0.06</v>
      </c>
      <c r="W10" s="81">
        <f t="shared" ref="W10" si="15">W6*0.01</f>
        <v>0.12</v>
      </c>
      <c r="X10" s="81">
        <f t="shared" ref="X10" si="16">X6*0.015</f>
        <v>0.89999999999999991</v>
      </c>
      <c r="Y10" s="81">
        <f t="shared" ref="Y10" si="17">Y6*0.02</f>
        <v>0.9</v>
      </c>
      <c r="Z10" s="81">
        <f t="shared" ref="Z10" si="18">Z6*0.01</f>
        <v>0.03</v>
      </c>
      <c r="AA10" s="81">
        <f t="shared" ref="AA10" si="19">AA6*0.015</f>
        <v>0.18</v>
      </c>
      <c r="AB10" s="81">
        <f t="shared" ref="AB10" si="20">AB6*0.02</f>
        <v>1.2</v>
      </c>
      <c r="AC10" s="81">
        <f t="shared" ref="AC10" si="21">AC6*0.01</f>
        <v>0.45</v>
      </c>
      <c r="AD10" s="81">
        <f t="shared" ref="AD10" si="22">AD6*0.015</f>
        <v>4.4999999999999998E-2</v>
      </c>
      <c r="AE10" s="81">
        <f t="shared" ref="AE10" si="23">AE6*0.02</f>
        <v>0.24</v>
      </c>
      <c r="AF10" s="81">
        <f t="shared" ref="AF10" si="24">AF6*0.01</f>
        <v>0.6</v>
      </c>
      <c r="AG10" s="81">
        <f t="shared" ref="AG10" si="25">AG6*0.015</f>
        <v>0.67499999999999993</v>
      </c>
      <c r="AH10" s="81">
        <f t="shared" ref="AH10" si="26">AH6*0.02</f>
        <v>0.06</v>
      </c>
      <c r="AI10" s="81">
        <f t="shared" ref="AI10" si="27">AI6*0.01</f>
        <v>0.12</v>
      </c>
      <c r="AJ10" s="81">
        <f t="shared" ref="AJ10" si="28">AJ6*0.015</f>
        <v>0.89999999999999991</v>
      </c>
      <c r="AK10" s="81">
        <f t="shared" ref="AK10" si="29">AK6*0.02</f>
        <v>0.9</v>
      </c>
      <c r="AL10" s="81">
        <f t="shared" ref="AL10" si="30">AL6*0.01</f>
        <v>0.03</v>
      </c>
      <c r="AM10" s="81">
        <f t="shared" ref="AM10" si="31">AM6*0.015</f>
        <v>0.18</v>
      </c>
      <c r="AN10" s="81">
        <f t="shared" ref="AN10" si="32">AN6*0.02</f>
        <v>1.2</v>
      </c>
      <c r="AO10" s="81">
        <f t="shared" ref="AO10" si="33">AO6*0.01</f>
        <v>0.45</v>
      </c>
      <c r="AP10" s="81">
        <f t="shared" ref="AP10" si="34">AP6*0.015</f>
        <v>4.4999999999999998E-2</v>
      </c>
      <c r="AQ10" s="81">
        <f t="shared" ref="AQ10" si="35">AQ6*0.02</f>
        <v>0.24</v>
      </c>
      <c r="AR10" s="81">
        <f t="shared" ref="AR10" si="36">AR6*0.01</f>
        <v>0.6</v>
      </c>
      <c r="AS10" s="81">
        <f t="shared" ref="AS10" si="37">AS6*0.015</f>
        <v>0.67499999999999993</v>
      </c>
      <c r="AT10" s="81">
        <f t="shared" ref="AT10" si="38">AT6*0.02</f>
        <v>0.06</v>
      </c>
      <c r="AU10" s="81">
        <f t="shared" ref="AU10" si="39">AU6*0.01</f>
        <v>0.12</v>
      </c>
      <c r="AV10" s="81">
        <f t="shared" ref="AV10" si="40">AV6*0.015</f>
        <v>0.89999999999999991</v>
      </c>
      <c r="AW10" s="81">
        <f t="shared" ref="AW10" si="41">AW6*0.02</f>
        <v>0.9</v>
      </c>
      <c r="AX10" s="81">
        <f t="shared" ref="AX10" si="42">AX6*0.01</f>
        <v>0.03</v>
      </c>
      <c r="AY10" s="81">
        <f t="shared" ref="AY10" si="43">AY6*0.015</f>
        <v>0.18</v>
      </c>
      <c r="AZ10" s="81">
        <f t="shared" ref="AZ10" si="44">AZ6*0.02</f>
        <v>1.2</v>
      </c>
      <c r="BA10" s="203"/>
      <c r="BB10" s="206"/>
      <c r="BC10" s="206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0"/>
  <sheetViews>
    <sheetView topLeftCell="L4" workbookViewId="0">
      <selection activeCell="BB5" sqref="BB5:BB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210" t="s">
        <v>127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</row>
    <row r="3" spans="1:56" ht="22.5" customHeight="1">
      <c r="A3" s="129"/>
      <c r="B3" s="129"/>
      <c r="C3" s="129"/>
      <c r="D3" s="129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211" t="s">
        <v>39</v>
      </c>
      <c r="AE3" s="211"/>
      <c r="AF3" s="211"/>
      <c r="AG3" s="211"/>
      <c r="AH3" s="211"/>
      <c r="AI3" s="211"/>
      <c r="AJ3" s="211"/>
      <c r="AK3" s="211"/>
      <c r="AL3" s="211"/>
      <c r="AM3" s="132"/>
      <c r="AN3" s="131"/>
      <c r="AO3" s="131"/>
      <c r="AP3" s="131"/>
      <c r="AQ3" s="131"/>
      <c r="AR3" s="211" t="s">
        <v>40</v>
      </c>
      <c r="AS3" s="211"/>
      <c r="AT3" s="211"/>
      <c r="AU3" s="211"/>
      <c r="AV3" s="211"/>
      <c r="AW3" s="211"/>
      <c r="AX3" s="211"/>
      <c r="AY3" s="211"/>
      <c r="AZ3" s="130"/>
      <c r="BA3" s="130"/>
      <c r="BB3" s="133"/>
      <c r="BC3" s="133"/>
      <c r="BD3" s="22"/>
    </row>
    <row r="4" spans="1:56" ht="63.75" customHeight="1">
      <c r="A4" s="134" t="s">
        <v>1</v>
      </c>
      <c r="B4" s="134" t="s">
        <v>2</v>
      </c>
      <c r="C4" s="134" t="s">
        <v>3</v>
      </c>
      <c r="D4" s="134" t="s">
        <v>350</v>
      </c>
      <c r="E4" s="209" t="s">
        <v>49</v>
      </c>
      <c r="F4" s="209"/>
      <c r="G4" s="209"/>
      <c r="H4" s="209"/>
      <c r="I4" s="209" t="s">
        <v>27</v>
      </c>
      <c r="J4" s="209"/>
      <c r="K4" s="209"/>
      <c r="L4" s="209"/>
      <c r="M4" s="209" t="s">
        <v>28</v>
      </c>
      <c r="N4" s="209"/>
      <c r="O4" s="209"/>
      <c r="P4" s="209"/>
      <c r="Q4" s="209" t="s">
        <v>29</v>
      </c>
      <c r="R4" s="209"/>
      <c r="S4" s="209"/>
      <c r="T4" s="209"/>
      <c r="U4" s="209" t="s">
        <v>30</v>
      </c>
      <c r="V4" s="209"/>
      <c r="W4" s="209"/>
      <c r="X4" s="209"/>
      <c r="Y4" s="209" t="s">
        <v>31</v>
      </c>
      <c r="Z4" s="209"/>
      <c r="AA4" s="209"/>
      <c r="AB4" s="209"/>
      <c r="AC4" s="209" t="s">
        <v>32</v>
      </c>
      <c r="AD4" s="209"/>
      <c r="AE4" s="209"/>
      <c r="AF4" s="209"/>
      <c r="AG4" s="212" t="s">
        <v>38</v>
      </c>
      <c r="AH4" s="212"/>
      <c r="AI4" s="212"/>
      <c r="AJ4" s="212"/>
      <c r="AK4" s="209" t="s">
        <v>37</v>
      </c>
      <c r="AL4" s="209"/>
      <c r="AM4" s="209"/>
      <c r="AN4" s="209"/>
      <c r="AO4" s="209" t="s">
        <v>33</v>
      </c>
      <c r="AP4" s="209"/>
      <c r="AQ4" s="209"/>
      <c r="AR4" s="209"/>
      <c r="AS4" s="209" t="s">
        <v>34</v>
      </c>
      <c r="AT4" s="209"/>
      <c r="AU4" s="209"/>
      <c r="AV4" s="209"/>
      <c r="AW4" s="209" t="s">
        <v>35</v>
      </c>
      <c r="AX4" s="209"/>
      <c r="AY4" s="209"/>
      <c r="AZ4" s="209"/>
      <c r="BA4" s="134" t="s">
        <v>52</v>
      </c>
      <c r="BB4" s="134" t="s">
        <v>24</v>
      </c>
      <c r="BC4" s="134" t="s">
        <v>25</v>
      </c>
    </row>
    <row r="5" spans="1:56" ht="64.5" customHeight="1">
      <c r="A5" s="209">
        <v>9</v>
      </c>
      <c r="B5" s="209" t="s">
        <v>17</v>
      </c>
      <c r="C5" s="134" t="s">
        <v>4</v>
      </c>
      <c r="D5" s="135" t="s">
        <v>177</v>
      </c>
      <c r="E5" s="134" t="s">
        <v>0</v>
      </c>
      <c r="F5" s="134" t="s">
        <v>63</v>
      </c>
      <c r="G5" s="134" t="s">
        <v>64</v>
      </c>
      <c r="H5" s="134" t="s">
        <v>36</v>
      </c>
      <c r="I5" s="134" t="s">
        <v>0</v>
      </c>
      <c r="J5" s="134" t="s">
        <v>63</v>
      </c>
      <c r="K5" s="134" t="s">
        <v>64</v>
      </c>
      <c r="L5" s="134" t="s">
        <v>36</v>
      </c>
      <c r="M5" s="134" t="s">
        <v>0</v>
      </c>
      <c r="N5" s="134" t="s">
        <v>63</v>
      </c>
      <c r="O5" s="134" t="s">
        <v>64</v>
      </c>
      <c r="P5" s="134" t="s">
        <v>36</v>
      </c>
      <c r="Q5" s="134" t="s">
        <v>0</v>
      </c>
      <c r="R5" s="134" t="s">
        <v>63</v>
      </c>
      <c r="S5" s="134" t="s">
        <v>64</v>
      </c>
      <c r="T5" s="134" t="s">
        <v>36</v>
      </c>
      <c r="U5" s="134" t="s">
        <v>0</v>
      </c>
      <c r="V5" s="134" t="s">
        <v>63</v>
      </c>
      <c r="W5" s="134" t="s">
        <v>64</v>
      </c>
      <c r="X5" s="134" t="s">
        <v>36</v>
      </c>
      <c r="Y5" s="134" t="s">
        <v>0</v>
      </c>
      <c r="Z5" s="134" t="s">
        <v>63</v>
      </c>
      <c r="AA5" s="134" t="s">
        <v>64</v>
      </c>
      <c r="AB5" s="134" t="s">
        <v>36</v>
      </c>
      <c r="AC5" s="134" t="s">
        <v>0</v>
      </c>
      <c r="AD5" s="134" t="s">
        <v>63</v>
      </c>
      <c r="AE5" s="134" t="s">
        <v>64</v>
      </c>
      <c r="AF5" s="134" t="s">
        <v>36</v>
      </c>
      <c r="AG5" s="134" t="s">
        <v>0</v>
      </c>
      <c r="AH5" s="134" t="s">
        <v>63</v>
      </c>
      <c r="AI5" s="134" t="s">
        <v>64</v>
      </c>
      <c r="AJ5" s="134" t="s">
        <v>36</v>
      </c>
      <c r="AK5" s="134" t="s">
        <v>0</v>
      </c>
      <c r="AL5" s="134" t="s">
        <v>63</v>
      </c>
      <c r="AM5" s="134" t="s">
        <v>64</v>
      </c>
      <c r="AN5" s="134" t="s">
        <v>36</v>
      </c>
      <c r="AO5" s="134" t="s">
        <v>0</v>
      </c>
      <c r="AP5" s="134" t="s">
        <v>63</v>
      </c>
      <c r="AQ5" s="134" t="s">
        <v>64</v>
      </c>
      <c r="AR5" s="134" t="s">
        <v>36</v>
      </c>
      <c r="AS5" s="134" t="s">
        <v>0</v>
      </c>
      <c r="AT5" s="134" t="s">
        <v>63</v>
      </c>
      <c r="AU5" s="134" t="s">
        <v>64</v>
      </c>
      <c r="AV5" s="134" t="s">
        <v>36</v>
      </c>
      <c r="AW5" s="134" t="s">
        <v>0</v>
      </c>
      <c r="AX5" s="134" t="s">
        <v>63</v>
      </c>
      <c r="AY5" s="134" t="s">
        <v>64</v>
      </c>
      <c r="AZ5" s="134" t="s">
        <v>36</v>
      </c>
      <c r="BA5" s="213">
        <f>H6+L6+P6+T6+X6+AB6+AF6+AJ6+AN6+AR6+AV6+AZ6</f>
        <v>86</v>
      </c>
      <c r="BB5" s="216">
        <f>H10+L10+P10+T10+X10+AB10+AF10+AJ10+AN10+AR10+AV10+AZ10</f>
        <v>2.2359999999999998</v>
      </c>
      <c r="BC5" s="216">
        <f>BB5/2</f>
        <v>1.1179999999999999</v>
      </c>
    </row>
    <row r="6" spans="1:56" ht="36.75" customHeight="1">
      <c r="A6" s="209"/>
      <c r="B6" s="209"/>
      <c r="C6" s="213" t="s">
        <v>5</v>
      </c>
      <c r="D6" s="217">
        <v>18843126368</v>
      </c>
      <c r="E6" s="213">
        <v>1</v>
      </c>
      <c r="F6" s="213">
        <v>1</v>
      </c>
      <c r="G6" s="213">
        <v>6</v>
      </c>
      <c r="H6" s="213">
        <f>E6+F6+G6</f>
        <v>8</v>
      </c>
      <c r="I6" s="213">
        <v>1</v>
      </c>
      <c r="J6" s="213">
        <v>1</v>
      </c>
      <c r="K6" s="213">
        <v>6</v>
      </c>
      <c r="L6" s="213">
        <v>8</v>
      </c>
      <c r="M6" s="213">
        <v>1</v>
      </c>
      <c r="N6" s="213">
        <v>1</v>
      </c>
      <c r="O6" s="213">
        <v>6</v>
      </c>
      <c r="P6" s="213">
        <v>8</v>
      </c>
      <c r="Q6" s="213">
        <v>1</v>
      </c>
      <c r="R6" s="213">
        <v>1</v>
      </c>
      <c r="S6" s="213">
        <v>6</v>
      </c>
      <c r="T6" s="213">
        <v>8</v>
      </c>
      <c r="U6" s="213">
        <v>1</v>
      </c>
      <c r="V6" s="213">
        <v>1</v>
      </c>
      <c r="W6" s="213">
        <v>6</v>
      </c>
      <c r="X6" s="213">
        <v>8</v>
      </c>
      <c r="Y6" s="213">
        <v>1</v>
      </c>
      <c r="Z6" s="213">
        <v>1</v>
      </c>
      <c r="AA6" s="213">
        <v>6</v>
      </c>
      <c r="AB6" s="213">
        <f>Y6+Z6+AA6</f>
        <v>8</v>
      </c>
      <c r="AC6" s="213">
        <v>1</v>
      </c>
      <c r="AD6" s="213">
        <v>1</v>
      </c>
      <c r="AE6" s="213">
        <v>5</v>
      </c>
      <c r="AF6" s="213">
        <f t="shared" ref="AF6" si="0">AC6+AD6+AE6</f>
        <v>7</v>
      </c>
      <c r="AG6" s="213">
        <v>1</v>
      </c>
      <c r="AH6" s="213">
        <v>1</v>
      </c>
      <c r="AI6" s="213">
        <v>5</v>
      </c>
      <c r="AJ6" s="213">
        <f t="shared" ref="AJ6" si="1">AG6+AH6+AI6</f>
        <v>7</v>
      </c>
      <c r="AK6" s="213">
        <v>1</v>
      </c>
      <c r="AL6" s="213">
        <v>1</v>
      </c>
      <c r="AM6" s="213">
        <v>4</v>
      </c>
      <c r="AN6" s="213">
        <f t="shared" ref="AN6" si="2">AK6+AL6+AM6</f>
        <v>6</v>
      </c>
      <c r="AO6" s="213">
        <v>1</v>
      </c>
      <c r="AP6" s="213">
        <v>1</v>
      </c>
      <c r="AQ6" s="213">
        <v>4</v>
      </c>
      <c r="AR6" s="213">
        <f t="shared" ref="AR6" si="3">AO6+AP6+AQ6</f>
        <v>6</v>
      </c>
      <c r="AS6" s="213">
        <v>1</v>
      </c>
      <c r="AT6" s="213">
        <v>2</v>
      </c>
      <c r="AU6" s="213">
        <v>3</v>
      </c>
      <c r="AV6" s="213">
        <f t="shared" ref="AV6" si="4">AS6+AT6+AU6</f>
        <v>6</v>
      </c>
      <c r="AW6" s="213">
        <v>1</v>
      </c>
      <c r="AX6" s="213">
        <v>2</v>
      </c>
      <c r="AY6" s="213">
        <v>3</v>
      </c>
      <c r="AZ6" s="213">
        <f t="shared" ref="AZ6" si="5">AW6+AX6+AY6</f>
        <v>6</v>
      </c>
      <c r="BA6" s="214"/>
      <c r="BB6" s="216"/>
      <c r="BC6" s="216"/>
    </row>
    <row r="7" spans="1:56" ht="33" customHeight="1">
      <c r="A7" s="209"/>
      <c r="B7" s="209"/>
      <c r="C7" s="215"/>
      <c r="D7" s="218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4"/>
      <c r="BB7" s="216"/>
      <c r="BC7" s="216"/>
    </row>
    <row r="8" spans="1:56" ht="50.25" customHeight="1">
      <c r="A8" s="209"/>
      <c r="B8" s="209"/>
      <c r="C8" s="134" t="s">
        <v>47</v>
      </c>
      <c r="D8" s="136">
        <v>40330</v>
      </c>
      <c r="E8" s="209"/>
      <c r="F8" s="209"/>
      <c r="G8" s="209"/>
      <c r="H8" s="209"/>
      <c r="I8" s="209" t="s">
        <v>53</v>
      </c>
      <c r="J8" s="209"/>
      <c r="K8" s="209"/>
      <c r="L8" s="209"/>
      <c r="M8" s="209" t="s">
        <v>54</v>
      </c>
      <c r="N8" s="209"/>
      <c r="O8" s="209"/>
      <c r="P8" s="209"/>
      <c r="Q8" s="209" t="s">
        <v>55</v>
      </c>
      <c r="R8" s="209"/>
      <c r="S8" s="209"/>
      <c r="T8" s="209"/>
      <c r="U8" s="209" t="s">
        <v>56</v>
      </c>
      <c r="V8" s="209"/>
      <c r="W8" s="209"/>
      <c r="X8" s="209"/>
      <c r="Y8" s="209" t="s">
        <v>57</v>
      </c>
      <c r="Z8" s="209"/>
      <c r="AA8" s="209"/>
      <c r="AB8" s="209"/>
      <c r="AC8" s="209" t="s">
        <v>58</v>
      </c>
      <c r="AD8" s="209"/>
      <c r="AE8" s="209"/>
      <c r="AF8" s="209"/>
      <c r="AG8" s="209" t="s">
        <v>59</v>
      </c>
      <c r="AH8" s="209"/>
      <c r="AI8" s="209"/>
      <c r="AJ8" s="209"/>
      <c r="AK8" s="209" t="s">
        <v>131</v>
      </c>
      <c r="AL8" s="209"/>
      <c r="AM8" s="209"/>
      <c r="AN8" s="209"/>
      <c r="AO8" s="209" t="s">
        <v>60</v>
      </c>
      <c r="AP8" s="209"/>
      <c r="AQ8" s="209"/>
      <c r="AR8" s="209"/>
      <c r="AS8" s="209" t="s">
        <v>61</v>
      </c>
      <c r="AT8" s="209"/>
      <c r="AU8" s="209"/>
      <c r="AV8" s="209"/>
      <c r="AW8" s="209" t="s">
        <v>62</v>
      </c>
      <c r="AX8" s="209"/>
      <c r="AY8" s="209"/>
      <c r="AZ8" s="209"/>
      <c r="BA8" s="214"/>
      <c r="BB8" s="216"/>
      <c r="BC8" s="216"/>
    </row>
    <row r="9" spans="1:56" ht="63" customHeight="1">
      <c r="A9" s="209"/>
      <c r="B9" s="209"/>
      <c r="C9" s="134" t="s">
        <v>48</v>
      </c>
      <c r="D9" s="134" t="s">
        <v>178</v>
      </c>
      <c r="E9" s="134" t="s">
        <v>0</v>
      </c>
      <c r="F9" s="134" t="s">
        <v>63</v>
      </c>
      <c r="G9" s="134" t="s">
        <v>64</v>
      </c>
      <c r="H9" s="134" t="s">
        <v>36</v>
      </c>
      <c r="I9" s="134" t="s">
        <v>0</v>
      </c>
      <c r="J9" s="134" t="s">
        <v>63</v>
      </c>
      <c r="K9" s="134" t="s">
        <v>64</v>
      </c>
      <c r="L9" s="134" t="s">
        <v>36</v>
      </c>
      <c r="M9" s="134" t="s">
        <v>0</v>
      </c>
      <c r="N9" s="134" t="s">
        <v>63</v>
      </c>
      <c r="O9" s="134" t="s">
        <v>64</v>
      </c>
      <c r="P9" s="134" t="s">
        <v>36</v>
      </c>
      <c r="Q9" s="134" t="s">
        <v>0</v>
      </c>
      <c r="R9" s="134" t="s">
        <v>63</v>
      </c>
      <c r="S9" s="134" t="s">
        <v>64</v>
      </c>
      <c r="T9" s="134" t="s">
        <v>36</v>
      </c>
      <c r="U9" s="134" t="s">
        <v>0</v>
      </c>
      <c r="V9" s="134" t="s">
        <v>63</v>
      </c>
      <c r="W9" s="134" t="s">
        <v>64</v>
      </c>
      <c r="X9" s="134" t="s">
        <v>36</v>
      </c>
      <c r="Y9" s="134" t="s">
        <v>0</v>
      </c>
      <c r="Z9" s="134" t="s">
        <v>63</v>
      </c>
      <c r="AA9" s="134" t="s">
        <v>64</v>
      </c>
      <c r="AB9" s="134" t="s">
        <v>36</v>
      </c>
      <c r="AC9" s="134" t="s">
        <v>0</v>
      </c>
      <c r="AD9" s="134" t="s">
        <v>63</v>
      </c>
      <c r="AE9" s="134" t="s">
        <v>64</v>
      </c>
      <c r="AF9" s="134" t="s">
        <v>36</v>
      </c>
      <c r="AG9" s="134" t="s">
        <v>0</v>
      </c>
      <c r="AH9" s="134" t="s">
        <v>63</v>
      </c>
      <c r="AI9" s="134" t="s">
        <v>64</v>
      </c>
      <c r="AJ9" s="134" t="s">
        <v>36</v>
      </c>
      <c r="AK9" s="134" t="s">
        <v>0</v>
      </c>
      <c r="AL9" s="134" t="s">
        <v>63</v>
      </c>
      <c r="AM9" s="134" t="s">
        <v>64</v>
      </c>
      <c r="AN9" s="134" t="s">
        <v>36</v>
      </c>
      <c r="AO9" s="134" t="s">
        <v>0</v>
      </c>
      <c r="AP9" s="134" t="s">
        <v>63</v>
      </c>
      <c r="AQ9" s="134" t="s">
        <v>64</v>
      </c>
      <c r="AR9" s="134" t="s">
        <v>36</v>
      </c>
      <c r="AS9" s="134" t="s">
        <v>0</v>
      </c>
      <c r="AT9" s="134" t="s">
        <v>63</v>
      </c>
      <c r="AU9" s="134" t="s">
        <v>64</v>
      </c>
      <c r="AV9" s="134" t="s">
        <v>36</v>
      </c>
      <c r="AW9" s="134" t="s">
        <v>0</v>
      </c>
      <c r="AX9" s="134" t="s">
        <v>63</v>
      </c>
      <c r="AY9" s="134" t="s">
        <v>64</v>
      </c>
      <c r="AZ9" s="134" t="s">
        <v>36</v>
      </c>
      <c r="BA9" s="214"/>
      <c r="BB9" s="216"/>
      <c r="BC9" s="216"/>
    </row>
    <row r="10" spans="1:56" ht="105" customHeight="1">
      <c r="A10" s="209"/>
      <c r="B10" s="209"/>
      <c r="C10" s="134" t="s">
        <v>133</v>
      </c>
      <c r="D10" s="134">
        <v>15</v>
      </c>
      <c r="E10" s="137">
        <f>E6*0.026</f>
        <v>2.5999999999999999E-2</v>
      </c>
      <c r="F10" s="137">
        <f t="shared" ref="F10:AZ10" si="6">F6*0.026</f>
        <v>2.5999999999999999E-2</v>
      </c>
      <c r="G10" s="137">
        <f t="shared" si="6"/>
        <v>0.156</v>
      </c>
      <c r="H10" s="137">
        <f t="shared" si="6"/>
        <v>0.20799999999999999</v>
      </c>
      <c r="I10" s="137">
        <f t="shared" si="6"/>
        <v>2.5999999999999999E-2</v>
      </c>
      <c r="J10" s="137">
        <f t="shared" si="6"/>
        <v>2.5999999999999999E-2</v>
      </c>
      <c r="K10" s="137">
        <f t="shared" si="6"/>
        <v>0.156</v>
      </c>
      <c r="L10" s="137">
        <f t="shared" si="6"/>
        <v>0.20799999999999999</v>
      </c>
      <c r="M10" s="137">
        <f t="shared" si="6"/>
        <v>2.5999999999999999E-2</v>
      </c>
      <c r="N10" s="137">
        <f t="shared" si="6"/>
        <v>2.5999999999999999E-2</v>
      </c>
      <c r="O10" s="137">
        <f t="shared" si="6"/>
        <v>0.156</v>
      </c>
      <c r="P10" s="137">
        <f t="shared" si="6"/>
        <v>0.20799999999999999</v>
      </c>
      <c r="Q10" s="137">
        <f t="shared" si="6"/>
        <v>2.5999999999999999E-2</v>
      </c>
      <c r="R10" s="137">
        <f t="shared" si="6"/>
        <v>2.5999999999999999E-2</v>
      </c>
      <c r="S10" s="137">
        <f t="shared" si="6"/>
        <v>0.156</v>
      </c>
      <c r="T10" s="137">
        <f t="shared" si="6"/>
        <v>0.20799999999999999</v>
      </c>
      <c r="U10" s="137">
        <f t="shared" si="6"/>
        <v>2.5999999999999999E-2</v>
      </c>
      <c r="V10" s="137">
        <f t="shared" si="6"/>
        <v>2.5999999999999999E-2</v>
      </c>
      <c r="W10" s="137">
        <f t="shared" si="6"/>
        <v>0.156</v>
      </c>
      <c r="X10" s="137">
        <f t="shared" si="6"/>
        <v>0.20799999999999999</v>
      </c>
      <c r="Y10" s="137">
        <f t="shared" si="6"/>
        <v>2.5999999999999999E-2</v>
      </c>
      <c r="Z10" s="137">
        <f t="shared" si="6"/>
        <v>2.5999999999999999E-2</v>
      </c>
      <c r="AA10" s="137">
        <f t="shared" si="6"/>
        <v>0.156</v>
      </c>
      <c r="AB10" s="137">
        <f t="shared" si="6"/>
        <v>0.20799999999999999</v>
      </c>
      <c r="AC10" s="137">
        <f t="shared" si="6"/>
        <v>2.5999999999999999E-2</v>
      </c>
      <c r="AD10" s="137">
        <f t="shared" si="6"/>
        <v>2.5999999999999999E-2</v>
      </c>
      <c r="AE10" s="137">
        <f t="shared" si="6"/>
        <v>0.13</v>
      </c>
      <c r="AF10" s="137">
        <f t="shared" si="6"/>
        <v>0.182</v>
      </c>
      <c r="AG10" s="137">
        <f t="shared" si="6"/>
        <v>2.5999999999999999E-2</v>
      </c>
      <c r="AH10" s="137">
        <f t="shared" si="6"/>
        <v>2.5999999999999999E-2</v>
      </c>
      <c r="AI10" s="137">
        <f t="shared" si="6"/>
        <v>0.13</v>
      </c>
      <c r="AJ10" s="137">
        <f t="shared" si="6"/>
        <v>0.182</v>
      </c>
      <c r="AK10" s="137">
        <f t="shared" si="6"/>
        <v>2.5999999999999999E-2</v>
      </c>
      <c r="AL10" s="137">
        <f t="shared" si="6"/>
        <v>2.5999999999999999E-2</v>
      </c>
      <c r="AM10" s="137">
        <f t="shared" si="6"/>
        <v>0.104</v>
      </c>
      <c r="AN10" s="137">
        <f t="shared" si="6"/>
        <v>0.156</v>
      </c>
      <c r="AO10" s="137">
        <f t="shared" si="6"/>
        <v>2.5999999999999999E-2</v>
      </c>
      <c r="AP10" s="137">
        <f t="shared" si="6"/>
        <v>2.5999999999999999E-2</v>
      </c>
      <c r="AQ10" s="137">
        <f t="shared" si="6"/>
        <v>0.104</v>
      </c>
      <c r="AR10" s="137">
        <f t="shared" si="6"/>
        <v>0.156</v>
      </c>
      <c r="AS10" s="137">
        <f t="shared" si="6"/>
        <v>2.5999999999999999E-2</v>
      </c>
      <c r="AT10" s="137">
        <f t="shared" si="6"/>
        <v>5.1999999999999998E-2</v>
      </c>
      <c r="AU10" s="137">
        <f t="shared" si="6"/>
        <v>7.8E-2</v>
      </c>
      <c r="AV10" s="137">
        <f t="shared" si="6"/>
        <v>0.156</v>
      </c>
      <c r="AW10" s="137">
        <f t="shared" si="6"/>
        <v>2.5999999999999999E-2</v>
      </c>
      <c r="AX10" s="137">
        <f t="shared" si="6"/>
        <v>5.1999999999999998E-2</v>
      </c>
      <c r="AY10" s="137">
        <f t="shared" si="6"/>
        <v>7.8E-2</v>
      </c>
      <c r="AZ10" s="137">
        <f t="shared" si="6"/>
        <v>0.156</v>
      </c>
      <c r="BA10" s="215"/>
      <c r="BB10" s="216"/>
      <c r="BC10" s="216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E9" sqref="BE9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220" t="s">
        <v>127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</row>
    <row r="3" spans="1:56" ht="22.5" customHeight="1">
      <c r="A3" s="138"/>
      <c r="B3" s="138"/>
      <c r="C3" s="138"/>
      <c r="D3" s="138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221" t="s">
        <v>39</v>
      </c>
      <c r="AE3" s="221"/>
      <c r="AF3" s="221"/>
      <c r="AG3" s="221"/>
      <c r="AH3" s="221"/>
      <c r="AI3" s="221"/>
      <c r="AJ3" s="221"/>
      <c r="AK3" s="221"/>
      <c r="AL3" s="221"/>
      <c r="AM3" s="74"/>
      <c r="AN3" s="126"/>
      <c r="AO3" s="126"/>
      <c r="AP3" s="126"/>
      <c r="AQ3" s="126"/>
      <c r="AR3" s="221" t="s">
        <v>40</v>
      </c>
      <c r="AS3" s="221"/>
      <c r="AT3" s="221"/>
      <c r="AU3" s="221"/>
      <c r="AV3" s="221"/>
      <c r="AW3" s="221"/>
      <c r="AX3" s="221"/>
      <c r="AY3" s="221"/>
      <c r="AZ3" s="73"/>
      <c r="BA3" s="73"/>
      <c r="BB3" s="75"/>
      <c r="BC3" s="75"/>
      <c r="BD3" s="22"/>
    </row>
    <row r="4" spans="1:56" ht="63.75" customHeight="1">
      <c r="A4" s="125" t="s">
        <v>1</v>
      </c>
      <c r="B4" s="125" t="s">
        <v>2</v>
      </c>
      <c r="C4" s="125" t="s">
        <v>3</v>
      </c>
      <c r="D4" s="125" t="s">
        <v>174</v>
      </c>
      <c r="E4" s="219" t="s">
        <v>49</v>
      </c>
      <c r="F4" s="219"/>
      <c r="G4" s="219"/>
      <c r="H4" s="219"/>
      <c r="I4" s="219" t="s">
        <v>27</v>
      </c>
      <c r="J4" s="219"/>
      <c r="K4" s="219"/>
      <c r="L4" s="219"/>
      <c r="M4" s="219" t="s">
        <v>28</v>
      </c>
      <c r="N4" s="219"/>
      <c r="O4" s="219"/>
      <c r="P4" s="219"/>
      <c r="Q4" s="219" t="s">
        <v>29</v>
      </c>
      <c r="R4" s="219"/>
      <c r="S4" s="219"/>
      <c r="T4" s="219"/>
      <c r="U4" s="219" t="s">
        <v>30</v>
      </c>
      <c r="V4" s="219"/>
      <c r="W4" s="219"/>
      <c r="X4" s="219"/>
      <c r="Y4" s="219" t="s">
        <v>31</v>
      </c>
      <c r="Z4" s="219"/>
      <c r="AA4" s="219"/>
      <c r="AB4" s="219"/>
      <c r="AC4" s="219" t="s">
        <v>32</v>
      </c>
      <c r="AD4" s="219"/>
      <c r="AE4" s="219"/>
      <c r="AF4" s="219"/>
      <c r="AG4" s="222" t="s">
        <v>38</v>
      </c>
      <c r="AH4" s="222"/>
      <c r="AI4" s="222"/>
      <c r="AJ4" s="222"/>
      <c r="AK4" s="219" t="s">
        <v>37</v>
      </c>
      <c r="AL4" s="219"/>
      <c r="AM4" s="219"/>
      <c r="AN4" s="219"/>
      <c r="AO4" s="219" t="s">
        <v>33</v>
      </c>
      <c r="AP4" s="219"/>
      <c r="AQ4" s="219"/>
      <c r="AR4" s="219"/>
      <c r="AS4" s="219" t="s">
        <v>34</v>
      </c>
      <c r="AT4" s="219"/>
      <c r="AU4" s="219"/>
      <c r="AV4" s="219"/>
      <c r="AW4" s="219" t="s">
        <v>35</v>
      </c>
      <c r="AX4" s="219"/>
      <c r="AY4" s="219"/>
      <c r="AZ4" s="219"/>
      <c r="BA4" s="125" t="s">
        <v>52</v>
      </c>
      <c r="BB4" s="125" t="s">
        <v>24</v>
      </c>
      <c r="BC4" s="125" t="s">
        <v>25</v>
      </c>
    </row>
    <row r="5" spans="1:56" ht="64.5" customHeight="1">
      <c r="A5" s="219"/>
      <c r="B5" s="219"/>
      <c r="C5" s="125" t="s">
        <v>4</v>
      </c>
      <c r="D5" s="139" t="s">
        <v>175</v>
      </c>
      <c r="E5" s="159" t="s">
        <v>0</v>
      </c>
      <c r="F5" s="159" t="s">
        <v>63</v>
      </c>
      <c r="G5" s="159" t="s">
        <v>64</v>
      </c>
      <c r="H5" s="159" t="s">
        <v>36</v>
      </c>
      <c r="I5" s="159" t="s">
        <v>0</v>
      </c>
      <c r="J5" s="159" t="s">
        <v>63</v>
      </c>
      <c r="K5" s="159" t="s">
        <v>64</v>
      </c>
      <c r="L5" s="159" t="s">
        <v>36</v>
      </c>
      <c r="M5" s="159" t="s">
        <v>0</v>
      </c>
      <c r="N5" s="159" t="s">
        <v>63</v>
      </c>
      <c r="O5" s="159" t="s">
        <v>64</v>
      </c>
      <c r="P5" s="159" t="s">
        <v>36</v>
      </c>
      <c r="Q5" s="159" t="s">
        <v>0</v>
      </c>
      <c r="R5" s="159" t="s">
        <v>63</v>
      </c>
      <c r="S5" s="159" t="s">
        <v>64</v>
      </c>
      <c r="T5" s="159" t="s">
        <v>36</v>
      </c>
      <c r="U5" s="159" t="s">
        <v>0</v>
      </c>
      <c r="V5" s="159" t="s">
        <v>63</v>
      </c>
      <c r="W5" s="159" t="s">
        <v>64</v>
      </c>
      <c r="X5" s="159" t="s">
        <v>36</v>
      </c>
      <c r="Y5" s="159" t="s">
        <v>0</v>
      </c>
      <c r="Z5" s="159" t="s">
        <v>63</v>
      </c>
      <c r="AA5" s="159" t="s">
        <v>64</v>
      </c>
      <c r="AB5" s="159" t="s">
        <v>36</v>
      </c>
      <c r="AC5" s="159" t="s">
        <v>0</v>
      </c>
      <c r="AD5" s="159" t="s">
        <v>63</v>
      </c>
      <c r="AE5" s="159" t="s">
        <v>64</v>
      </c>
      <c r="AF5" s="159" t="s">
        <v>36</v>
      </c>
      <c r="AG5" s="159" t="s">
        <v>0</v>
      </c>
      <c r="AH5" s="159" t="s">
        <v>63</v>
      </c>
      <c r="AI5" s="159" t="s">
        <v>64</v>
      </c>
      <c r="AJ5" s="159" t="s">
        <v>36</v>
      </c>
      <c r="AK5" s="159" t="s">
        <v>0</v>
      </c>
      <c r="AL5" s="159" t="s">
        <v>63</v>
      </c>
      <c r="AM5" s="159" t="s">
        <v>64</v>
      </c>
      <c r="AN5" s="159" t="s">
        <v>36</v>
      </c>
      <c r="AO5" s="159" t="s">
        <v>0</v>
      </c>
      <c r="AP5" s="159" t="s">
        <v>63</v>
      </c>
      <c r="AQ5" s="159" t="s">
        <v>64</v>
      </c>
      <c r="AR5" s="159" t="s">
        <v>36</v>
      </c>
      <c r="AS5" s="159" t="s">
        <v>0</v>
      </c>
      <c r="AT5" s="159" t="s">
        <v>63</v>
      </c>
      <c r="AU5" s="159" t="s">
        <v>64</v>
      </c>
      <c r="AV5" s="159" t="s">
        <v>36</v>
      </c>
      <c r="AW5" s="159" t="s">
        <v>0</v>
      </c>
      <c r="AX5" s="159" t="s">
        <v>63</v>
      </c>
      <c r="AY5" s="159" t="s">
        <v>64</v>
      </c>
      <c r="AZ5" s="159" t="s">
        <v>36</v>
      </c>
      <c r="BA5" s="169">
        <f>H6+L6+P6+T6+X6+AB6+AF6+AJ6+AN6+AR6+AV6+AZ6</f>
        <v>355</v>
      </c>
      <c r="BB5" s="172">
        <f>H10+L10+P10+T10+X10+AB10+AF10+AJ10+AN10+AR10+AV10+AZ10</f>
        <v>9.23</v>
      </c>
      <c r="BC5" s="172">
        <f>BB5/2</f>
        <v>4.6150000000000002</v>
      </c>
    </row>
    <row r="6" spans="1:56" ht="36.75" customHeight="1">
      <c r="A6" s="219"/>
      <c r="B6" s="219"/>
      <c r="C6" s="223" t="s">
        <v>5</v>
      </c>
      <c r="D6" s="225">
        <v>13804391698</v>
      </c>
      <c r="E6" s="169">
        <v>2</v>
      </c>
      <c r="F6" s="169">
        <v>22</v>
      </c>
      <c r="G6" s="169">
        <v>6</v>
      </c>
      <c r="H6" s="169">
        <f>E6+F6+G6</f>
        <v>30</v>
      </c>
      <c r="I6" s="169">
        <v>2</v>
      </c>
      <c r="J6" s="169">
        <v>22</v>
      </c>
      <c r="K6" s="169">
        <v>5</v>
      </c>
      <c r="L6" s="169">
        <f t="shared" ref="L6" si="0">I6+J6+K6</f>
        <v>29</v>
      </c>
      <c r="M6" s="169">
        <v>2</v>
      </c>
      <c r="N6" s="169">
        <v>23</v>
      </c>
      <c r="O6" s="169">
        <v>4</v>
      </c>
      <c r="P6" s="169">
        <f t="shared" ref="P6" si="1">M6+N6+O6</f>
        <v>29</v>
      </c>
      <c r="Q6" s="169">
        <v>3</v>
      </c>
      <c r="R6" s="169">
        <v>23</v>
      </c>
      <c r="S6" s="169">
        <v>4</v>
      </c>
      <c r="T6" s="169">
        <f t="shared" ref="T6" si="2">Q6+R6+S6</f>
        <v>30</v>
      </c>
      <c r="U6" s="169">
        <v>5</v>
      </c>
      <c r="V6" s="169">
        <v>20</v>
      </c>
      <c r="W6" s="169">
        <v>5</v>
      </c>
      <c r="X6" s="169">
        <f t="shared" ref="X6" si="3">U6+V6+W6</f>
        <v>30</v>
      </c>
      <c r="Y6" s="169">
        <v>12</v>
      </c>
      <c r="Z6" s="169">
        <v>16</v>
      </c>
      <c r="AA6" s="169">
        <v>2</v>
      </c>
      <c r="AB6" s="169">
        <f t="shared" ref="AB6" si="4">Y6+Z6+AA6</f>
        <v>30</v>
      </c>
      <c r="AC6" s="169">
        <v>11</v>
      </c>
      <c r="AD6" s="169">
        <v>17</v>
      </c>
      <c r="AE6" s="169">
        <v>2</v>
      </c>
      <c r="AF6" s="169">
        <f t="shared" ref="AF6" si="5">AC6+AD6+AE6</f>
        <v>30</v>
      </c>
      <c r="AG6" s="169">
        <v>12</v>
      </c>
      <c r="AH6" s="169">
        <v>17</v>
      </c>
      <c r="AI6" s="169">
        <v>0</v>
      </c>
      <c r="AJ6" s="169">
        <f t="shared" ref="AJ6" si="6">AG6+AH6+AI6</f>
        <v>29</v>
      </c>
      <c r="AK6" s="169">
        <v>11</v>
      </c>
      <c r="AL6" s="169">
        <v>16</v>
      </c>
      <c r="AM6" s="169"/>
      <c r="AN6" s="169">
        <f t="shared" ref="AN6" si="7">AK6+AL6+AM6</f>
        <v>27</v>
      </c>
      <c r="AO6" s="169">
        <v>11</v>
      </c>
      <c r="AP6" s="169">
        <v>18</v>
      </c>
      <c r="AQ6" s="169"/>
      <c r="AR6" s="169">
        <f t="shared" ref="AR6" si="8">AO6+AP6+AQ6</f>
        <v>29</v>
      </c>
      <c r="AS6" s="169">
        <v>12</v>
      </c>
      <c r="AT6" s="169">
        <v>20</v>
      </c>
      <c r="AU6" s="169"/>
      <c r="AV6" s="169">
        <f t="shared" ref="AV6" si="9">AS6+AT6+AU6</f>
        <v>32</v>
      </c>
      <c r="AW6" s="169">
        <v>10</v>
      </c>
      <c r="AX6" s="169">
        <v>20</v>
      </c>
      <c r="AY6" s="169"/>
      <c r="AZ6" s="169">
        <f t="shared" ref="AZ6" si="10">AW6+AX6+AY6</f>
        <v>30</v>
      </c>
      <c r="BA6" s="171"/>
      <c r="BB6" s="172"/>
      <c r="BC6" s="172"/>
    </row>
    <row r="7" spans="1:56" ht="33" customHeight="1">
      <c r="A7" s="219"/>
      <c r="B7" s="219"/>
      <c r="C7" s="224"/>
      <c r="D7" s="226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219"/>
      <c r="B8" s="219"/>
      <c r="C8" s="125" t="s">
        <v>47</v>
      </c>
      <c r="D8" s="140">
        <v>40369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219"/>
      <c r="B9" s="219"/>
      <c r="C9" s="125" t="s">
        <v>48</v>
      </c>
      <c r="D9" s="125" t="s">
        <v>351</v>
      </c>
      <c r="E9" s="159" t="s">
        <v>0</v>
      </c>
      <c r="F9" s="159" t="s">
        <v>63</v>
      </c>
      <c r="G9" s="159" t="s">
        <v>64</v>
      </c>
      <c r="H9" s="159" t="s">
        <v>36</v>
      </c>
      <c r="I9" s="159" t="s">
        <v>0</v>
      </c>
      <c r="J9" s="159" t="s">
        <v>63</v>
      </c>
      <c r="K9" s="159" t="s">
        <v>64</v>
      </c>
      <c r="L9" s="159" t="s">
        <v>36</v>
      </c>
      <c r="M9" s="159" t="s">
        <v>0</v>
      </c>
      <c r="N9" s="159" t="s">
        <v>63</v>
      </c>
      <c r="O9" s="159" t="s">
        <v>64</v>
      </c>
      <c r="P9" s="159" t="s">
        <v>36</v>
      </c>
      <c r="Q9" s="159" t="s">
        <v>0</v>
      </c>
      <c r="R9" s="159" t="s">
        <v>63</v>
      </c>
      <c r="S9" s="159" t="s">
        <v>64</v>
      </c>
      <c r="T9" s="159" t="s">
        <v>36</v>
      </c>
      <c r="U9" s="159" t="s">
        <v>0</v>
      </c>
      <c r="V9" s="159" t="s">
        <v>63</v>
      </c>
      <c r="W9" s="159" t="s">
        <v>64</v>
      </c>
      <c r="X9" s="159" t="s">
        <v>36</v>
      </c>
      <c r="Y9" s="159" t="s">
        <v>0</v>
      </c>
      <c r="Z9" s="159" t="s">
        <v>63</v>
      </c>
      <c r="AA9" s="159" t="s">
        <v>64</v>
      </c>
      <c r="AB9" s="159" t="s">
        <v>36</v>
      </c>
      <c r="AC9" s="159" t="s">
        <v>0</v>
      </c>
      <c r="AD9" s="159" t="s">
        <v>63</v>
      </c>
      <c r="AE9" s="159" t="s">
        <v>64</v>
      </c>
      <c r="AF9" s="159" t="s">
        <v>36</v>
      </c>
      <c r="AG9" s="159" t="s">
        <v>0</v>
      </c>
      <c r="AH9" s="159" t="s">
        <v>63</v>
      </c>
      <c r="AI9" s="159" t="s">
        <v>64</v>
      </c>
      <c r="AJ9" s="159" t="s">
        <v>36</v>
      </c>
      <c r="AK9" s="159" t="s">
        <v>0</v>
      </c>
      <c r="AL9" s="159" t="s">
        <v>63</v>
      </c>
      <c r="AM9" s="159" t="s">
        <v>64</v>
      </c>
      <c r="AN9" s="159" t="s">
        <v>36</v>
      </c>
      <c r="AO9" s="159" t="s">
        <v>0</v>
      </c>
      <c r="AP9" s="159" t="s">
        <v>63</v>
      </c>
      <c r="AQ9" s="159" t="s">
        <v>64</v>
      </c>
      <c r="AR9" s="159" t="s">
        <v>36</v>
      </c>
      <c r="AS9" s="159" t="s">
        <v>0</v>
      </c>
      <c r="AT9" s="159" t="s">
        <v>63</v>
      </c>
      <c r="AU9" s="159" t="s">
        <v>64</v>
      </c>
      <c r="AV9" s="159" t="s">
        <v>36</v>
      </c>
      <c r="AW9" s="159" t="s">
        <v>0</v>
      </c>
      <c r="AX9" s="159" t="s">
        <v>63</v>
      </c>
      <c r="AY9" s="159" t="s">
        <v>64</v>
      </c>
      <c r="AZ9" s="159" t="s">
        <v>36</v>
      </c>
      <c r="BA9" s="171"/>
      <c r="BB9" s="172"/>
      <c r="BC9" s="172"/>
    </row>
    <row r="10" spans="1:56" ht="105" customHeight="1">
      <c r="A10" s="219"/>
      <c r="B10" s="219"/>
      <c r="C10" s="125" t="s">
        <v>133</v>
      </c>
      <c r="D10" s="125">
        <v>30</v>
      </c>
      <c r="E10" s="119">
        <f>E6*0.026</f>
        <v>5.1999999999999998E-2</v>
      </c>
      <c r="F10" s="119">
        <f>F6*0.026</f>
        <v>0.57199999999999995</v>
      </c>
      <c r="G10" s="119">
        <f>G6*0.026</f>
        <v>0.156</v>
      </c>
      <c r="H10" s="119">
        <f>E10+F10+G10</f>
        <v>0.78</v>
      </c>
      <c r="I10" s="119">
        <f t="shared" ref="I10:K10" si="11">I6*0.026</f>
        <v>5.1999999999999998E-2</v>
      </c>
      <c r="J10" s="119">
        <f t="shared" si="11"/>
        <v>0.57199999999999995</v>
      </c>
      <c r="K10" s="119">
        <f t="shared" si="11"/>
        <v>0.13</v>
      </c>
      <c r="L10" s="119">
        <f t="shared" ref="L10" si="12">I10+J10+K10</f>
        <v>0.754</v>
      </c>
      <c r="M10" s="119">
        <f t="shared" ref="M10:O10" si="13">M6*0.026</f>
        <v>5.1999999999999998E-2</v>
      </c>
      <c r="N10" s="119">
        <f t="shared" si="13"/>
        <v>0.59799999999999998</v>
      </c>
      <c r="O10" s="119">
        <f t="shared" si="13"/>
        <v>0.104</v>
      </c>
      <c r="P10" s="119">
        <f t="shared" ref="P10" si="14">M10+N10+O10</f>
        <v>0.754</v>
      </c>
      <c r="Q10" s="119">
        <f t="shared" ref="Q10:S10" si="15">Q6*0.026</f>
        <v>7.8E-2</v>
      </c>
      <c r="R10" s="119">
        <f t="shared" si="15"/>
        <v>0.59799999999999998</v>
      </c>
      <c r="S10" s="119">
        <f t="shared" si="15"/>
        <v>0.104</v>
      </c>
      <c r="T10" s="119">
        <f t="shared" ref="T10" si="16">Q10+R10+S10</f>
        <v>0.77999999999999992</v>
      </c>
      <c r="U10" s="119">
        <f t="shared" ref="U10:W10" si="17">U6*0.026</f>
        <v>0.13</v>
      </c>
      <c r="V10" s="119">
        <f t="shared" si="17"/>
        <v>0.52</v>
      </c>
      <c r="W10" s="119">
        <f t="shared" si="17"/>
        <v>0.13</v>
      </c>
      <c r="X10" s="119">
        <f t="shared" ref="X10" si="18">U10+V10+W10</f>
        <v>0.78</v>
      </c>
      <c r="Y10" s="119">
        <f t="shared" ref="Y10:AA10" si="19">Y6*0.026</f>
        <v>0.312</v>
      </c>
      <c r="Z10" s="119">
        <f t="shared" si="19"/>
        <v>0.41599999999999998</v>
      </c>
      <c r="AA10" s="119">
        <f t="shared" si="19"/>
        <v>5.1999999999999998E-2</v>
      </c>
      <c r="AB10" s="119">
        <f t="shared" ref="AB10" si="20">Y10+Z10+AA10</f>
        <v>0.78</v>
      </c>
      <c r="AC10" s="119">
        <f t="shared" ref="AC10:AE10" si="21">AC6*0.026</f>
        <v>0.28599999999999998</v>
      </c>
      <c r="AD10" s="119">
        <f t="shared" si="21"/>
        <v>0.442</v>
      </c>
      <c r="AE10" s="119">
        <f t="shared" si="21"/>
        <v>5.1999999999999998E-2</v>
      </c>
      <c r="AF10" s="119">
        <f t="shared" ref="AF10" si="22">AC10+AD10+AE10</f>
        <v>0.78</v>
      </c>
      <c r="AG10" s="119">
        <f t="shared" ref="AG10:AI10" si="23">AG6*0.026</f>
        <v>0.312</v>
      </c>
      <c r="AH10" s="119">
        <f t="shared" si="23"/>
        <v>0.442</v>
      </c>
      <c r="AI10" s="119">
        <f t="shared" si="23"/>
        <v>0</v>
      </c>
      <c r="AJ10" s="119">
        <f t="shared" ref="AJ10" si="24">AG10+AH10+AI10</f>
        <v>0.754</v>
      </c>
      <c r="AK10" s="119">
        <f t="shared" ref="AK10:AM10" si="25">AK6*0.026</f>
        <v>0.28599999999999998</v>
      </c>
      <c r="AL10" s="119">
        <f t="shared" si="25"/>
        <v>0.41599999999999998</v>
      </c>
      <c r="AM10" s="119">
        <f t="shared" si="25"/>
        <v>0</v>
      </c>
      <c r="AN10" s="119">
        <f t="shared" ref="AN10" si="26">AK10+AL10+AM10</f>
        <v>0.70199999999999996</v>
      </c>
      <c r="AO10" s="119">
        <f t="shared" ref="AO10:AQ10" si="27">AO6*0.026</f>
        <v>0.28599999999999998</v>
      </c>
      <c r="AP10" s="119">
        <f t="shared" si="27"/>
        <v>0.46799999999999997</v>
      </c>
      <c r="AQ10" s="119">
        <f t="shared" si="27"/>
        <v>0</v>
      </c>
      <c r="AR10" s="119">
        <f t="shared" ref="AR10" si="28">AO10+AP10+AQ10</f>
        <v>0.754</v>
      </c>
      <c r="AS10" s="119">
        <f t="shared" ref="AS10:AU10" si="29">AS6*0.026</f>
        <v>0.312</v>
      </c>
      <c r="AT10" s="119">
        <f t="shared" si="29"/>
        <v>0.52</v>
      </c>
      <c r="AU10" s="119">
        <f t="shared" si="29"/>
        <v>0</v>
      </c>
      <c r="AV10" s="119">
        <f t="shared" ref="AV10" si="30">AS10+AT10+AU10</f>
        <v>0.83200000000000007</v>
      </c>
      <c r="AW10" s="119">
        <f t="shared" ref="AW10:AY10" si="31">AW6*0.026</f>
        <v>0.26</v>
      </c>
      <c r="AX10" s="119">
        <f t="shared" si="31"/>
        <v>0.52</v>
      </c>
      <c r="AY10" s="119">
        <f t="shared" si="31"/>
        <v>0</v>
      </c>
      <c r="AZ10" s="119">
        <f t="shared" ref="AZ10" si="32">AW10+AX10+AY10</f>
        <v>0.78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S10" sqref="AS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7" width="2.25" style="20" customWidth="1"/>
    <col min="8" max="8" width="2.75" style="20" customWidth="1"/>
    <col min="9" max="23" width="2.25" style="20" customWidth="1"/>
    <col min="24" max="24" width="3.75" style="20" bestFit="1" customWidth="1"/>
    <col min="25" max="51" width="2.25" style="20" customWidth="1"/>
    <col min="52" max="52" width="3.37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161</v>
      </c>
      <c r="B1" s="175"/>
    </row>
    <row r="2" spans="1:56" ht="38.25" customHeight="1">
      <c r="A2" s="176" t="s">
        <v>162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54"/>
      <c r="AO3" s="54"/>
      <c r="AP3" s="54"/>
      <c r="AQ3" s="54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53" t="s">
        <v>1</v>
      </c>
      <c r="B4" s="53" t="s">
        <v>2</v>
      </c>
      <c r="C4" s="53" t="s">
        <v>3</v>
      </c>
      <c r="D4" s="53" t="s">
        <v>168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53" t="s">
        <v>52</v>
      </c>
      <c r="BB4" s="53" t="s">
        <v>24</v>
      </c>
      <c r="BC4" s="53" t="s">
        <v>25</v>
      </c>
    </row>
    <row r="5" spans="1:56" ht="64.5" customHeight="1">
      <c r="A5" s="168">
        <v>11</v>
      </c>
      <c r="B5" s="168" t="s">
        <v>222</v>
      </c>
      <c r="C5" s="53" t="s">
        <v>4</v>
      </c>
      <c r="D5" s="51" t="s">
        <v>170</v>
      </c>
      <c r="E5" s="53" t="s">
        <v>0</v>
      </c>
      <c r="F5" s="53" t="s">
        <v>63</v>
      </c>
      <c r="G5" s="53" t="s">
        <v>64</v>
      </c>
      <c r="H5" s="53" t="s">
        <v>36</v>
      </c>
      <c r="I5" s="53" t="s">
        <v>0</v>
      </c>
      <c r="J5" s="53" t="s">
        <v>63</v>
      </c>
      <c r="K5" s="53" t="s">
        <v>64</v>
      </c>
      <c r="L5" s="53" t="s">
        <v>36</v>
      </c>
      <c r="M5" s="53" t="s">
        <v>0</v>
      </c>
      <c r="N5" s="53" t="s">
        <v>63</v>
      </c>
      <c r="O5" s="53" t="s">
        <v>64</v>
      </c>
      <c r="P5" s="53" t="s">
        <v>36</v>
      </c>
      <c r="Q5" s="53" t="s">
        <v>0</v>
      </c>
      <c r="R5" s="53" t="s">
        <v>63</v>
      </c>
      <c r="S5" s="53" t="s">
        <v>64</v>
      </c>
      <c r="T5" s="53" t="s">
        <v>36</v>
      </c>
      <c r="U5" s="53" t="s">
        <v>0</v>
      </c>
      <c r="V5" s="53" t="s">
        <v>63</v>
      </c>
      <c r="W5" s="53" t="s">
        <v>64</v>
      </c>
      <c r="X5" s="53" t="s">
        <v>36</v>
      </c>
      <c r="Y5" s="53" t="s">
        <v>0</v>
      </c>
      <c r="Z5" s="53" t="s">
        <v>63</v>
      </c>
      <c r="AA5" s="53" t="s">
        <v>64</v>
      </c>
      <c r="AB5" s="53" t="s">
        <v>36</v>
      </c>
      <c r="AC5" s="53" t="s">
        <v>0</v>
      </c>
      <c r="AD5" s="53" t="s">
        <v>63</v>
      </c>
      <c r="AE5" s="53" t="s">
        <v>64</v>
      </c>
      <c r="AF5" s="53" t="s">
        <v>36</v>
      </c>
      <c r="AG5" s="53" t="s">
        <v>0</v>
      </c>
      <c r="AH5" s="53" t="s">
        <v>63</v>
      </c>
      <c r="AI5" s="53" t="s">
        <v>64</v>
      </c>
      <c r="AJ5" s="53" t="s">
        <v>36</v>
      </c>
      <c r="AK5" s="53" t="s">
        <v>0</v>
      </c>
      <c r="AL5" s="53" t="s">
        <v>63</v>
      </c>
      <c r="AM5" s="53" t="s">
        <v>64</v>
      </c>
      <c r="AN5" s="53" t="s">
        <v>36</v>
      </c>
      <c r="AO5" s="53" t="s">
        <v>0</v>
      </c>
      <c r="AP5" s="53" t="s">
        <v>63</v>
      </c>
      <c r="AQ5" s="53" t="s">
        <v>64</v>
      </c>
      <c r="AR5" s="53" t="s">
        <v>36</v>
      </c>
      <c r="AS5" s="53" t="s">
        <v>0</v>
      </c>
      <c r="AT5" s="53" t="s">
        <v>63</v>
      </c>
      <c r="AU5" s="53" t="s">
        <v>64</v>
      </c>
      <c r="AV5" s="53" t="s">
        <v>36</v>
      </c>
      <c r="AW5" s="53" t="s">
        <v>0</v>
      </c>
      <c r="AX5" s="53" t="s">
        <v>63</v>
      </c>
      <c r="AY5" s="53" t="s">
        <v>64</v>
      </c>
      <c r="AZ5" s="53" t="s">
        <v>36</v>
      </c>
      <c r="BA5" s="169">
        <f>H6+L6+P6+T6+X6+AB6+AF6+AJ6+AN6+AR6+AV6+AZ6</f>
        <v>952</v>
      </c>
      <c r="BB5" s="172">
        <f>H10+L10+P10+T10+X10+AB10+AF10+AJ10+AN10+AR10+AV10+AZ10</f>
        <v>12.215</v>
      </c>
      <c r="BC5" s="172">
        <f>BB5/2</f>
        <v>6.1074999999999999</v>
      </c>
    </row>
    <row r="6" spans="1:56" ht="36.75" customHeight="1">
      <c r="A6" s="168"/>
      <c r="B6" s="168"/>
      <c r="C6" s="169" t="s">
        <v>5</v>
      </c>
      <c r="D6" s="181">
        <v>15500054477</v>
      </c>
      <c r="E6" s="169">
        <v>78</v>
      </c>
      <c r="F6" s="169">
        <v>80</v>
      </c>
      <c r="G6" s="169">
        <v>2</v>
      </c>
      <c r="H6" s="169">
        <f>E6+F6+G6</f>
        <v>160</v>
      </c>
      <c r="I6" s="169">
        <v>78</v>
      </c>
      <c r="J6" s="169">
        <v>80</v>
      </c>
      <c r="K6" s="169">
        <v>2</v>
      </c>
      <c r="L6" s="169">
        <f t="shared" ref="L6" si="0">I6+J6+K6</f>
        <v>160</v>
      </c>
      <c r="M6" s="169">
        <v>78</v>
      </c>
      <c r="N6" s="169">
        <v>80</v>
      </c>
      <c r="O6" s="169">
        <v>2</v>
      </c>
      <c r="P6" s="169">
        <f t="shared" ref="P6" si="1">M6+N6+O6</f>
        <v>160</v>
      </c>
      <c r="Q6" s="169">
        <v>78</v>
      </c>
      <c r="R6" s="169">
        <v>80</v>
      </c>
      <c r="S6" s="169">
        <v>2</v>
      </c>
      <c r="T6" s="169">
        <f t="shared" ref="T6" si="2">Q6+R6+S6</f>
        <v>160</v>
      </c>
      <c r="U6" s="169">
        <v>78</v>
      </c>
      <c r="V6" s="169">
        <v>80</v>
      </c>
      <c r="W6" s="169">
        <v>2</v>
      </c>
      <c r="X6" s="169">
        <f t="shared" ref="X6" si="3">U6+V6+W6</f>
        <v>160</v>
      </c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>
        <v>35</v>
      </c>
      <c r="AX6" s="169">
        <v>115</v>
      </c>
      <c r="AY6" s="169">
        <v>2</v>
      </c>
      <c r="AZ6" s="169">
        <f t="shared" ref="AZ6" si="4">AW6+AX6+AY6</f>
        <v>152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53" t="s">
        <v>47</v>
      </c>
      <c r="D8" s="52" t="s">
        <v>171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163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53" t="s">
        <v>48</v>
      </c>
      <c r="D9" s="53" t="s">
        <v>172</v>
      </c>
      <c r="E9" s="53" t="s">
        <v>0</v>
      </c>
      <c r="F9" s="53" t="s">
        <v>63</v>
      </c>
      <c r="G9" s="53" t="s">
        <v>64</v>
      </c>
      <c r="H9" s="53" t="s">
        <v>36</v>
      </c>
      <c r="I9" s="53" t="s">
        <v>0</v>
      </c>
      <c r="J9" s="53" t="s">
        <v>63</v>
      </c>
      <c r="K9" s="53" t="s">
        <v>64</v>
      </c>
      <c r="L9" s="53" t="s">
        <v>36</v>
      </c>
      <c r="M9" s="53" t="s">
        <v>0</v>
      </c>
      <c r="N9" s="53" t="s">
        <v>63</v>
      </c>
      <c r="O9" s="53" t="s">
        <v>64</v>
      </c>
      <c r="P9" s="53" t="s">
        <v>36</v>
      </c>
      <c r="Q9" s="53" t="s">
        <v>0</v>
      </c>
      <c r="R9" s="53" t="s">
        <v>63</v>
      </c>
      <c r="S9" s="53" t="s">
        <v>64</v>
      </c>
      <c r="T9" s="53" t="s">
        <v>36</v>
      </c>
      <c r="U9" s="53" t="s">
        <v>0</v>
      </c>
      <c r="V9" s="53" t="s">
        <v>63</v>
      </c>
      <c r="W9" s="53" t="s">
        <v>64</v>
      </c>
      <c r="X9" s="53" t="s">
        <v>36</v>
      </c>
      <c r="Y9" s="53" t="s">
        <v>0</v>
      </c>
      <c r="Z9" s="53" t="s">
        <v>63</v>
      </c>
      <c r="AA9" s="53" t="s">
        <v>64</v>
      </c>
      <c r="AB9" s="53" t="s">
        <v>36</v>
      </c>
      <c r="AC9" s="53" t="s">
        <v>0</v>
      </c>
      <c r="AD9" s="53" t="s">
        <v>63</v>
      </c>
      <c r="AE9" s="53" t="s">
        <v>64</v>
      </c>
      <c r="AF9" s="53" t="s">
        <v>36</v>
      </c>
      <c r="AG9" s="53" t="s">
        <v>0</v>
      </c>
      <c r="AH9" s="53" t="s">
        <v>63</v>
      </c>
      <c r="AI9" s="53" t="s">
        <v>64</v>
      </c>
      <c r="AJ9" s="53" t="s">
        <v>36</v>
      </c>
      <c r="AK9" s="53" t="s">
        <v>0</v>
      </c>
      <c r="AL9" s="53" t="s">
        <v>63</v>
      </c>
      <c r="AM9" s="53" t="s">
        <v>64</v>
      </c>
      <c r="AN9" s="66" t="s">
        <v>36</v>
      </c>
      <c r="AO9" s="53" t="s">
        <v>0</v>
      </c>
      <c r="AP9" s="53" t="s">
        <v>63</v>
      </c>
      <c r="AQ9" s="53" t="s">
        <v>64</v>
      </c>
      <c r="AR9" s="53" t="s">
        <v>36</v>
      </c>
      <c r="AS9" s="53" t="s">
        <v>0</v>
      </c>
      <c r="AT9" s="53" t="s">
        <v>63</v>
      </c>
      <c r="AU9" s="53" t="s">
        <v>64</v>
      </c>
      <c r="AV9" s="53" t="s">
        <v>36</v>
      </c>
      <c r="AW9" s="53" t="s">
        <v>0</v>
      </c>
      <c r="AX9" s="53" t="s">
        <v>63</v>
      </c>
      <c r="AY9" s="53" t="s">
        <v>64</v>
      </c>
      <c r="AZ9" s="53" t="s">
        <v>36</v>
      </c>
      <c r="BA9" s="171"/>
      <c r="BB9" s="172"/>
      <c r="BC9" s="172"/>
    </row>
    <row r="10" spans="1:56" ht="105" customHeight="1">
      <c r="A10" s="168"/>
      <c r="B10" s="168"/>
      <c r="C10" s="53" t="s">
        <v>164</v>
      </c>
      <c r="D10" s="53">
        <v>160</v>
      </c>
      <c r="E10" s="55">
        <f>E6*0.01</f>
        <v>0.78</v>
      </c>
      <c r="F10" s="55">
        <f>F6*0.015</f>
        <v>1.2</v>
      </c>
      <c r="G10" s="55">
        <f>G6*0.02</f>
        <v>0.04</v>
      </c>
      <c r="H10" s="55">
        <f>E10+F10+G10</f>
        <v>2.02</v>
      </c>
      <c r="I10" s="55">
        <f t="shared" ref="I10" si="5">I6*0.01</f>
        <v>0.78</v>
      </c>
      <c r="J10" s="55">
        <f t="shared" ref="J10" si="6">J6*0.015</f>
        <v>1.2</v>
      </c>
      <c r="K10" s="55">
        <f t="shared" ref="K10" si="7">K6*0.02</f>
        <v>0.04</v>
      </c>
      <c r="L10" s="55">
        <f t="shared" ref="L10" si="8">I10+J10+K10</f>
        <v>2.02</v>
      </c>
      <c r="M10" s="55">
        <f t="shared" ref="M10" si="9">M6*0.01</f>
        <v>0.78</v>
      </c>
      <c r="N10" s="55">
        <f t="shared" ref="N10" si="10">N6*0.015</f>
        <v>1.2</v>
      </c>
      <c r="O10" s="55">
        <f t="shared" ref="O10" si="11">O6*0.02</f>
        <v>0.04</v>
      </c>
      <c r="P10" s="55">
        <f t="shared" ref="P10" si="12">M10+N10+O10</f>
        <v>2.02</v>
      </c>
      <c r="Q10" s="55">
        <f t="shared" ref="Q10" si="13">Q6*0.01</f>
        <v>0.78</v>
      </c>
      <c r="R10" s="55">
        <f t="shared" ref="R10" si="14">R6*0.015</f>
        <v>1.2</v>
      </c>
      <c r="S10" s="55">
        <f t="shared" ref="S10" si="15">S6*0.02</f>
        <v>0.04</v>
      </c>
      <c r="T10" s="55">
        <f t="shared" ref="T10" si="16">Q10+R10+S10</f>
        <v>2.02</v>
      </c>
      <c r="U10" s="55">
        <f t="shared" ref="U10" si="17">U6*0.01</f>
        <v>0.78</v>
      </c>
      <c r="V10" s="55">
        <f t="shared" ref="V10" si="18">V6*0.015</f>
        <v>1.2</v>
      </c>
      <c r="W10" s="55">
        <f t="shared" ref="W10" si="19">W6*0.02</f>
        <v>0.04</v>
      </c>
      <c r="X10" s="55">
        <f t="shared" ref="X10" si="20">U10+V10+W10</f>
        <v>2.02</v>
      </c>
      <c r="Y10" s="55">
        <v>0</v>
      </c>
      <c r="Z10" s="55">
        <v>0</v>
      </c>
      <c r="AA10" s="55">
        <v>0</v>
      </c>
      <c r="AB10" s="55">
        <f>AA10+Z10+Y10</f>
        <v>0</v>
      </c>
      <c r="AC10" s="55">
        <v>0</v>
      </c>
      <c r="AD10" s="55">
        <v>0</v>
      </c>
      <c r="AE10" s="55">
        <v>0</v>
      </c>
      <c r="AF10" s="55">
        <f t="shared" ref="AF10" si="21">AE10+AD10+AC10</f>
        <v>0</v>
      </c>
      <c r="AG10" s="55">
        <v>0</v>
      </c>
      <c r="AH10" s="55">
        <v>0</v>
      </c>
      <c r="AI10" s="55">
        <v>0</v>
      </c>
      <c r="AJ10" s="55">
        <f t="shared" ref="AJ10" si="22">AI10+AH10+AG10</f>
        <v>0</v>
      </c>
      <c r="AK10" s="55">
        <v>0</v>
      </c>
      <c r="AL10" s="55">
        <v>0</v>
      </c>
      <c r="AM10" s="55">
        <v>0</v>
      </c>
      <c r="AN10" s="55">
        <f t="shared" ref="AN10" si="23">AM10+AL10+AK10</f>
        <v>0</v>
      </c>
      <c r="AO10" s="55">
        <v>0</v>
      </c>
      <c r="AP10" s="55">
        <v>0</v>
      </c>
      <c r="AQ10" s="55">
        <v>0</v>
      </c>
      <c r="AR10" s="55">
        <f t="shared" ref="AR10" si="24">AQ10+AP10+AO10</f>
        <v>0</v>
      </c>
      <c r="AS10" s="55">
        <v>0</v>
      </c>
      <c r="AT10" s="55">
        <v>0</v>
      </c>
      <c r="AU10" s="55">
        <v>0</v>
      </c>
      <c r="AV10" s="55">
        <f t="shared" ref="AV10" si="25">AU10+AT10+AS10</f>
        <v>0</v>
      </c>
      <c r="AW10" s="55">
        <f>AW6*0.01</f>
        <v>0.35000000000000003</v>
      </c>
      <c r="AX10" s="55">
        <f>AX6*0.015</f>
        <v>1.7249999999999999</v>
      </c>
      <c r="AY10" s="55">
        <f>AY6*0.02</f>
        <v>0.04</v>
      </c>
      <c r="AZ10" s="55">
        <f>AY10+AX10+AW10</f>
        <v>2.1149999999999998</v>
      </c>
      <c r="BA10" s="170"/>
      <c r="BB10" s="172"/>
      <c r="BC10" s="172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10" sqref="BD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161</v>
      </c>
      <c r="B1" s="175"/>
    </row>
    <row r="2" spans="1:56" ht="38.25" customHeight="1">
      <c r="A2" s="176" t="s">
        <v>162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54"/>
      <c r="AO3" s="54"/>
      <c r="AP3" s="54"/>
      <c r="AQ3" s="54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53" t="s">
        <v>1</v>
      </c>
      <c r="B4" s="53" t="s">
        <v>2</v>
      </c>
      <c r="C4" s="53" t="s">
        <v>3</v>
      </c>
      <c r="D4" s="53" t="s">
        <v>160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53" t="s">
        <v>52</v>
      </c>
      <c r="BB4" s="53" t="s">
        <v>24</v>
      </c>
      <c r="BC4" s="53" t="s">
        <v>25</v>
      </c>
    </row>
    <row r="5" spans="1:56" ht="64.5" customHeight="1">
      <c r="A5" s="168">
        <v>12</v>
      </c>
      <c r="B5" s="168" t="s">
        <v>222</v>
      </c>
      <c r="C5" s="53" t="s">
        <v>4</v>
      </c>
      <c r="D5" s="51" t="s">
        <v>166</v>
      </c>
      <c r="E5" s="53" t="s">
        <v>0</v>
      </c>
      <c r="F5" s="53" t="s">
        <v>63</v>
      </c>
      <c r="G5" s="53" t="s">
        <v>64</v>
      </c>
      <c r="H5" s="53" t="s">
        <v>36</v>
      </c>
      <c r="I5" s="53" t="s">
        <v>0</v>
      </c>
      <c r="J5" s="53" t="s">
        <v>63</v>
      </c>
      <c r="K5" s="53" t="s">
        <v>64</v>
      </c>
      <c r="L5" s="53" t="s">
        <v>36</v>
      </c>
      <c r="M5" s="53" t="s">
        <v>0</v>
      </c>
      <c r="N5" s="53" t="s">
        <v>63</v>
      </c>
      <c r="O5" s="53" t="s">
        <v>64</v>
      </c>
      <c r="P5" s="53" t="s">
        <v>36</v>
      </c>
      <c r="Q5" s="53" t="s">
        <v>0</v>
      </c>
      <c r="R5" s="53" t="s">
        <v>63</v>
      </c>
      <c r="S5" s="53" t="s">
        <v>64</v>
      </c>
      <c r="T5" s="53" t="s">
        <v>36</v>
      </c>
      <c r="U5" s="53" t="s">
        <v>0</v>
      </c>
      <c r="V5" s="53" t="s">
        <v>63</v>
      </c>
      <c r="W5" s="53" t="s">
        <v>64</v>
      </c>
      <c r="X5" s="53" t="s">
        <v>36</v>
      </c>
      <c r="Y5" s="53" t="s">
        <v>0</v>
      </c>
      <c r="Z5" s="53" t="s">
        <v>63</v>
      </c>
      <c r="AA5" s="53" t="s">
        <v>64</v>
      </c>
      <c r="AB5" s="53" t="s">
        <v>36</v>
      </c>
      <c r="AC5" s="53" t="s">
        <v>0</v>
      </c>
      <c r="AD5" s="53" t="s">
        <v>63</v>
      </c>
      <c r="AE5" s="53" t="s">
        <v>64</v>
      </c>
      <c r="AF5" s="53" t="s">
        <v>36</v>
      </c>
      <c r="AG5" s="53" t="s">
        <v>0</v>
      </c>
      <c r="AH5" s="53" t="s">
        <v>63</v>
      </c>
      <c r="AI5" s="53" t="s">
        <v>64</v>
      </c>
      <c r="AJ5" s="53" t="s">
        <v>36</v>
      </c>
      <c r="AK5" s="53" t="s">
        <v>0</v>
      </c>
      <c r="AL5" s="53" t="s">
        <v>63</v>
      </c>
      <c r="AM5" s="53" t="s">
        <v>64</v>
      </c>
      <c r="AN5" s="53" t="s">
        <v>36</v>
      </c>
      <c r="AO5" s="53" t="s">
        <v>0</v>
      </c>
      <c r="AP5" s="53" t="s">
        <v>63</v>
      </c>
      <c r="AQ5" s="53" t="s">
        <v>64</v>
      </c>
      <c r="AR5" s="53" t="s">
        <v>36</v>
      </c>
      <c r="AS5" s="53" t="s">
        <v>0</v>
      </c>
      <c r="AT5" s="53" t="s">
        <v>63</v>
      </c>
      <c r="AU5" s="53" t="s">
        <v>64</v>
      </c>
      <c r="AV5" s="53" t="s">
        <v>36</v>
      </c>
      <c r="AW5" s="53" t="s">
        <v>0</v>
      </c>
      <c r="AX5" s="53" t="s">
        <v>63</v>
      </c>
      <c r="AY5" s="53" t="s">
        <v>64</v>
      </c>
      <c r="AZ5" s="53" t="s">
        <v>36</v>
      </c>
      <c r="BA5" s="169">
        <f>H6+L6+P6+T6+X6+AB6+AF6+AJ6+AN6+AR6+AV6+AZ6</f>
        <v>387</v>
      </c>
      <c r="BB5" s="172">
        <f>H10+L10+P10+T10+X10+AB10+AF10+AJ10+AN10+AR10+AV10+AZ10</f>
        <v>4.585</v>
      </c>
      <c r="BC5" s="172">
        <f>BB5/2</f>
        <v>2.2925</v>
      </c>
    </row>
    <row r="6" spans="1:56" ht="36.75" customHeight="1">
      <c r="A6" s="168"/>
      <c r="B6" s="168"/>
      <c r="C6" s="169" t="s">
        <v>5</v>
      </c>
      <c r="D6" s="181">
        <v>13578961678</v>
      </c>
      <c r="E6" s="169">
        <v>21</v>
      </c>
      <c r="F6" s="169">
        <v>7</v>
      </c>
      <c r="G6" s="169">
        <v>2</v>
      </c>
      <c r="H6" s="169">
        <f>E6+F6+G6</f>
        <v>30</v>
      </c>
      <c r="I6" s="169">
        <v>21</v>
      </c>
      <c r="J6" s="169">
        <v>7</v>
      </c>
      <c r="K6" s="169">
        <v>2</v>
      </c>
      <c r="L6" s="169">
        <f t="shared" ref="L6" si="0">I6+J6+K6</f>
        <v>30</v>
      </c>
      <c r="M6" s="169">
        <v>21</v>
      </c>
      <c r="N6" s="169">
        <v>7</v>
      </c>
      <c r="O6" s="169">
        <v>2</v>
      </c>
      <c r="P6" s="169">
        <f t="shared" ref="P6" si="1">M6+N6+O6</f>
        <v>30</v>
      </c>
      <c r="Q6" s="169">
        <v>21</v>
      </c>
      <c r="R6" s="169">
        <v>7</v>
      </c>
      <c r="S6" s="169">
        <v>2</v>
      </c>
      <c r="T6" s="169">
        <f t="shared" ref="T6" si="2">Q6+R6+S6</f>
        <v>30</v>
      </c>
      <c r="U6" s="169">
        <v>21</v>
      </c>
      <c r="V6" s="169">
        <v>7</v>
      </c>
      <c r="W6" s="169">
        <v>2</v>
      </c>
      <c r="X6" s="169">
        <f t="shared" ref="X6" si="3">U6+V6+W6</f>
        <v>30</v>
      </c>
      <c r="Y6" s="169">
        <v>23</v>
      </c>
      <c r="Z6" s="169">
        <v>9</v>
      </c>
      <c r="AA6" s="169">
        <v>2</v>
      </c>
      <c r="AB6" s="169">
        <f>Y6+Z6+AA6</f>
        <v>34</v>
      </c>
      <c r="AC6" s="169">
        <v>21</v>
      </c>
      <c r="AD6" s="169">
        <v>8</v>
      </c>
      <c r="AE6" s="169">
        <v>2</v>
      </c>
      <c r="AF6" s="169">
        <f t="shared" ref="AF6" si="4">AC6+AD6+AE6</f>
        <v>31</v>
      </c>
      <c r="AG6" s="169">
        <v>22</v>
      </c>
      <c r="AH6" s="169">
        <v>9</v>
      </c>
      <c r="AI6" s="169">
        <v>2</v>
      </c>
      <c r="AJ6" s="169">
        <f t="shared" ref="AJ6" si="5">AG6+AH6+AI6</f>
        <v>33</v>
      </c>
      <c r="AK6" s="169">
        <v>23</v>
      </c>
      <c r="AL6" s="169">
        <v>9</v>
      </c>
      <c r="AM6" s="169">
        <v>2</v>
      </c>
      <c r="AN6" s="169">
        <f t="shared" ref="AN6" si="6">AK6+AL6+AM6</f>
        <v>34</v>
      </c>
      <c r="AO6" s="169">
        <v>26</v>
      </c>
      <c r="AP6" s="169">
        <v>9</v>
      </c>
      <c r="AQ6" s="169">
        <v>2</v>
      </c>
      <c r="AR6" s="169">
        <f t="shared" ref="AR6" si="7">AO6+AP6+AQ6</f>
        <v>37</v>
      </c>
      <c r="AS6" s="169">
        <v>24</v>
      </c>
      <c r="AT6" s="169">
        <v>8</v>
      </c>
      <c r="AU6" s="169">
        <v>2</v>
      </c>
      <c r="AV6" s="169">
        <f t="shared" ref="AV6" si="8">AS6+AT6+AU6</f>
        <v>34</v>
      </c>
      <c r="AW6" s="169">
        <v>24</v>
      </c>
      <c r="AX6" s="169">
        <v>8</v>
      </c>
      <c r="AY6" s="169">
        <v>2</v>
      </c>
      <c r="AZ6" s="169">
        <f t="shared" ref="AZ6" si="9">AW6+AX6+AY6</f>
        <v>34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53" t="s">
        <v>47</v>
      </c>
      <c r="D8" s="52">
        <v>41969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163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53" t="s">
        <v>48</v>
      </c>
      <c r="D9" s="53">
        <v>754.6</v>
      </c>
      <c r="E9" s="53" t="s">
        <v>0</v>
      </c>
      <c r="F9" s="53" t="s">
        <v>63</v>
      </c>
      <c r="G9" s="53" t="s">
        <v>64</v>
      </c>
      <c r="H9" s="53" t="s">
        <v>36</v>
      </c>
      <c r="I9" s="53" t="s">
        <v>0</v>
      </c>
      <c r="J9" s="53" t="s">
        <v>63</v>
      </c>
      <c r="K9" s="53" t="s">
        <v>64</v>
      </c>
      <c r="L9" s="53" t="s">
        <v>36</v>
      </c>
      <c r="M9" s="53" t="s">
        <v>0</v>
      </c>
      <c r="N9" s="53" t="s">
        <v>63</v>
      </c>
      <c r="O9" s="53" t="s">
        <v>64</v>
      </c>
      <c r="P9" s="53" t="s">
        <v>36</v>
      </c>
      <c r="Q9" s="53" t="s">
        <v>0</v>
      </c>
      <c r="R9" s="53" t="s">
        <v>63</v>
      </c>
      <c r="S9" s="53" t="s">
        <v>64</v>
      </c>
      <c r="T9" s="53" t="s">
        <v>36</v>
      </c>
      <c r="U9" s="53" t="s">
        <v>0</v>
      </c>
      <c r="V9" s="53" t="s">
        <v>63</v>
      </c>
      <c r="W9" s="53" t="s">
        <v>64</v>
      </c>
      <c r="X9" s="53" t="s">
        <v>36</v>
      </c>
      <c r="Y9" s="53" t="s">
        <v>0</v>
      </c>
      <c r="Z9" s="53" t="s">
        <v>63</v>
      </c>
      <c r="AA9" s="53" t="s">
        <v>64</v>
      </c>
      <c r="AB9" s="53" t="s">
        <v>36</v>
      </c>
      <c r="AC9" s="53" t="s">
        <v>0</v>
      </c>
      <c r="AD9" s="53" t="s">
        <v>63</v>
      </c>
      <c r="AE9" s="53" t="s">
        <v>64</v>
      </c>
      <c r="AF9" s="53" t="s">
        <v>36</v>
      </c>
      <c r="AG9" s="53" t="s">
        <v>0</v>
      </c>
      <c r="AH9" s="53" t="s">
        <v>63</v>
      </c>
      <c r="AI9" s="53" t="s">
        <v>64</v>
      </c>
      <c r="AJ9" s="53" t="s">
        <v>36</v>
      </c>
      <c r="AK9" s="53" t="s">
        <v>0</v>
      </c>
      <c r="AL9" s="53" t="s">
        <v>63</v>
      </c>
      <c r="AM9" s="53" t="s">
        <v>64</v>
      </c>
      <c r="AN9" s="53" t="s">
        <v>36</v>
      </c>
      <c r="AO9" s="53" t="s">
        <v>0</v>
      </c>
      <c r="AP9" s="53" t="s">
        <v>63</v>
      </c>
      <c r="AQ9" s="53" t="s">
        <v>64</v>
      </c>
      <c r="AR9" s="53" t="s">
        <v>36</v>
      </c>
      <c r="AS9" s="53" t="s">
        <v>0</v>
      </c>
      <c r="AT9" s="53" t="s">
        <v>63</v>
      </c>
      <c r="AU9" s="53" t="s">
        <v>64</v>
      </c>
      <c r="AV9" s="53" t="s">
        <v>36</v>
      </c>
      <c r="AW9" s="53" t="s">
        <v>0</v>
      </c>
      <c r="AX9" s="53" t="s">
        <v>63</v>
      </c>
      <c r="AY9" s="53" t="s">
        <v>64</v>
      </c>
      <c r="AZ9" s="53" t="s">
        <v>36</v>
      </c>
      <c r="BA9" s="171"/>
      <c r="BB9" s="172"/>
      <c r="BC9" s="172"/>
    </row>
    <row r="10" spans="1:56" ht="105" customHeight="1">
      <c r="A10" s="168"/>
      <c r="B10" s="168"/>
      <c r="C10" s="53" t="s">
        <v>164</v>
      </c>
      <c r="D10" s="53">
        <v>50</v>
      </c>
      <c r="E10" s="55">
        <f>E6*0.01</f>
        <v>0.21</v>
      </c>
      <c r="F10" s="55">
        <f>F6*0.015</f>
        <v>0.105</v>
      </c>
      <c r="G10" s="55">
        <f>G6*0.02</f>
        <v>0.04</v>
      </c>
      <c r="H10" s="55">
        <f>E10+F10+G10</f>
        <v>0.35499999999999998</v>
      </c>
      <c r="I10" s="119">
        <f t="shared" ref="I10" si="10">I6*0.01</f>
        <v>0.21</v>
      </c>
      <c r="J10" s="119">
        <f t="shared" ref="J10" si="11">J6*0.015</f>
        <v>0.105</v>
      </c>
      <c r="K10" s="119">
        <f t="shared" ref="K10" si="12">K6*0.02</f>
        <v>0.04</v>
      </c>
      <c r="L10" s="119">
        <f t="shared" ref="L10" si="13">I10+J10+K10</f>
        <v>0.35499999999999998</v>
      </c>
      <c r="M10" s="119">
        <f t="shared" ref="M10" si="14">M6*0.01</f>
        <v>0.21</v>
      </c>
      <c r="N10" s="119">
        <f t="shared" ref="N10" si="15">N6*0.015</f>
        <v>0.105</v>
      </c>
      <c r="O10" s="119">
        <f t="shared" ref="O10" si="16">O6*0.02</f>
        <v>0.04</v>
      </c>
      <c r="P10" s="119">
        <f t="shared" ref="P10" si="17">M10+N10+O10</f>
        <v>0.35499999999999998</v>
      </c>
      <c r="Q10" s="119">
        <f t="shared" ref="Q10" si="18">Q6*0.01</f>
        <v>0.21</v>
      </c>
      <c r="R10" s="119">
        <f t="shared" ref="R10" si="19">R6*0.015</f>
        <v>0.105</v>
      </c>
      <c r="S10" s="119">
        <f t="shared" ref="S10" si="20">S6*0.02</f>
        <v>0.04</v>
      </c>
      <c r="T10" s="119">
        <f t="shared" ref="T10" si="21">Q10+R10+S10</f>
        <v>0.35499999999999998</v>
      </c>
      <c r="U10" s="119">
        <f t="shared" ref="U10" si="22">U6*0.01</f>
        <v>0.21</v>
      </c>
      <c r="V10" s="119">
        <f t="shared" ref="V10" si="23">V6*0.015</f>
        <v>0.105</v>
      </c>
      <c r="W10" s="119">
        <f t="shared" ref="W10" si="24">W6*0.02</f>
        <v>0.04</v>
      </c>
      <c r="X10" s="119">
        <f t="shared" ref="X10" si="25">U10+V10+W10</f>
        <v>0.35499999999999998</v>
      </c>
      <c r="Y10" s="119">
        <f t="shared" ref="Y10" si="26">Y6*0.01</f>
        <v>0.23</v>
      </c>
      <c r="Z10" s="119">
        <f t="shared" ref="Z10" si="27">Z6*0.015</f>
        <v>0.13500000000000001</v>
      </c>
      <c r="AA10" s="119">
        <f t="shared" ref="AA10" si="28">AA6*0.02</f>
        <v>0.04</v>
      </c>
      <c r="AB10" s="119">
        <f t="shared" ref="AB10" si="29">Y10+Z10+AA10</f>
        <v>0.40499999999999997</v>
      </c>
      <c r="AC10" s="119">
        <f t="shared" ref="AC10" si="30">AC6*0.01</f>
        <v>0.21</v>
      </c>
      <c r="AD10" s="119">
        <f t="shared" ref="AD10" si="31">AD6*0.015</f>
        <v>0.12</v>
      </c>
      <c r="AE10" s="119">
        <f t="shared" ref="AE10" si="32">AE6*0.02</f>
        <v>0.04</v>
      </c>
      <c r="AF10" s="119">
        <f t="shared" ref="AF10" si="33">AC10+AD10+AE10</f>
        <v>0.36999999999999994</v>
      </c>
      <c r="AG10" s="119">
        <f t="shared" ref="AG10" si="34">AG6*0.01</f>
        <v>0.22</v>
      </c>
      <c r="AH10" s="119">
        <f t="shared" ref="AH10" si="35">AH6*0.015</f>
        <v>0.13500000000000001</v>
      </c>
      <c r="AI10" s="119">
        <f t="shared" ref="AI10" si="36">AI6*0.02</f>
        <v>0.04</v>
      </c>
      <c r="AJ10" s="119">
        <f t="shared" ref="AJ10" si="37">AG10+AH10+AI10</f>
        <v>0.39499999999999996</v>
      </c>
      <c r="AK10" s="119">
        <f t="shared" ref="AK10" si="38">AK6*0.01</f>
        <v>0.23</v>
      </c>
      <c r="AL10" s="119">
        <f t="shared" ref="AL10" si="39">AL6*0.015</f>
        <v>0.13500000000000001</v>
      </c>
      <c r="AM10" s="119">
        <f t="shared" ref="AM10" si="40">AM6*0.02</f>
        <v>0.04</v>
      </c>
      <c r="AN10" s="119">
        <f t="shared" ref="AN10" si="41">AK10+AL10+AM10</f>
        <v>0.40499999999999997</v>
      </c>
      <c r="AO10" s="119">
        <f t="shared" ref="AO10" si="42">AO6*0.01</f>
        <v>0.26</v>
      </c>
      <c r="AP10" s="119">
        <f t="shared" ref="AP10" si="43">AP6*0.015</f>
        <v>0.13500000000000001</v>
      </c>
      <c r="AQ10" s="119">
        <f t="shared" ref="AQ10" si="44">AQ6*0.02</f>
        <v>0.04</v>
      </c>
      <c r="AR10" s="119">
        <f t="shared" ref="AR10" si="45">AO10+AP10+AQ10</f>
        <v>0.435</v>
      </c>
      <c r="AS10" s="119">
        <f t="shared" ref="AS10" si="46">AS6*0.01</f>
        <v>0.24</v>
      </c>
      <c r="AT10" s="119">
        <f t="shared" ref="AT10" si="47">AT6*0.015</f>
        <v>0.12</v>
      </c>
      <c r="AU10" s="119">
        <f t="shared" ref="AU10" si="48">AU6*0.02</f>
        <v>0.04</v>
      </c>
      <c r="AV10" s="119">
        <f t="shared" ref="AV10" si="49">AS10+AT10+AU10</f>
        <v>0.39999999999999997</v>
      </c>
      <c r="AW10" s="119">
        <f t="shared" ref="AW10" si="50">AW6*0.01</f>
        <v>0.24</v>
      </c>
      <c r="AX10" s="119">
        <f t="shared" ref="AX10" si="51">AX6*0.015</f>
        <v>0.12</v>
      </c>
      <c r="AY10" s="119">
        <f t="shared" ref="AY10" si="52">AY6*0.02</f>
        <v>0.04</v>
      </c>
      <c r="AZ10" s="119">
        <f t="shared" ref="AZ10" si="53">AW10+AX10+AY10</f>
        <v>0.39999999999999997</v>
      </c>
      <c r="BA10" s="170"/>
      <c r="BB10" s="172"/>
      <c r="BC10" s="172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0"/>
  <sheetViews>
    <sheetView topLeftCell="J1" workbookViewId="0">
      <selection activeCell="BB5" sqref="BB5:BB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144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49"/>
      <c r="AO3" s="49"/>
      <c r="AP3" s="49"/>
      <c r="AQ3" s="49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46" t="s">
        <v>1</v>
      </c>
      <c r="B4" s="46" t="s">
        <v>2</v>
      </c>
      <c r="C4" s="46" t="s">
        <v>3</v>
      </c>
      <c r="D4" s="46" t="s">
        <v>152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46" t="s">
        <v>52</v>
      </c>
      <c r="BB4" s="46" t="s">
        <v>24</v>
      </c>
      <c r="BC4" s="46" t="s">
        <v>25</v>
      </c>
    </row>
    <row r="5" spans="1:56" ht="64.5" customHeight="1">
      <c r="A5" s="168">
        <v>13</v>
      </c>
      <c r="B5" s="168" t="s">
        <v>148</v>
      </c>
      <c r="C5" s="46" t="s">
        <v>4</v>
      </c>
      <c r="D5" s="51" t="s">
        <v>153</v>
      </c>
      <c r="E5" s="46" t="s">
        <v>0</v>
      </c>
      <c r="F5" s="46" t="s">
        <v>63</v>
      </c>
      <c r="G5" s="46" t="s">
        <v>64</v>
      </c>
      <c r="H5" s="46" t="s">
        <v>36</v>
      </c>
      <c r="I5" s="46" t="s">
        <v>0</v>
      </c>
      <c r="J5" s="46" t="s">
        <v>63</v>
      </c>
      <c r="K5" s="46" t="s">
        <v>64</v>
      </c>
      <c r="L5" s="46" t="s">
        <v>36</v>
      </c>
      <c r="M5" s="46" t="s">
        <v>0</v>
      </c>
      <c r="N5" s="46" t="s">
        <v>63</v>
      </c>
      <c r="O5" s="46" t="s">
        <v>64</v>
      </c>
      <c r="P5" s="46" t="s">
        <v>36</v>
      </c>
      <c r="Q5" s="46" t="s">
        <v>0</v>
      </c>
      <c r="R5" s="46" t="s">
        <v>63</v>
      </c>
      <c r="S5" s="46" t="s">
        <v>64</v>
      </c>
      <c r="T5" s="46" t="s">
        <v>36</v>
      </c>
      <c r="U5" s="46" t="s">
        <v>0</v>
      </c>
      <c r="V5" s="46" t="s">
        <v>63</v>
      </c>
      <c r="W5" s="46" t="s">
        <v>64</v>
      </c>
      <c r="X5" s="46" t="s">
        <v>36</v>
      </c>
      <c r="Y5" s="46" t="s">
        <v>0</v>
      </c>
      <c r="Z5" s="46" t="s">
        <v>63</v>
      </c>
      <c r="AA5" s="46" t="s">
        <v>64</v>
      </c>
      <c r="AB5" s="46" t="s">
        <v>36</v>
      </c>
      <c r="AC5" s="46" t="s">
        <v>0</v>
      </c>
      <c r="AD5" s="46" t="s">
        <v>63</v>
      </c>
      <c r="AE5" s="46" t="s">
        <v>64</v>
      </c>
      <c r="AF5" s="46" t="s">
        <v>36</v>
      </c>
      <c r="AG5" s="46" t="s">
        <v>0</v>
      </c>
      <c r="AH5" s="46" t="s">
        <v>63</v>
      </c>
      <c r="AI5" s="46" t="s">
        <v>64</v>
      </c>
      <c r="AJ5" s="46" t="s">
        <v>36</v>
      </c>
      <c r="AK5" s="46" t="s">
        <v>0</v>
      </c>
      <c r="AL5" s="46" t="s">
        <v>63</v>
      </c>
      <c r="AM5" s="46" t="s">
        <v>64</v>
      </c>
      <c r="AN5" s="46" t="s">
        <v>36</v>
      </c>
      <c r="AO5" s="46" t="s">
        <v>0</v>
      </c>
      <c r="AP5" s="46" t="s">
        <v>63</v>
      </c>
      <c r="AQ5" s="46" t="s">
        <v>64</v>
      </c>
      <c r="AR5" s="46" t="s">
        <v>36</v>
      </c>
      <c r="AS5" s="46" t="s">
        <v>0</v>
      </c>
      <c r="AT5" s="46" t="s">
        <v>63</v>
      </c>
      <c r="AU5" s="46" t="s">
        <v>64</v>
      </c>
      <c r="AV5" s="46" t="s">
        <v>36</v>
      </c>
      <c r="AW5" s="46" t="s">
        <v>0</v>
      </c>
      <c r="AX5" s="46" t="s">
        <v>63</v>
      </c>
      <c r="AY5" s="46" t="s">
        <v>64</v>
      </c>
      <c r="AZ5" s="46" t="s">
        <v>36</v>
      </c>
      <c r="BA5" s="169">
        <f>H6+L6+P6+T6+X6+AB6+AF6+AJ6+AN6+AR6+AV6+AZ6</f>
        <v>239</v>
      </c>
      <c r="BB5" s="172">
        <f>BC5*2</f>
        <v>2.71</v>
      </c>
      <c r="BC5" s="172">
        <f>H10+L10+P10+T10+X10+AB10+AF10+AJ10+AN10+AR10+AV10+AZ10</f>
        <v>1.355</v>
      </c>
    </row>
    <row r="6" spans="1:56" ht="36.75" customHeight="1">
      <c r="A6" s="168"/>
      <c r="B6" s="168"/>
      <c r="C6" s="169" t="s">
        <v>5</v>
      </c>
      <c r="D6" s="181">
        <v>13500816855</v>
      </c>
      <c r="E6" s="169">
        <v>12</v>
      </c>
      <c r="F6" s="169">
        <v>2</v>
      </c>
      <c r="G6" s="169">
        <v>2</v>
      </c>
      <c r="H6" s="169">
        <v>16</v>
      </c>
      <c r="I6" s="169">
        <v>12</v>
      </c>
      <c r="J6" s="169">
        <v>2</v>
      </c>
      <c r="K6" s="169">
        <v>2</v>
      </c>
      <c r="L6" s="169">
        <v>16</v>
      </c>
      <c r="M6" s="169">
        <v>14</v>
      </c>
      <c r="N6" s="169">
        <v>2</v>
      </c>
      <c r="O6" s="169">
        <v>2</v>
      </c>
      <c r="P6" s="169">
        <v>18</v>
      </c>
      <c r="Q6" s="169">
        <v>13</v>
      </c>
      <c r="R6" s="169">
        <v>2</v>
      </c>
      <c r="S6" s="169">
        <v>2</v>
      </c>
      <c r="T6" s="169">
        <v>17</v>
      </c>
      <c r="U6" s="169">
        <v>16</v>
      </c>
      <c r="V6" s="169">
        <v>4</v>
      </c>
      <c r="W6" s="169">
        <v>2</v>
      </c>
      <c r="X6" s="169">
        <v>22</v>
      </c>
      <c r="Y6" s="169">
        <v>19</v>
      </c>
      <c r="Z6" s="169">
        <v>2</v>
      </c>
      <c r="AA6" s="169">
        <v>1</v>
      </c>
      <c r="AB6" s="169">
        <v>22</v>
      </c>
      <c r="AC6" s="169">
        <v>17</v>
      </c>
      <c r="AD6" s="169">
        <v>2</v>
      </c>
      <c r="AE6" s="169">
        <v>1</v>
      </c>
      <c r="AF6" s="169">
        <f t="shared" ref="AF6" si="0">AE6+AD6+AC6</f>
        <v>20</v>
      </c>
      <c r="AG6" s="169">
        <v>17</v>
      </c>
      <c r="AH6" s="169">
        <v>2</v>
      </c>
      <c r="AI6" s="169">
        <v>1</v>
      </c>
      <c r="AJ6" s="169">
        <f t="shared" ref="AJ6" si="1">AI6+AH6+AG6</f>
        <v>20</v>
      </c>
      <c r="AK6" s="169">
        <v>18</v>
      </c>
      <c r="AL6" s="169">
        <v>2</v>
      </c>
      <c r="AM6" s="169">
        <v>1</v>
      </c>
      <c r="AN6" s="169">
        <f t="shared" ref="AN6" si="2">AM6+AL6+AK6</f>
        <v>21</v>
      </c>
      <c r="AO6" s="169">
        <v>18</v>
      </c>
      <c r="AP6" s="169">
        <v>2</v>
      </c>
      <c r="AQ6" s="169">
        <v>1</v>
      </c>
      <c r="AR6" s="169">
        <f t="shared" ref="AR6" si="3">AQ6+AP6+AO6</f>
        <v>21</v>
      </c>
      <c r="AS6" s="169">
        <v>20</v>
      </c>
      <c r="AT6" s="169">
        <v>3</v>
      </c>
      <c r="AU6" s="169">
        <v>2</v>
      </c>
      <c r="AV6" s="169">
        <f t="shared" ref="AV6" si="4">AU6+AT6+AS6</f>
        <v>25</v>
      </c>
      <c r="AW6" s="169">
        <v>17</v>
      </c>
      <c r="AX6" s="169">
        <v>3</v>
      </c>
      <c r="AY6" s="169">
        <v>1</v>
      </c>
      <c r="AZ6" s="169">
        <f t="shared" ref="AZ6" si="5">AY6+AX6+AW6</f>
        <v>21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46" t="s">
        <v>47</v>
      </c>
      <c r="D8" s="52">
        <v>42725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145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46" t="s">
        <v>48</v>
      </c>
      <c r="D9" s="46" t="s">
        <v>146</v>
      </c>
      <c r="E9" s="46" t="s">
        <v>0</v>
      </c>
      <c r="F9" s="46" t="s">
        <v>63</v>
      </c>
      <c r="G9" s="46" t="s">
        <v>64</v>
      </c>
      <c r="H9" s="46" t="s">
        <v>36</v>
      </c>
      <c r="I9" s="46" t="s">
        <v>0</v>
      </c>
      <c r="J9" s="46" t="s">
        <v>63</v>
      </c>
      <c r="K9" s="46" t="s">
        <v>64</v>
      </c>
      <c r="L9" s="46" t="s">
        <v>36</v>
      </c>
      <c r="M9" s="46" t="s">
        <v>0</v>
      </c>
      <c r="N9" s="46" t="s">
        <v>63</v>
      </c>
      <c r="O9" s="46" t="s">
        <v>64</v>
      </c>
      <c r="P9" s="46" t="s">
        <v>36</v>
      </c>
      <c r="Q9" s="46" t="s">
        <v>0</v>
      </c>
      <c r="R9" s="46" t="s">
        <v>63</v>
      </c>
      <c r="S9" s="46" t="s">
        <v>64</v>
      </c>
      <c r="T9" s="46" t="s">
        <v>36</v>
      </c>
      <c r="U9" s="46" t="s">
        <v>0</v>
      </c>
      <c r="V9" s="46" t="s">
        <v>63</v>
      </c>
      <c r="W9" s="46" t="s">
        <v>64</v>
      </c>
      <c r="X9" s="46" t="s">
        <v>36</v>
      </c>
      <c r="Y9" s="46" t="s">
        <v>0</v>
      </c>
      <c r="Z9" s="46" t="s">
        <v>63</v>
      </c>
      <c r="AA9" s="46" t="s">
        <v>64</v>
      </c>
      <c r="AB9" s="46" t="s">
        <v>36</v>
      </c>
      <c r="AC9" s="46" t="s">
        <v>0</v>
      </c>
      <c r="AD9" s="46" t="s">
        <v>63</v>
      </c>
      <c r="AE9" s="46" t="s">
        <v>64</v>
      </c>
      <c r="AF9" s="46" t="s">
        <v>36</v>
      </c>
      <c r="AG9" s="46" t="s">
        <v>0</v>
      </c>
      <c r="AH9" s="46" t="s">
        <v>63</v>
      </c>
      <c r="AI9" s="46" t="s">
        <v>64</v>
      </c>
      <c r="AJ9" s="46" t="s">
        <v>36</v>
      </c>
      <c r="AK9" s="46" t="s">
        <v>0</v>
      </c>
      <c r="AL9" s="46" t="s">
        <v>63</v>
      </c>
      <c r="AM9" s="46" t="s">
        <v>64</v>
      </c>
      <c r="AN9" s="46" t="s">
        <v>36</v>
      </c>
      <c r="AO9" s="46" t="s">
        <v>0</v>
      </c>
      <c r="AP9" s="46" t="s">
        <v>63</v>
      </c>
      <c r="AQ9" s="46" t="s">
        <v>64</v>
      </c>
      <c r="AR9" s="46" t="s">
        <v>36</v>
      </c>
      <c r="AS9" s="46" t="s">
        <v>0</v>
      </c>
      <c r="AT9" s="46" t="s">
        <v>63</v>
      </c>
      <c r="AU9" s="46" t="s">
        <v>64</v>
      </c>
      <c r="AV9" s="46" t="s">
        <v>36</v>
      </c>
      <c r="AW9" s="46" t="s">
        <v>0</v>
      </c>
      <c r="AX9" s="46" t="s">
        <v>63</v>
      </c>
      <c r="AY9" s="46" t="s">
        <v>64</v>
      </c>
      <c r="AZ9" s="46" t="s">
        <v>36</v>
      </c>
      <c r="BA9" s="171"/>
      <c r="BB9" s="172"/>
      <c r="BC9" s="172"/>
    </row>
    <row r="10" spans="1:56" ht="105" customHeight="1">
      <c r="A10" s="168"/>
      <c r="B10" s="168"/>
      <c r="C10" s="46" t="s">
        <v>147</v>
      </c>
      <c r="D10" s="46">
        <v>40</v>
      </c>
      <c r="E10" s="26">
        <f>E6*0.01/2</f>
        <v>0.06</v>
      </c>
      <c r="F10" s="26">
        <f>F6*0.015/2</f>
        <v>1.4999999999999999E-2</v>
      </c>
      <c r="G10" s="26">
        <f>G6*0.02/2</f>
        <v>0.02</v>
      </c>
      <c r="H10" s="26">
        <f>E10+F10+G10</f>
        <v>9.5000000000000001E-2</v>
      </c>
      <c r="I10" s="26">
        <f t="shared" ref="I10" si="6">I6*0.01/2</f>
        <v>0.06</v>
      </c>
      <c r="J10" s="26">
        <f t="shared" ref="J10" si="7">J6*0.015/2</f>
        <v>1.4999999999999999E-2</v>
      </c>
      <c r="K10" s="26">
        <f t="shared" ref="K10" si="8">K6*0.02/2</f>
        <v>0.02</v>
      </c>
      <c r="L10" s="26">
        <f t="shared" ref="L10" si="9">I10+J10+K10</f>
        <v>9.5000000000000001E-2</v>
      </c>
      <c r="M10" s="26">
        <f t="shared" ref="M10" si="10">M6*0.01/2</f>
        <v>7.0000000000000007E-2</v>
      </c>
      <c r="N10" s="26">
        <f t="shared" ref="N10" si="11">N6*0.015/2</f>
        <v>1.4999999999999999E-2</v>
      </c>
      <c r="O10" s="26">
        <f t="shared" ref="O10" si="12">O6*0.02/2</f>
        <v>0.02</v>
      </c>
      <c r="P10" s="26">
        <f>M10+N10+O10</f>
        <v>0.10500000000000001</v>
      </c>
      <c r="Q10" s="26">
        <f t="shared" ref="Q10" si="13">Q6*0.01/2</f>
        <v>6.5000000000000002E-2</v>
      </c>
      <c r="R10" s="26">
        <f t="shared" ref="R10" si="14">R6*0.015/2</f>
        <v>1.4999999999999999E-2</v>
      </c>
      <c r="S10" s="26">
        <f t="shared" ref="S10" si="15">S6*0.02/2</f>
        <v>0.02</v>
      </c>
      <c r="T10" s="26">
        <f t="shared" ref="T10" si="16">Q10+R10+S10</f>
        <v>0.1</v>
      </c>
      <c r="U10" s="26">
        <f t="shared" ref="U10" si="17">U6*0.01/2</f>
        <v>0.08</v>
      </c>
      <c r="V10" s="26">
        <f t="shared" ref="V10" si="18">V6*0.015/2</f>
        <v>0.03</v>
      </c>
      <c r="W10" s="26">
        <f t="shared" ref="W10" si="19">W6*0.02/2</f>
        <v>0.02</v>
      </c>
      <c r="X10" s="26">
        <f t="shared" ref="X10" si="20">U10+V10+W10</f>
        <v>0.13</v>
      </c>
      <c r="Y10" s="119">
        <f t="shared" ref="Y10:AW10" si="21">Y6*0.01/2</f>
        <v>9.5000000000000001E-2</v>
      </c>
      <c r="Z10" s="119">
        <f t="shared" ref="Z10:AX10" si="22">Z6*0.015/2</f>
        <v>1.4999999999999999E-2</v>
      </c>
      <c r="AA10" s="119">
        <f t="shared" ref="AA10:AY10" si="23">AA6*0.02/2</f>
        <v>0.01</v>
      </c>
      <c r="AB10" s="119">
        <f t="shared" ref="AB10" si="24">Y10+Z10+AA10</f>
        <v>0.12</v>
      </c>
      <c r="AC10" s="119">
        <f t="shared" si="21"/>
        <v>8.5000000000000006E-2</v>
      </c>
      <c r="AD10" s="119">
        <f t="shared" si="22"/>
        <v>1.4999999999999999E-2</v>
      </c>
      <c r="AE10" s="119">
        <f t="shared" si="23"/>
        <v>0.01</v>
      </c>
      <c r="AF10" s="119">
        <f t="shared" ref="AF10" si="25">AC10+AD10+AE10</f>
        <v>0.11</v>
      </c>
      <c r="AG10" s="119">
        <f t="shared" si="21"/>
        <v>8.5000000000000006E-2</v>
      </c>
      <c r="AH10" s="119">
        <f t="shared" si="22"/>
        <v>1.4999999999999999E-2</v>
      </c>
      <c r="AI10" s="119">
        <f t="shared" si="23"/>
        <v>0.01</v>
      </c>
      <c r="AJ10" s="119">
        <f t="shared" ref="AJ10" si="26">AG10+AH10+AI10</f>
        <v>0.11</v>
      </c>
      <c r="AK10" s="119">
        <f t="shared" si="21"/>
        <v>0.09</v>
      </c>
      <c r="AL10" s="119">
        <f t="shared" si="22"/>
        <v>1.4999999999999999E-2</v>
      </c>
      <c r="AM10" s="119">
        <f t="shared" si="23"/>
        <v>0.01</v>
      </c>
      <c r="AN10" s="119">
        <f t="shared" ref="AN10" si="27">AK10+AL10+AM10</f>
        <v>0.11499999999999999</v>
      </c>
      <c r="AO10" s="119">
        <f t="shared" si="21"/>
        <v>0.09</v>
      </c>
      <c r="AP10" s="119">
        <f t="shared" si="22"/>
        <v>1.4999999999999999E-2</v>
      </c>
      <c r="AQ10" s="119">
        <f t="shared" si="23"/>
        <v>0.01</v>
      </c>
      <c r="AR10" s="119">
        <f t="shared" ref="AR10" si="28">AO10+AP10+AQ10</f>
        <v>0.11499999999999999</v>
      </c>
      <c r="AS10" s="119">
        <f t="shared" si="21"/>
        <v>0.1</v>
      </c>
      <c r="AT10" s="119">
        <f t="shared" si="22"/>
        <v>2.2499999999999999E-2</v>
      </c>
      <c r="AU10" s="119">
        <f t="shared" si="23"/>
        <v>0.02</v>
      </c>
      <c r="AV10" s="119">
        <f t="shared" ref="AV10" si="29">AS10+AT10+AU10</f>
        <v>0.14249999999999999</v>
      </c>
      <c r="AW10" s="119">
        <f t="shared" si="21"/>
        <v>8.5000000000000006E-2</v>
      </c>
      <c r="AX10" s="119">
        <f t="shared" si="22"/>
        <v>2.2499999999999999E-2</v>
      </c>
      <c r="AY10" s="119">
        <f t="shared" si="23"/>
        <v>0.01</v>
      </c>
      <c r="AZ10" s="119">
        <f t="shared" ref="AZ10" si="30">AW10+AX10+AY10</f>
        <v>0.11750000000000001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10"/>
  <sheetViews>
    <sheetView topLeftCell="N4" workbookViewId="0">
      <selection activeCell="BA5" sqref="BA5:BA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368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44"/>
      <c r="AO3" s="144"/>
      <c r="AP3" s="144"/>
      <c r="AQ3" s="144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143" t="s">
        <v>1</v>
      </c>
      <c r="B4" s="143" t="s">
        <v>2</v>
      </c>
      <c r="C4" s="143" t="s">
        <v>3</v>
      </c>
      <c r="D4" s="143" t="s">
        <v>369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143" t="s">
        <v>52</v>
      </c>
      <c r="BB4" s="143" t="s">
        <v>24</v>
      </c>
      <c r="BC4" s="143" t="s">
        <v>25</v>
      </c>
    </row>
    <row r="5" spans="1:56" ht="64.5" customHeight="1">
      <c r="A5" s="168"/>
      <c r="B5" s="168" t="s">
        <v>370</v>
      </c>
      <c r="C5" s="143" t="s">
        <v>4</v>
      </c>
      <c r="D5" s="145" t="s">
        <v>371</v>
      </c>
      <c r="E5" s="143" t="s">
        <v>0</v>
      </c>
      <c r="F5" s="143" t="s">
        <v>63</v>
      </c>
      <c r="G5" s="143" t="s">
        <v>64</v>
      </c>
      <c r="H5" s="143" t="s">
        <v>36</v>
      </c>
      <c r="I5" s="143" t="s">
        <v>0</v>
      </c>
      <c r="J5" s="143" t="s">
        <v>63</v>
      </c>
      <c r="K5" s="143" t="s">
        <v>64</v>
      </c>
      <c r="L5" s="143" t="s">
        <v>36</v>
      </c>
      <c r="M5" s="143" t="s">
        <v>0</v>
      </c>
      <c r="N5" s="143" t="s">
        <v>63</v>
      </c>
      <c r="O5" s="143" t="s">
        <v>64</v>
      </c>
      <c r="P5" s="143" t="s">
        <v>36</v>
      </c>
      <c r="Q5" s="143" t="s">
        <v>0</v>
      </c>
      <c r="R5" s="143" t="s">
        <v>63</v>
      </c>
      <c r="S5" s="143" t="s">
        <v>64</v>
      </c>
      <c r="T5" s="143" t="s">
        <v>36</v>
      </c>
      <c r="U5" s="143" t="s">
        <v>0</v>
      </c>
      <c r="V5" s="143" t="s">
        <v>63</v>
      </c>
      <c r="W5" s="143" t="s">
        <v>64</v>
      </c>
      <c r="X5" s="143" t="s">
        <v>36</v>
      </c>
      <c r="Y5" s="143" t="s">
        <v>0</v>
      </c>
      <c r="Z5" s="143" t="s">
        <v>63</v>
      </c>
      <c r="AA5" s="143" t="s">
        <v>64</v>
      </c>
      <c r="AB5" s="143" t="s">
        <v>36</v>
      </c>
      <c r="AC5" s="143" t="s">
        <v>0</v>
      </c>
      <c r="AD5" s="143" t="s">
        <v>63</v>
      </c>
      <c r="AE5" s="143" t="s">
        <v>64</v>
      </c>
      <c r="AF5" s="143" t="s">
        <v>36</v>
      </c>
      <c r="AG5" s="143" t="s">
        <v>0</v>
      </c>
      <c r="AH5" s="143" t="s">
        <v>63</v>
      </c>
      <c r="AI5" s="143" t="s">
        <v>64</v>
      </c>
      <c r="AJ5" s="143" t="s">
        <v>36</v>
      </c>
      <c r="AK5" s="143" t="s">
        <v>0</v>
      </c>
      <c r="AL5" s="143" t="s">
        <v>63</v>
      </c>
      <c r="AM5" s="143" t="s">
        <v>64</v>
      </c>
      <c r="AN5" s="143" t="s">
        <v>36</v>
      </c>
      <c r="AO5" s="143" t="s">
        <v>0</v>
      </c>
      <c r="AP5" s="143" t="s">
        <v>63</v>
      </c>
      <c r="AQ5" s="143" t="s">
        <v>64</v>
      </c>
      <c r="AR5" s="143" t="s">
        <v>36</v>
      </c>
      <c r="AS5" s="143" t="s">
        <v>0</v>
      </c>
      <c r="AT5" s="143" t="s">
        <v>63</v>
      </c>
      <c r="AU5" s="143" t="s">
        <v>64</v>
      </c>
      <c r="AV5" s="143" t="s">
        <v>36</v>
      </c>
      <c r="AW5" s="143" t="s">
        <v>0</v>
      </c>
      <c r="AX5" s="143" t="s">
        <v>63</v>
      </c>
      <c r="AY5" s="143" t="s">
        <v>64</v>
      </c>
      <c r="AZ5" s="143" t="s">
        <v>36</v>
      </c>
      <c r="BA5" s="169">
        <f>H6+L6+P6+T6+X6+AB6+AF6+AJ6+AN6+AR6+AV6+AZ6</f>
        <v>306</v>
      </c>
      <c r="BB5" s="172">
        <f>BC5*2</f>
        <v>7.9560000000000004</v>
      </c>
      <c r="BC5" s="172">
        <f>H10+L10+P10+T10+X10+AB10+AF10+AJ10+AN10+AR10+AV10+AZ10</f>
        <v>3.9780000000000002</v>
      </c>
    </row>
    <row r="6" spans="1:56" ht="36.75" customHeight="1">
      <c r="A6" s="168"/>
      <c r="B6" s="168"/>
      <c r="C6" s="169" t="s">
        <v>5</v>
      </c>
      <c r="D6" s="181">
        <v>13844918903</v>
      </c>
      <c r="E6" s="169">
        <v>6</v>
      </c>
      <c r="F6" s="169">
        <v>14</v>
      </c>
      <c r="G6" s="169">
        <v>7</v>
      </c>
      <c r="H6" s="169">
        <v>27</v>
      </c>
      <c r="I6" s="169">
        <v>6</v>
      </c>
      <c r="J6" s="169">
        <v>14</v>
      </c>
      <c r="K6" s="169">
        <v>7</v>
      </c>
      <c r="L6" s="169">
        <v>27</v>
      </c>
      <c r="M6" s="169">
        <v>5</v>
      </c>
      <c r="N6" s="169">
        <v>13</v>
      </c>
      <c r="O6" s="169">
        <v>7</v>
      </c>
      <c r="P6" s="169">
        <v>25</v>
      </c>
      <c r="Q6" s="169">
        <v>5</v>
      </c>
      <c r="R6" s="169">
        <v>13</v>
      </c>
      <c r="S6" s="169">
        <v>7</v>
      </c>
      <c r="T6" s="169">
        <v>25</v>
      </c>
      <c r="U6" s="169">
        <v>3</v>
      </c>
      <c r="V6" s="169">
        <v>13</v>
      </c>
      <c r="W6" s="169">
        <v>8</v>
      </c>
      <c r="X6" s="169">
        <v>24</v>
      </c>
      <c r="Y6" s="169">
        <v>3</v>
      </c>
      <c r="Z6" s="169">
        <v>13</v>
      </c>
      <c r="AA6" s="169">
        <v>7</v>
      </c>
      <c r="AB6" s="169">
        <f>Y6+Z6+AA6</f>
        <v>23</v>
      </c>
      <c r="AC6" s="169">
        <v>5</v>
      </c>
      <c r="AD6" s="169">
        <v>10</v>
      </c>
      <c r="AE6" s="169">
        <v>8</v>
      </c>
      <c r="AF6" s="169">
        <f t="shared" ref="AF6" si="0">AC6+AD6+AE6</f>
        <v>23</v>
      </c>
      <c r="AG6" s="169">
        <v>5</v>
      </c>
      <c r="AH6" s="169">
        <v>11</v>
      </c>
      <c r="AI6" s="169">
        <v>9</v>
      </c>
      <c r="AJ6" s="169">
        <f t="shared" ref="AJ6" si="1">AG6+AH6+AI6</f>
        <v>25</v>
      </c>
      <c r="AK6" s="169">
        <v>6</v>
      </c>
      <c r="AL6" s="169">
        <v>10</v>
      </c>
      <c r="AM6" s="169">
        <v>9</v>
      </c>
      <c r="AN6" s="169">
        <f t="shared" ref="AN6" si="2">AK6+AL6+AM6</f>
        <v>25</v>
      </c>
      <c r="AO6" s="169">
        <v>6</v>
      </c>
      <c r="AP6" s="169">
        <v>12</v>
      </c>
      <c r="AQ6" s="169">
        <v>8</v>
      </c>
      <c r="AR6" s="169">
        <f t="shared" ref="AR6" si="3">AO6+AP6+AQ6</f>
        <v>26</v>
      </c>
      <c r="AS6" s="169">
        <v>6</v>
      </c>
      <c r="AT6" s="169">
        <v>14</v>
      </c>
      <c r="AU6" s="169">
        <v>8</v>
      </c>
      <c r="AV6" s="169">
        <f t="shared" ref="AV6" si="4">AS6+AT6+AU6</f>
        <v>28</v>
      </c>
      <c r="AW6" s="169">
        <v>6</v>
      </c>
      <c r="AX6" s="169">
        <v>14</v>
      </c>
      <c r="AY6" s="169">
        <v>8</v>
      </c>
      <c r="AZ6" s="169">
        <f t="shared" ref="AZ6" si="5">AW6+AX6+AY6</f>
        <v>28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143" t="s">
        <v>47</v>
      </c>
      <c r="D8" s="52">
        <v>39874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372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143" t="s">
        <v>48</v>
      </c>
      <c r="D9" s="143">
        <v>11259</v>
      </c>
      <c r="E9" s="143" t="s">
        <v>0</v>
      </c>
      <c r="F9" s="143" t="s">
        <v>63</v>
      </c>
      <c r="G9" s="143" t="s">
        <v>64</v>
      </c>
      <c r="H9" s="143" t="s">
        <v>36</v>
      </c>
      <c r="I9" s="143" t="s">
        <v>0</v>
      </c>
      <c r="J9" s="143" t="s">
        <v>63</v>
      </c>
      <c r="K9" s="143" t="s">
        <v>64</v>
      </c>
      <c r="L9" s="143" t="s">
        <v>36</v>
      </c>
      <c r="M9" s="143" t="s">
        <v>0</v>
      </c>
      <c r="N9" s="143" t="s">
        <v>63</v>
      </c>
      <c r="O9" s="143" t="s">
        <v>64</v>
      </c>
      <c r="P9" s="143" t="s">
        <v>36</v>
      </c>
      <c r="Q9" s="143" t="s">
        <v>0</v>
      </c>
      <c r="R9" s="143" t="s">
        <v>63</v>
      </c>
      <c r="S9" s="143" t="s">
        <v>64</v>
      </c>
      <c r="T9" s="143" t="s">
        <v>36</v>
      </c>
      <c r="U9" s="143" t="s">
        <v>0</v>
      </c>
      <c r="V9" s="143" t="s">
        <v>63</v>
      </c>
      <c r="W9" s="143" t="s">
        <v>64</v>
      </c>
      <c r="X9" s="143" t="s">
        <v>36</v>
      </c>
      <c r="Y9" s="143" t="s">
        <v>0</v>
      </c>
      <c r="Z9" s="143" t="s">
        <v>63</v>
      </c>
      <c r="AA9" s="143" t="s">
        <v>64</v>
      </c>
      <c r="AB9" s="143" t="s">
        <v>36</v>
      </c>
      <c r="AC9" s="143" t="s">
        <v>0</v>
      </c>
      <c r="AD9" s="143" t="s">
        <v>63</v>
      </c>
      <c r="AE9" s="143" t="s">
        <v>64</v>
      </c>
      <c r="AF9" s="143" t="s">
        <v>36</v>
      </c>
      <c r="AG9" s="143" t="s">
        <v>0</v>
      </c>
      <c r="AH9" s="143" t="s">
        <v>63</v>
      </c>
      <c r="AI9" s="143" t="s">
        <v>64</v>
      </c>
      <c r="AJ9" s="143" t="s">
        <v>36</v>
      </c>
      <c r="AK9" s="143" t="s">
        <v>0</v>
      </c>
      <c r="AL9" s="143" t="s">
        <v>63</v>
      </c>
      <c r="AM9" s="143" t="s">
        <v>64</v>
      </c>
      <c r="AN9" s="143" t="s">
        <v>36</v>
      </c>
      <c r="AO9" s="143" t="s">
        <v>0</v>
      </c>
      <c r="AP9" s="143" t="s">
        <v>63</v>
      </c>
      <c r="AQ9" s="143" t="s">
        <v>64</v>
      </c>
      <c r="AR9" s="143" t="s">
        <v>36</v>
      </c>
      <c r="AS9" s="143" t="s">
        <v>0</v>
      </c>
      <c r="AT9" s="143" t="s">
        <v>63</v>
      </c>
      <c r="AU9" s="143" t="s">
        <v>64</v>
      </c>
      <c r="AV9" s="143" t="s">
        <v>36</v>
      </c>
      <c r="AW9" s="143" t="s">
        <v>0</v>
      </c>
      <c r="AX9" s="143" t="s">
        <v>63</v>
      </c>
      <c r="AY9" s="143" t="s">
        <v>64</v>
      </c>
      <c r="AZ9" s="143" t="s">
        <v>36</v>
      </c>
      <c r="BA9" s="171"/>
      <c r="BB9" s="172"/>
      <c r="BC9" s="172"/>
    </row>
    <row r="10" spans="1:56" ht="105" customHeight="1">
      <c r="A10" s="168"/>
      <c r="B10" s="168"/>
      <c r="C10" s="143" t="s">
        <v>373</v>
      </c>
      <c r="D10" s="143">
        <v>30</v>
      </c>
      <c r="E10" s="119">
        <f>E6*0.026/2</f>
        <v>7.8E-2</v>
      </c>
      <c r="F10" s="119">
        <f t="shared" ref="F10:AZ10" si="6">F6*0.026/2</f>
        <v>0.182</v>
      </c>
      <c r="G10" s="119">
        <f t="shared" si="6"/>
        <v>9.0999999999999998E-2</v>
      </c>
      <c r="H10" s="119">
        <f t="shared" si="6"/>
        <v>0.35099999999999998</v>
      </c>
      <c r="I10" s="119">
        <f t="shared" si="6"/>
        <v>7.8E-2</v>
      </c>
      <c r="J10" s="119">
        <f t="shared" si="6"/>
        <v>0.182</v>
      </c>
      <c r="K10" s="119">
        <f t="shared" si="6"/>
        <v>9.0999999999999998E-2</v>
      </c>
      <c r="L10" s="119">
        <f t="shared" si="6"/>
        <v>0.35099999999999998</v>
      </c>
      <c r="M10" s="119">
        <f t="shared" si="6"/>
        <v>6.5000000000000002E-2</v>
      </c>
      <c r="N10" s="119">
        <f t="shared" si="6"/>
        <v>0.16899999999999998</v>
      </c>
      <c r="O10" s="119">
        <f t="shared" si="6"/>
        <v>9.0999999999999998E-2</v>
      </c>
      <c r="P10" s="119">
        <f t="shared" si="6"/>
        <v>0.32500000000000001</v>
      </c>
      <c r="Q10" s="119">
        <f t="shared" si="6"/>
        <v>6.5000000000000002E-2</v>
      </c>
      <c r="R10" s="119">
        <f t="shared" si="6"/>
        <v>0.16899999999999998</v>
      </c>
      <c r="S10" s="119">
        <f t="shared" si="6"/>
        <v>9.0999999999999998E-2</v>
      </c>
      <c r="T10" s="119">
        <f t="shared" si="6"/>
        <v>0.32500000000000001</v>
      </c>
      <c r="U10" s="119">
        <f t="shared" si="6"/>
        <v>3.9E-2</v>
      </c>
      <c r="V10" s="119">
        <f t="shared" si="6"/>
        <v>0.16899999999999998</v>
      </c>
      <c r="W10" s="119">
        <f t="shared" si="6"/>
        <v>0.104</v>
      </c>
      <c r="X10" s="119">
        <f t="shared" si="6"/>
        <v>0.312</v>
      </c>
      <c r="Y10" s="119">
        <f t="shared" si="6"/>
        <v>3.9E-2</v>
      </c>
      <c r="Z10" s="119">
        <f t="shared" si="6"/>
        <v>0.16899999999999998</v>
      </c>
      <c r="AA10" s="119">
        <f t="shared" si="6"/>
        <v>9.0999999999999998E-2</v>
      </c>
      <c r="AB10" s="119">
        <f t="shared" si="6"/>
        <v>0.29899999999999999</v>
      </c>
      <c r="AC10" s="119">
        <f t="shared" si="6"/>
        <v>6.5000000000000002E-2</v>
      </c>
      <c r="AD10" s="119">
        <f t="shared" si="6"/>
        <v>0.13</v>
      </c>
      <c r="AE10" s="119">
        <f t="shared" si="6"/>
        <v>0.104</v>
      </c>
      <c r="AF10" s="119">
        <f t="shared" si="6"/>
        <v>0.29899999999999999</v>
      </c>
      <c r="AG10" s="119">
        <f t="shared" si="6"/>
        <v>6.5000000000000002E-2</v>
      </c>
      <c r="AH10" s="119">
        <f t="shared" si="6"/>
        <v>0.14299999999999999</v>
      </c>
      <c r="AI10" s="119">
        <f t="shared" si="6"/>
        <v>0.11699999999999999</v>
      </c>
      <c r="AJ10" s="119">
        <f t="shared" si="6"/>
        <v>0.32500000000000001</v>
      </c>
      <c r="AK10" s="119">
        <f t="shared" si="6"/>
        <v>7.8E-2</v>
      </c>
      <c r="AL10" s="119">
        <f t="shared" si="6"/>
        <v>0.13</v>
      </c>
      <c r="AM10" s="119">
        <f t="shared" si="6"/>
        <v>0.11699999999999999</v>
      </c>
      <c r="AN10" s="119">
        <f t="shared" si="6"/>
        <v>0.32500000000000001</v>
      </c>
      <c r="AO10" s="119">
        <f t="shared" si="6"/>
        <v>7.8E-2</v>
      </c>
      <c r="AP10" s="119">
        <f t="shared" si="6"/>
        <v>0.156</v>
      </c>
      <c r="AQ10" s="119">
        <f t="shared" si="6"/>
        <v>0.104</v>
      </c>
      <c r="AR10" s="119">
        <f t="shared" si="6"/>
        <v>0.33799999999999997</v>
      </c>
      <c r="AS10" s="119">
        <f t="shared" si="6"/>
        <v>7.8E-2</v>
      </c>
      <c r="AT10" s="119">
        <f t="shared" si="6"/>
        <v>0.182</v>
      </c>
      <c r="AU10" s="119">
        <f t="shared" si="6"/>
        <v>0.104</v>
      </c>
      <c r="AV10" s="119">
        <f t="shared" si="6"/>
        <v>0.36399999999999999</v>
      </c>
      <c r="AW10" s="119">
        <f t="shared" si="6"/>
        <v>7.8E-2</v>
      </c>
      <c r="AX10" s="119">
        <f t="shared" si="6"/>
        <v>0.182</v>
      </c>
      <c r="AY10" s="119">
        <f t="shared" si="6"/>
        <v>0.104</v>
      </c>
      <c r="AZ10" s="119">
        <f t="shared" si="6"/>
        <v>0.36399999999999999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S10" sqref="AS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144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49"/>
      <c r="AO3" s="49"/>
      <c r="AP3" s="49"/>
      <c r="AQ3" s="49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46" t="s">
        <v>1</v>
      </c>
      <c r="B4" s="46" t="s">
        <v>2</v>
      </c>
      <c r="C4" s="46" t="s">
        <v>3</v>
      </c>
      <c r="D4" s="46" t="s">
        <v>149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46" t="s">
        <v>52</v>
      </c>
      <c r="BB4" s="46" t="s">
        <v>24</v>
      </c>
      <c r="BC4" s="46" t="s">
        <v>25</v>
      </c>
    </row>
    <row r="5" spans="1:56" ht="64.5" customHeight="1">
      <c r="A5" s="168">
        <v>15</v>
      </c>
      <c r="B5" s="168" t="s">
        <v>148</v>
      </c>
      <c r="C5" s="46" t="s">
        <v>4</v>
      </c>
      <c r="D5" s="51" t="s">
        <v>150</v>
      </c>
      <c r="E5" s="46" t="s">
        <v>0</v>
      </c>
      <c r="F5" s="46" t="s">
        <v>63</v>
      </c>
      <c r="G5" s="46" t="s">
        <v>64</v>
      </c>
      <c r="H5" s="46" t="s">
        <v>36</v>
      </c>
      <c r="I5" s="46" t="s">
        <v>0</v>
      </c>
      <c r="J5" s="46" t="s">
        <v>63</v>
      </c>
      <c r="K5" s="46" t="s">
        <v>64</v>
      </c>
      <c r="L5" s="46" t="s">
        <v>36</v>
      </c>
      <c r="M5" s="46" t="s">
        <v>0</v>
      </c>
      <c r="N5" s="46" t="s">
        <v>63</v>
      </c>
      <c r="O5" s="46" t="s">
        <v>64</v>
      </c>
      <c r="P5" s="46" t="s">
        <v>36</v>
      </c>
      <c r="Q5" s="46" t="s">
        <v>0</v>
      </c>
      <c r="R5" s="46" t="s">
        <v>63</v>
      </c>
      <c r="S5" s="46" t="s">
        <v>64</v>
      </c>
      <c r="T5" s="46" t="s">
        <v>36</v>
      </c>
      <c r="U5" s="46" t="s">
        <v>0</v>
      </c>
      <c r="V5" s="46" t="s">
        <v>63</v>
      </c>
      <c r="W5" s="46" t="s">
        <v>64</v>
      </c>
      <c r="X5" s="46" t="s">
        <v>36</v>
      </c>
      <c r="Y5" s="46" t="s">
        <v>0</v>
      </c>
      <c r="Z5" s="46" t="s">
        <v>63</v>
      </c>
      <c r="AA5" s="46" t="s">
        <v>64</v>
      </c>
      <c r="AB5" s="46" t="s">
        <v>36</v>
      </c>
      <c r="AC5" s="46" t="s">
        <v>0</v>
      </c>
      <c r="AD5" s="46" t="s">
        <v>63</v>
      </c>
      <c r="AE5" s="46" t="s">
        <v>64</v>
      </c>
      <c r="AF5" s="46" t="s">
        <v>36</v>
      </c>
      <c r="AG5" s="46" t="s">
        <v>0</v>
      </c>
      <c r="AH5" s="46" t="s">
        <v>63</v>
      </c>
      <c r="AI5" s="46" t="s">
        <v>64</v>
      </c>
      <c r="AJ5" s="46" t="s">
        <v>36</v>
      </c>
      <c r="AK5" s="46" t="s">
        <v>0</v>
      </c>
      <c r="AL5" s="46" t="s">
        <v>63</v>
      </c>
      <c r="AM5" s="46" t="s">
        <v>64</v>
      </c>
      <c r="AN5" s="46" t="s">
        <v>36</v>
      </c>
      <c r="AO5" s="46" t="s">
        <v>0</v>
      </c>
      <c r="AP5" s="46" t="s">
        <v>63</v>
      </c>
      <c r="AQ5" s="46" t="s">
        <v>64</v>
      </c>
      <c r="AR5" s="46" t="s">
        <v>36</v>
      </c>
      <c r="AS5" s="46" t="s">
        <v>0</v>
      </c>
      <c r="AT5" s="46" t="s">
        <v>63</v>
      </c>
      <c r="AU5" s="46" t="s">
        <v>64</v>
      </c>
      <c r="AV5" s="46" t="s">
        <v>36</v>
      </c>
      <c r="AW5" s="46" t="s">
        <v>0</v>
      </c>
      <c r="AX5" s="46" t="s">
        <v>63</v>
      </c>
      <c r="AY5" s="46" t="s">
        <v>64</v>
      </c>
      <c r="AZ5" s="46" t="s">
        <v>36</v>
      </c>
      <c r="BA5" s="169">
        <f>H6+L6+P6+T6+X6+AB6+AF6+AJ6+AN6+AR6+AV6+AZ6</f>
        <v>46</v>
      </c>
      <c r="BB5" s="172">
        <f>H10+L10+P10+T10+X10+AB10+AF10+AJ10+AN10+AR10+AV10+AZ10</f>
        <v>1.196</v>
      </c>
      <c r="BC5" s="172">
        <f>BB5/2</f>
        <v>0.59799999999999998</v>
      </c>
    </row>
    <row r="6" spans="1:56" ht="36.75" customHeight="1">
      <c r="A6" s="168"/>
      <c r="B6" s="168"/>
      <c r="C6" s="169" t="s">
        <v>5</v>
      </c>
      <c r="D6" s="181">
        <v>18186861972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2</v>
      </c>
      <c r="R6" s="169">
        <v>0</v>
      </c>
      <c r="S6" s="169">
        <v>0</v>
      </c>
      <c r="T6" s="169">
        <v>2</v>
      </c>
      <c r="U6" s="169">
        <v>2</v>
      </c>
      <c r="V6" s="169">
        <v>0</v>
      </c>
      <c r="W6" s="169">
        <v>0</v>
      </c>
      <c r="X6" s="169">
        <v>2</v>
      </c>
      <c r="Y6" s="169">
        <v>3</v>
      </c>
      <c r="Z6" s="169">
        <v>0</v>
      </c>
      <c r="AA6" s="169">
        <v>0</v>
      </c>
      <c r="AB6" s="169">
        <v>3</v>
      </c>
      <c r="AC6" s="169">
        <v>4</v>
      </c>
      <c r="AD6" s="169">
        <v>0</v>
      </c>
      <c r="AE6" s="169">
        <v>0</v>
      </c>
      <c r="AF6" s="169">
        <v>4</v>
      </c>
      <c r="AG6" s="169">
        <v>4</v>
      </c>
      <c r="AH6" s="169">
        <v>0</v>
      </c>
      <c r="AI6" s="169">
        <v>0</v>
      </c>
      <c r="AJ6" s="169">
        <f t="shared" ref="AJ6" si="0">AI6+AH6+AG6</f>
        <v>4</v>
      </c>
      <c r="AK6" s="169">
        <v>4</v>
      </c>
      <c r="AL6" s="169">
        <v>0</v>
      </c>
      <c r="AM6" s="169">
        <v>0</v>
      </c>
      <c r="AN6" s="169">
        <f t="shared" ref="AN6" si="1">AM6+AL6+AK6</f>
        <v>4</v>
      </c>
      <c r="AO6" s="169">
        <v>5</v>
      </c>
      <c r="AP6" s="169">
        <v>0</v>
      </c>
      <c r="AQ6" s="169">
        <v>2</v>
      </c>
      <c r="AR6" s="169">
        <f t="shared" ref="AR6" si="2">AQ6+AP6+AO6</f>
        <v>7</v>
      </c>
      <c r="AS6" s="169">
        <v>6</v>
      </c>
      <c r="AT6" s="169">
        <v>0</v>
      </c>
      <c r="AU6" s="169">
        <v>4</v>
      </c>
      <c r="AV6" s="169">
        <f t="shared" ref="AV6" si="3">AU6+AT6+AS6</f>
        <v>10</v>
      </c>
      <c r="AW6" s="169">
        <v>6</v>
      </c>
      <c r="AX6" s="169">
        <v>0</v>
      </c>
      <c r="AY6" s="169">
        <v>4</v>
      </c>
      <c r="AZ6" s="169">
        <f t="shared" ref="AZ6" si="4">AY6+AX6+AW6</f>
        <v>10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46" t="s">
        <v>47</v>
      </c>
      <c r="D8" s="52"/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145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46" t="s">
        <v>48</v>
      </c>
      <c r="D9" s="46" t="s">
        <v>151</v>
      </c>
      <c r="E9" s="46" t="s">
        <v>0</v>
      </c>
      <c r="F9" s="46" t="s">
        <v>63</v>
      </c>
      <c r="G9" s="46" t="s">
        <v>64</v>
      </c>
      <c r="H9" s="46" t="s">
        <v>36</v>
      </c>
      <c r="I9" s="46" t="s">
        <v>0</v>
      </c>
      <c r="J9" s="46" t="s">
        <v>63</v>
      </c>
      <c r="K9" s="46" t="s">
        <v>64</v>
      </c>
      <c r="L9" s="46" t="s">
        <v>36</v>
      </c>
      <c r="M9" s="46" t="s">
        <v>0</v>
      </c>
      <c r="N9" s="46" t="s">
        <v>63</v>
      </c>
      <c r="O9" s="46" t="s">
        <v>64</v>
      </c>
      <c r="P9" s="46" t="s">
        <v>36</v>
      </c>
      <c r="Q9" s="46" t="s">
        <v>0</v>
      </c>
      <c r="R9" s="46" t="s">
        <v>63</v>
      </c>
      <c r="S9" s="46" t="s">
        <v>64</v>
      </c>
      <c r="T9" s="46" t="s">
        <v>36</v>
      </c>
      <c r="U9" s="46" t="s">
        <v>0</v>
      </c>
      <c r="V9" s="46" t="s">
        <v>63</v>
      </c>
      <c r="W9" s="46" t="s">
        <v>64</v>
      </c>
      <c r="X9" s="46" t="s">
        <v>36</v>
      </c>
      <c r="Y9" s="46" t="s">
        <v>0</v>
      </c>
      <c r="Z9" s="46" t="s">
        <v>63</v>
      </c>
      <c r="AA9" s="46" t="s">
        <v>64</v>
      </c>
      <c r="AB9" s="46" t="s">
        <v>36</v>
      </c>
      <c r="AC9" s="46" t="s">
        <v>0</v>
      </c>
      <c r="AD9" s="46" t="s">
        <v>63</v>
      </c>
      <c r="AE9" s="46" t="s">
        <v>64</v>
      </c>
      <c r="AF9" s="46" t="s">
        <v>36</v>
      </c>
      <c r="AG9" s="46" t="s">
        <v>0</v>
      </c>
      <c r="AH9" s="46" t="s">
        <v>63</v>
      </c>
      <c r="AI9" s="46" t="s">
        <v>64</v>
      </c>
      <c r="AJ9" s="46" t="s">
        <v>36</v>
      </c>
      <c r="AK9" s="46" t="s">
        <v>0</v>
      </c>
      <c r="AL9" s="46" t="s">
        <v>63</v>
      </c>
      <c r="AM9" s="46" t="s">
        <v>64</v>
      </c>
      <c r="AN9" s="46" t="s">
        <v>36</v>
      </c>
      <c r="AO9" s="46" t="s">
        <v>0</v>
      </c>
      <c r="AP9" s="46" t="s">
        <v>63</v>
      </c>
      <c r="AQ9" s="46" t="s">
        <v>64</v>
      </c>
      <c r="AR9" s="46" t="s">
        <v>36</v>
      </c>
      <c r="AS9" s="46" t="s">
        <v>0</v>
      </c>
      <c r="AT9" s="46" t="s">
        <v>63</v>
      </c>
      <c r="AU9" s="46" t="s">
        <v>64</v>
      </c>
      <c r="AV9" s="46" t="s">
        <v>36</v>
      </c>
      <c r="AW9" s="46" t="s">
        <v>0</v>
      </c>
      <c r="AX9" s="46" t="s">
        <v>63</v>
      </c>
      <c r="AY9" s="46" t="s">
        <v>64</v>
      </c>
      <c r="AZ9" s="46" t="s">
        <v>36</v>
      </c>
      <c r="BA9" s="171"/>
      <c r="BB9" s="172"/>
      <c r="BC9" s="172"/>
    </row>
    <row r="10" spans="1:56" ht="105" customHeight="1">
      <c r="A10" s="168"/>
      <c r="B10" s="168"/>
      <c r="C10" s="46" t="s">
        <v>147</v>
      </c>
      <c r="D10" s="46">
        <v>122</v>
      </c>
      <c r="E10" s="26">
        <f>E6*0.026</f>
        <v>0</v>
      </c>
      <c r="F10" s="26">
        <f t="shared" ref="F10:G10" si="5">F6*0.026</f>
        <v>0</v>
      </c>
      <c r="G10" s="26">
        <f t="shared" si="5"/>
        <v>0</v>
      </c>
      <c r="H10" s="26">
        <f>E10+F10+G10</f>
        <v>0</v>
      </c>
      <c r="I10" s="26">
        <f t="shared" ref="I10:AY10" si="6">I6*0.026</f>
        <v>0</v>
      </c>
      <c r="J10" s="26">
        <f t="shared" si="6"/>
        <v>0</v>
      </c>
      <c r="K10" s="26">
        <f t="shared" si="6"/>
        <v>0</v>
      </c>
      <c r="L10" s="26">
        <f t="shared" ref="L10" si="7">I10+J10+K10</f>
        <v>0</v>
      </c>
      <c r="M10" s="26">
        <f t="shared" ref="M10" si="8">M6*0.026</f>
        <v>0</v>
      </c>
      <c r="N10" s="26">
        <f t="shared" si="6"/>
        <v>0</v>
      </c>
      <c r="O10" s="26">
        <f t="shared" si="6"/>
        <v>0</v>
      </c>
      <c r="P10" s="26">
        <f t="shared" ref="P10" si="9">M10+N10+O10</f>
        <v>0</v>
      </c>
      <c r="Q10" s="26">
        <f t="shared" ref="Q10" si="10">Q6*0.026</f>
        <v>5.1999999999999998E-2</v>
      </c>
      <c r="R10" s="26">
        <f t="shared" si="6"/>
        <v>0</v>
      </c>
      <c r="S10" s="26">
        <f t="shared" si="6"/>
        <v>0</v>
      </c>
      <c r="T10" s="26">
        <f t="shared" ref="T10" si="11">Q10+R10+S10</f>
        <v>5.1999999999999998E-2</v>
      </c>
      <c r="U10" s="26">
        <f t="shared" ref="U10" si="12">U6*0.026</f>
        <v>5.1999999999999998E-2</v>
      </c>
      <c r="V10" s="26">
        <f t="shared" si="6"/>
        <v>0</v>
      </c>
      <c r="W10" s="26">
        <f t="shared" si="6"/>
        <v>0</v>
      </c>
      <c r="X10" s="26">
        <f t="shared" ref="X10" si="13">U10+V10+W10</f>
        <v>5.1999999999999998E-2</v>
      </c>
      <c r="Y10" s="26">
        <f t="shared" ref="Y10" si="14">Y6*0.026</f>
        <v>7.8E-2</v>
      </c>
      <c r="Z10" s="26">
        <f t="shared" si="6"/>
        <v>0</v>
      </c>
      <c r="AA10" s="26">
        <f t="shared" si="6"/>
        <v>0</v>
      </c>
      <c r="AB10" s="26">
        <f t="shared" ref="AB10" si="15">Y10+Z10+AA10</f>
        <v>7.8E-2</v>
      </c>
      <c r="AC10" s="26">
        <f t="shared" ref="AC10" si="16">AC6*0.026</f>
        <v>0.104</v>
      </c>
      <c r="AD10" s="26">
        <f t="shared" si="6"/>
        <v>0</v>
      </c>
      <c r="AE10" s="26">
        <f t="shared" si="6"/>
        <v>0</v>
      </c>
      <c r="AF10" s="26">
        <f t="shared" ref="AF10" si="17">AC10+AD10+AE10</f>
        <v>0.104</v>
      </c>
      <c r="AG10" s="26">
        <f t="shared" ref="AG10" si="18">AG6*0.026</f>
        <v>0.104</v>
      </c>
      <c r="AH10" s="26">
        <f t="shared" si="6"/>
        <v>0</v>
      </c>
      <c r="AI10" s="26">
        <f t="shared" si="6"/>
        <v>0</v>
      </c>
      <c r="AJ10" s="26">
        <f t="shared" ref="AJ10" si="19">AG10+AH10+AI10</f>
        <v>0.104</v>
      </c>
      <c r="AK10" s="26">
        <f t="shared" ref="AK10" si="20">AK6*0.026</f>
        <v>0.104</v>
      </c>
      <c r="AL10" s="26">
        <f t="shared" si="6"/>
        <v>0</v>
      </c>
      <c r="AM10" s="26">
        <f t="shared" si="6"/>
        <v>0</v>
      </c>
      <c r="AN10" s="26">
        <f t="shared" ref="AN10" si="21">AK10+AL10+AM10</f>
        <v>0.104</v>
      </c>
      <c r="AO10" s="26">
        <f t="shared" ref="AO10" si="22">AO6*0.026</f>
        <v>0.13</v>
      </c>
      <c r="AP10" s="26">
        <f t="shared" si="6"/>
        <v>0</v>
      </c>
      <c r="AQ10" s="26">
        <f t="shared" si="6"/>
        <v>5.1999999999999998E-2</v>
      </c>
      <c r="AR10" s="26">
        <f t="shared" ref="AR10" si="23">AO10+AP10+AQ10</f>
        <v>0.182</v>
      </c>
      <c r="AS10" s="26">
        <f t="shared" ref="AS10" si="24">AS6*0.026</f>
        <v>0.156</v>
      </c>
      <c r="AT10" s="26">
        <f t="shared" si="6"/>
        <v>0</v>
      </c>
      <c r="AU10" s="26">
        <f t="shared" si="6"/>
        <v>0.104</v>
      </c>
      <c r="AV10" s="26">
        <f t="shared" ref="AV10" si="25">AS10+AT10+AU10</f>
        <v>0.26</v>
      </c>
      <c r="AW10" s="26">
        <f t="shared" ref="AW10" si="26">AW6*0.026</f>
        <v>0.156</v>
      </c>
      <c r="AX10" s="26">
        <f t="shared" si="6"/>
        <v>0</v>
      </c>
      <c r="AY10" s="26">
        <f t="shared" si="6"/>
        <v>0.104</v>
      </c>
      <c r="AZ10" s="26">
        <f t="shared" ref="AZ10" si="27">AW10+AX10+AY10</f>
        <v>0.26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J10" sqref="AJ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341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11"/>
      <c r="AO3" s="111"/>
      <c r="AP3" s="111"/>
      <c r="AQ3" s="111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110" t="s">
        <v>1</v>
      </c>
      <c r="B4" s="110" t="s">
        <v>2</v>
      </c>
      <c r="C4" s="110" t="s">
        <v>3</v>
      </c>
      <c r="D4" s="110" t="s">
        <v>342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110" t="s">
        <v>52</v>
      </c>
      <c r="BB4" s="110" t="s">
        <v>24</v>
      </c>
      <c r="BC4" s="110" t="s">
        <v>25</v>
      </c>
    </row>
    <row r="5" spans="1:56" ht="64.5" customHeight="1">
      <c r="A5" s="168">
        <v>16</v>
      </c>
      <c r="B5" s="168" t="s">
        <v>343</v>
      </c>
      <c r="C5" s="110" t="s">
        <v>4</v>
      </c>
      <c r="D5" s="51" t="s">
        <v>344</v>
      </c>
      <c r="E5" s="110" t="s">
        <v>0</v>
      </c>
      <c r="F5" s="110" t="s">
        <v>63</v>
      </c>
      <c r="G5" s="110" t="s">
        <v>64</v>
      </c>
      <c r="H5" s="110" t="s">
        <v>36</v>
      </c>
      <c r="I5" s="110" t="s">
        <v>0</v>
      </c>
      <c r="J5" s="110" t="s">
        <v>63</v>
      </c>
      <c r="K5" s="110" t="s">
        <v>64</v>
      </c>
      <c r="L5" s="110" t="s">
        <v>36</v>
      </c>
      <c r="M5" s="110" t="s">
        <v>0</v>
      </c>
      <c r="N5" s="110" t="s">
        <v>63</v>
      </c>
      <c r="O5" s="110" t="s">
        <v>64</v>
      </c>
      <c r="P5" s="110" t="s">
        <v>36</v>
      </c>
      <c r="Q5" s="110" t="s">
        <v>0</v>
      </c>
      <c r="R5" s="110" t="s">
        <v>63</v>
      </c>
      <c r="S5" s="110" t="s">
        <v>64</v>
      </c>
      <c r="T5" s="110" t="s">
        <v>36</v>
      </c>
      <c r="U5" s="110" t="s">
        <v>0</v>
      </c>
      <c r="V5" s="110" t="s">
        <v>63</v>
      </c>
      <c r="W5" s="110" t="s">
        <v>64</v>
      </c>
      <c r="X5" s="110" t="s">
        <v>36</v>
      </c>
      <c r="Y5" s="110" t="s">
        <v>0</v>
      </c>
      <c r="Z5" s="110" t="s">
        <v>63</v>
      </c>
      <c r="AA5" s="110" t="s">
        <v>64</v>
      </c>
      <c r="AB5" s="110" t="s">
        <v>36</v>
      </c>
      <c r="AC5" s="110" t="s">
        <v>0</v>
      </c>
      <c r="AD5" s="110" t="s">
        <v>63</v>
      </c>
      <c r="AE5" s="110" t="s">
        <v>64</v>
      </c>
      <c r="AF5" s="110" t="s">
        <v>36</v>
      </c>
      <c r="AG5" s="110" t="s">
        <v>0</v>
      </c>
      <c r="AH5" s="110" t="s">
        <v>63</v>
      </c>
      <c r="AI5" s="110" t="s">
        <v>64</v>
      </c>
      <c r="AJ5" s="110" t="s">
        <v>36</v>
      </c>
      <c r="AK5" s="110" t="s">
        <v>0</v>
      </c>
      <c r="AL5" s="110" t="s">
        <v>63</v>
      </c>
      <c r="AM5" s="110" t="s">
        <v>64</v>
      </c>
      <c r="AN5" s="110" t="s">
        <v>36</v>
      </c>
      <c r="AO5" s="110" t="s">
        <v>0</v>
      </c>
      <c r="AP5" s="110" t="s">
        <v>63</v>
      </c>
      <c r="AQ5" s="110" t="s">
        <v>64</v>
      </c>
      <c r="AR5" s="110" t="s">
        <v>36</v>
      </c>
      <c r="AS5" s="110" t="s">
        <v>0</v>
      </c>
      <c r="AT5" s="110" t="s">
        <v>63</v>
      </c>
      <c r="AU5" s="110" t="s">
        <v>64</v>
      </c>
      <c r="AV5" s="110" t="s">
        <v>36</v>
      </c>
      <c r="AW5" s="110" t="s">
        <v>0</v>
      </c>
      <c r="AX5" s="110" t="s">
        <v>63</v>
      </c>
      <c r="AY5" s="110" t="s">
        <v>64</v>
      </c>
      <c r="AZ5" s="110" t="s">
        <v>36</v>
      </c>
      <c r="BA5" s="169">
        <f>H6+L6+P6+T6+X6+AB6+AF6+AJ6+AN6+AR6+AV6+AZ6</f>
        <v>825</v>
      </c>
      <c r="BB5" s="172">
        <f>BC5*2</f>
        <v>12.519999999999998</v>
      </c>
      <c r="BC5" s="172">
        <f>H10+L10+P10+T10+X10+AB10+AF10+AJ10+AN10+AR10+AV10+AZ10</f>
        <v>6.2599999999999989</v>
      </c>
    </row>
    <row r="6" spans="1:56" ht="36.75" customHeight="1">
      <c r="A6" s="168"/>
      <c r="B6" s="168"/>
      <c r="C6" s="169" t="s">
        <v>5</v>
      </c>
      <c r="D6" s="181">
        <v>18626712641</v>
      </c>
      <c r="E6" s="169">
        <v>24</v>
      </c>
      <c r="F6" s="169">
        <v>24</v>
      </c>
      <c r="G6" s="169">
        <v>23</v>
      </c>
      <c r="H6" s="169">
        <v>71</v>
      </c>
      <c r="I6" s="169">
        <v>24</v>
      </c>
      <c r="J6" s="169">
        <v>24</v>
      </c>
      <c r="K6" s="169">
        <v>23</v>
      </c>
      <c r="L6" s="169">
        <v>71</v>
      </c>
      <c r="M6" s="169">
        <v>23</v>
      </c>
      <c r="N6" s="169">
        <v>24</v>
      </c>
      <c r="O6" s="169">
        <v>21</v>
      </c>
      <c r="P6" s="169">
        <v>68</v>
      </c>
      <c r="Q6" s="169">
        <v>23</v>
      </c>
      <c r="R6" s="169">
        <v>23</v>
      </c>
      <c r="S6" s="169">
        <v>18</v>
      </c>
      <c r="T6" s="169">
        <v>64</v>
      </c>
      <c r="U6" s="169">
        <v>23</v>
      </c>
      <c r="V6" s="169">
        <v>22</v>
      </c>
      <c r="W6" s="169">
        <v>16</v>
      </c>
      <c r="X6" s="169">
        <v>61</v>
      </c>
      <c r="Y6" s="169">
        <v>22</v>
      </c>
      <c r="Z6" s="169">
        <v>28</v>
      </c>
      <c r="AA6" s="169">
        <v>25</v>
      </c>
      <c r="AB6" s="169">
        <v>75</v>
      </c>
      <c r="AC6" s="169">
        <v>19</v>
      </c>
      <c r="AD6" s="169">
        <v>28</v>
      </c>
      <c r="AE6" s="169">
        <v>28</v>
      </c>
      <c r="AF6" s="169">
        <f t="shared" ref="AF6" si="0">AE6+AD6+AC6</f>
        <v>75</v>
      </c>
      <c r="AG6" s="169">
        <v>19</v>
      </c>
      <c r="AH6" s="169">
        <v>23</v>
      </c>
      <c r="AI6" s="169">
        <v>29</v>
      </c>
      <c r="AJ6" s="169">
        <f t="shared" ref="AJ6" si="1">AI6+AH6+AG6</f>
        <v>71</v>
      </c>
      <c r="AK6" s="169">
        <v>20</v>
      </c>
      <c r="AL6" s="169">
        <v>24</v>
      </c>
      <c r="AM6" s="169">
        <v>28</v>
      </c>
      <c r="AN6" s="169">
        <f t="shared" ref="AN6" si="2">AM6+AL6+AK6</f>
        <v>72</v>
      </c>
      <c r="AO6" s="169">
        <v>19</v>
      </c>
      <c r="AP6" s="169">
        <v>26</v>
      </c>
      <c r="AQ6" s="169">
        <v>23</v>
      </c>
      <c r="AR6" s="169">
        <f t="shared" ref="AR6" si="3">AQ6+AP6+AO6</f>
        <v>68</v>
      </c>
      <c r="AS6" s="169">
        <v>19</v>
      </c>
      <c r="AT6" s="169">
        <v>24</v>
      </c>
      <c r="AU6" s="169">
        <v>23</v>
      </c>
      <c r="AV6" s="169">
        <f t="shared" ref="AV6" si="4">AU6+AT6+AS6</f>
        <v>66</v>
      </c>
      <c r="AW6" s="169">
        <v>16</v>
      </c>
      <c r="AX6" s="169">
        <v>24</v>
      </c>
      <c r="AY6" s="169">
        <v>23</v>
      </c>
      <c r="AZ6" s="169">
        <f t="shared" ref="AZ6" si="5">AY6+AX6+AW6</f>
        <v>63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110" t="s">
        <v>47</v>
      </c>
      <c r="D8" s="52">
        <v>42731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345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110" t="s">
        <v>48</v>
      </c>
      <c r="D9" s="110">
        <v>1620</v>
      </c>
      <c r="E9" s="110" t="s">
        <v>0</v>
      </c>
      <c r="F9" s="110" t="s">
        <v>63</v>
      </c>
      <c r="G9" s="110" t="s">
        <v>64</v>
      </c>
      <c r="H9" s="110" t="s">
        <v>36</v>
      </c>
      <c r="I9" s="110" t="s">
        <v>0</v>
      </c>
      <c r="J9" s="110" t="s">
        <v>63</v>
      </c>
      <c r="K9" s="110" t="s">
        <v>64</v>
      </c>
      <c r="L9" s="110" t="s">
        <v>36</v>
      </c>
      <c r="M9" s="110" t="s">
        <v>0</v>
      </c>
      <c r="N9" s="110" t="s">
        <v>63</v>
      </c>
      <c r="O9" s="110" t="s">
        <v>64</v>
      </c>
      <c r="P9" s="110" t="s">
        <v>36</v>
      </c>
      <c r="Q9" s="110" t="s">
        <v>0</v>
      </c>
      <c r="R9" s="110" t="s">
        <v>63</v>
      </c>
      <c r="S9" s="110" t="s">
        <v>64</v>
      </c>
      <c r="T9" s="110" t="s">
        <v>36</v>
      </c>
      <c r="U9" s="110" t="s">
        <v>0</v>
      </c>
      <c r="V9" s="110" t="s">
        <v>63</v>
      </c>
      <c r="W9" s="110" t="s">
        <v>64</v>
      </c>
      <c r="X9" s="110" t="s">
        <v>36</v>
      </c>
      <c r="Y9" s="110" t="s">
        <v>0</v>
      </c>
      <c r="Z9" s="110" t="s">
        <v>63</v>
      </c>
      <c r="AA9" s="110" t="s">
        <v>64</v>
      </c>
      <c r="AB9" s="110" t="s">
        <v>36</v>
      </c>
      <c r="AC9" s="110" t="s">
        <v>0</v>
      </c>
      <c r="AD9" s="110" t="s">
        <v>63</v>
      </c>
      <c r="AE9" s="110" t="s">
        <v>64</v>
      </c>
      <c r="AF9" s="110" t="s">
        <v>36</v>
      </c>
      <c r="AG9" s="110" t="s">
        <v>0</v>
      </c>
      <c r="AH9" s="110" t="s">
        <v>63</v>
      </c>
      <c r="AI9" s="110" t="s">
        <v>64</v>
      </c>
      <c r="AJ9" s="110" t="s">
        <v>36</v>
      </c>
      <c r="AK9" s="110" t="s">
        <v>0</v>
      </c>
      <c r="AL9" s="110" t="s">
        <v>63</v>
      </c>
      <c r="AM9" s="110" t="s">
        <v>64</v>
      </c>
      <c r="AN9" s="110" t="s">
        <v>36</v>
      </c>
      <c r="AO9" s="110" t="s">
        <v>0</v>
      </c>
      <c r="AP9" s="110" t="s">
        <v>63</v>
      </c>
      <c r="AQ9" s="110" t="s">
        <v>64</v>
      </c>
      <c r="AR9" s="110" t="s">
        <v>36</v>
      </c>
      <c r="AS9" s="110" t="s">
        <v>0</v>
      </c>
      <c r="AT9" s="110" t="s">
        <v>63</v>
      </c>
      <c r="AU9" s="110" t="s">
        <v>64</v>
      </c>
      <c r="AV9" s="110" t="s">
        <v>36</v>
      </c>
      <c r="AW9" s="110" t="s">
        <v>0</v>
      </c>
      <c r="AX9" s="110" t="s">
        <v>63</v>
      </c>
      <c r="AY9" s="110" t="s">
        <v>64</v>
      </c>
      <c r="AZ9" s="110" t="s">
        <v>36</v>
      </c>
      <c r="BA9" s="171"/>
      <c r="BB9" s="172"/>
      <c r="BC9" s="172"/>
    </row>
    <row r="10" spans="1:56" ht="105" customHeight="1">
      <c r="A10" s="168"/>
      <c r="B10" s="168"/>
      <c r="C10" s="110" t="s">
        <v>346</v>
      </c>
      <c r="D10" s="110">
        <v>135</v>
      </c>
      <c r="E10" s="112">
        <f>E6*0.01/2</f>
        <v>0.12</v>
      </c>
      <c r="F10" s="112">
        <f>F6*0.015/2</f>
        <v>0.18</v>
      </c>
      <c r="G10" s="112">
        <f>G6*0.02/2</f>
        <v>0.23</v>
      </c>
      <c r="H10" s="112">
        <f>E10+F10+G10</f>
        <v>0.53</v>
      </c>
      <c r="I10" s="112">
        <f t="shared" ref="I10" si="6">I6*0.01/2</f>
        <v>0.12</v>
      </c>
      <c r="J10" s="112">
        <f t="shared" ref="J10" si="7">J6*0.015/2</f>
        <v>0.18</v>
      </c>
      <c r="K10" s="112">
        <f t="shared" ref="K10" si="8">K6*0.02/2</f>
        <v>0.23</v>
      </c>
      <c r="L10" s="112">
        <f t="shared" ref="L10" si="9">I10+J10+K10</f>
        <v>0.53</v>
      </c>
      <c r="M10" s="112">
        <f t="shared" ref="M10" si="10">M6*0.01/2</f>
        <v>0.115</v>
      </c>
      <c r="N10" s="112">
        <f t="shared" ref="N10" si="11">N6*0.015/2</f>
        <v>0.18</v>
      </c>
      <c r="O10" s="112">
        <f t="shared" ref="O10" si="12">O6*0.02/2</f>
        <v>0.21</v>
      </c>
      <c r="P10" s="112">
        <f>M10+N10+O10</f>
        <v>0.505</v>
      </c>
      <c r="Q10" s="112">
        <f t="shared" ref="Q10" si="13">Q6*0.01/2</f>
        <v>0.115</v>
      </c>
      <c r="R10" s="112">
        <f t="shared" ref="R10" si="14">R6*0.015/2</f>
        <v>0.17249999999999999</v>
      </c>
      <c r="S10" s="112">
        <f t="shared" ref="S10" si="15">S6*0.02/2</f>
        <v>0.18</v>
      </c>
      <c r="T10" s="112">
        <f t="shared" ref="T10" si="16">Q10+R10+S10</f>
        <v>0.46749999999999997</v>
      </c>
      <c r="U10" s="112">
        <f t="shared" ref="U10" si="17">U6*0.01/2</f>
        <v>0.115</v>
      </c>
      <c r="V10" s="112">
        <f t="shared" ref="V10" si="18">V6*0.015/2</f>
        <v>0.16499999999999998</v>
      </c>
      <c r="W10" s="112">
        <f t="shared" ref="W10" si="19">W6*0.02/2</f>
        <v>0.16</v>
      </c>
      <c r="X10" s="112">
        <f t="shared" ref="X10" si="20">U10+V10+W10</f>
        <v>0.43999999999999995</v>
      </c>
      <c r="Y10" s="119">
        <f t="shared" ref="Y10:AW10" si="21">Y6*0.01/2</f>
        <v>0.11</v>
      </c>
      <c r="Z10" s="119">
        <f t="shared" ref="Z10:AX10" si="22">Z6*0.015/2</f>
        <v>0.21</v>
      </c>
      <c r="AA10" s="119">
        <f t="shared" ref="AA10:AY10" si="23">AA6*0.02/2</f>
        <v>0.25</v>
      </c>
      <c r="AB10" s="119">
        <f t="shared" ref="AB10" si="24">Y10+Z10+AA10</f>
        <v>0.57000000000000006</v>
      </c>
      <c r="AC10" s="119">
        <f t="shared" si="21"/>
        <v>9.5000000000000001E-2</v>
      </c>
      <c r="AD10" s="119">
        <f t="shared" si="22"/>
        <v>0.21</v>
      </c>
      <c r="AE10" s="119">
        <f t="shared" si="23"/>
        <v>0.28000000000000003</v>
      </c>
      <c r="AF10" s="119">
        <f t="shared" ref="AF10" si="25">AC10+AD10+AE10</f>
        <v>0.58499999999999996</v>
      </c>
      <c r="AG10" s="119">
        <f t="shared" si="21"/>
        <v>9.5000000000000001E-2</v>
      </c>
      <c r="AH10" s="119">
        <f t="shared" si="22"/>
        <v>0.17249999999999999</v>
      </c>
      <c r="AI10" s="119">
        <f t="shared" si="23"/>
        <v>0.28999999999999998</v>
      </c>
      <c r="AJ10" s="119">
        <f t="shared" ref="AJ10" si="26">AG10+AH10+AI10</f>
        <v>0.55749999999999988</v>
      </c>
      <c r="AK10" s="119">
        <f t="shared" si="21"/>
        <v>0.1</v>
      </c>
      <c r="AL10" s="119">
        <f t="shared" si="22"/>
        <v>0.18</v>
      </c>
      <c r="AM10" s="119">
        <f t="shared" si="23"/>
        <v>0.28000000000000003</v>
      </c>
      <c r="AN10" s="119">
        <f t="shared" ref="AN10" si="27">AK10+AL10+AM10</f>
        <v>0.56000000000000005</v>
      </c>
      <c r="AO10" s="119">
        <f t="shared" si="21"/>
        <v>9.5000000000000001E-2</v>
      </c>
      <c r="AP10" s="119">
        <f t="shared" si="22"/>
        <v>0.19500000000000001</v>
      </c>
      <c r="AQ10" s="119">
        <f t="shared" si="23"/>
        <v>0.23</v>
      </c>
      <c r="AR10" s="119">
        <f t="shared" ref="AR10" si="28">AO10+AP10+AQ10</f>
        <v>0.52</v>
      </c>
      <c r="AS10" s="119">
        <f t="shared" si="21"/>
        <v>9.5000000000000001E-2</v>
      </c>
      <c r="AT10" s="119">
        <f t="shared" si="22"/>
        <v>0.18</v>
      </c>
      <c r="AU10" s="119">
        <f t="shared" si="23"/>
        <v>0.23</v>
      </c>
      <c r="AV10" s="119">
        <f t="shared" ref="AV10" si="29">AS10+AT10+AU10</f>
        <v>0.505</v>
      </c>
      <c r="AW10" s="119">
        <f t="shared" si="21"/>
        <v>0.08</v>
      </c>
      <c r="AX10" s="119">
        <f t="shared" si="22"/>
        <v>0.18</v>
      </c>
      <c r="AY10" s="119">
        <f t="shared" si="23"/>
        <v>0.23</v>
      </c>
      <c r="AZ10" s="119">
        <f t="shared" ref="AZ10" si="30">AW10+AX10+AY10</f>
        <v>0.49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F9" sqref="BF9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4.25" style="20" customWidth="1"/>
    <col min="5" max="24" width="3" style="20" customWidth="1"/>
    <col min="25" max="52" width="2.25" style="20" customWidth="1"/>
    <col min="53" max="53" width="3.25" style="20" customWidth="1"/>
    <col min="54" max="54" width="3.125" style="20" customWidth="1"/>
    <col min="55" max="55" width="3.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227" t="s">
        <v>354</v>
      </c>
      <c r="B1" s="227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</row>
    <row r="2" spans="1:56" ht="29.25" customHeight="1">
      <c r="A2" s="228" t="s">
        <v>355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</row>
    <row r="3" spans="1:56" ht="22.5" customHeight="1">
      <c r="A3" s="146"/>
      <c r="B3" s="146"/>
      <c r="C3" s="146"/>
      <c r="D3" s="146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229" t="s">
        <v>356</v>
      </c>
      <c r="AE3" s="229"/>
      <c r="AF3" s="229"/>
      <c r="AG3" s="229"/>
      <c r="AH3" s="229"/>
      <c r="AI3" s="229"/>
      <c r="AJ3" s="229"/>
      <c r="AK3" s="229"/>
      <c r="AL3" s="229"/>
      <c r="AM3" s="149"/>
      <c r="AN3" s="148"/>
      <c r="AO3" s="148"/>
      <c r="AP3" s="148"/>
      <c r="AQ3" s="148"/>
      <c r="AR3" s="229" t="s">
        <v>357</v>
      </c>
      <c r="AS3" s="229"/>
      <c r="AT3" s="229"/>
      <c r="AU3" s="229"/>
      <c r="AV3" s="229"/>
      <c r="AW3" s="229"/>
      <c r="AX3" s="229"/>
      <c r="AY3" s="229"/>
      <c r="AZ3" s="147"/>
      <c r="BA3" s="147"/>
      <c r="BB3" s="150"/>
      <c r="BC3" s="150"/>
      <c r="BD3" s="22"/>
    </row>
    <row r="4" spans="1:56" ht="70.5" customHeight="1">
      <c r="A4" s="127" t="s">
        <v>1</v>
      </c>
      <c r="B4" s="127" t="s">
        <v>248</v>
      </c>
      <c r="C4" s="127" t="s">
        <v>3</v>
      </c>
      <c r="D4" s="127" t="s">
        <v>358</v>
      </c>
      <c r="E4" s="230" t="s">
        <v>49</v>
      </c>
      <c r="F4" s="230"/>
      <c r="G4" s="230"/>
      <c r="H4" s="230"/>
      <c r="I4" s="231" t="s">
        <v>27</v>
      </c>
      <c r="J4" s="231"/>
      <c r="K4" s="231"/>
      <c r="L4" s="231"/>
      <c r="M4" s="231" t="s">
        <v>28</v>
      </c>
      <c r="N4" s="231"/>
      <c r="O4" s="231"/>
      <c r="P4" s="231"/>
      <c r="Q4" s="231" t="s">
        <v>29</v>
      </c>
      <c r="R4" s="231"/>
      <c r="S4" s="231"/>
      <c r="T4" s="231"/>
      <c r="U4" s="231" t="s">
        <v>30</v>
      </c>
      <c r="V4" s="231"/>
      <c r="W4" s="231"/>
      <c r="X4" s="231"/>
      <c r="Y4" s="231" t="s">
        <v>31</v>
      </c>
      <c r="Z4" s="231"/>
      <c r="AA4" s="231"/>
      <c r="AB4" s="231"/>
      <c r="AC4" s="231" t="s">
        <v>32</v>
      </c>
      <c r="AD4" s="231"/>
      <c r="AE4" s="231"/>
      <c r="AF4" s="231"/>
      <c r="AG4" s="232" t="s">
        <v>38</v>
      </c>
      <c r="AH4" s="232"/>
      <c r="AI4" s="232"/>
      <c r="AJ4" s="232"/>
      <c r="AK4" s="231" t="s">
        <v>37</v>
      </c>
      <c r="AL4" s="231"/>
      <c r="AM4" s="231"/>
      <c r="AN4" s="231"/>
      <c r="AO4" s="231" t="s">
        <v>33</v>
      </c>
      <c r="AP4" s="231"/>
      <c r="AQ4" s="231"/>
      <c r="AR4" s="231"/>
      <c r="AS4" s="231" t="s">
        <v>34</v>
      </c>
      <c r="AT4" s="231"/>
      <c r="AU4" s="231"/>
      <c r="AV4" s="231"/>
      <c r="AW4" s="231" t="s">
        <v>35</v>
      </c>
      <c r="AX4" s="231"/>
      <c r="AY4" s="231"/>
      <c r="AZ4" s="231"/>
      <c r="BA4" s="127" t="s">
        <v>52</v>
      </c>
      <c r="BB4" s="127" t="s">
        <v>24</v>
      </c>
      <c r="BC4" s="127" t="s">
        <v>25</v>
      </c>
    </row>
    <row r="5" spans="1:56" ht="64.5" customHeight="1">
      <c r="A5" s="239" t="s">
        <v>367</v>
      </c>
      <c r="B5" s="240" t="s">
        <v>359</v>
      </c>
      <c r="C5" s="151" t="s">
        <v>4</v>
      </c>
      <c r="D5" s="152" t="s">
        <v>360</v>
      </c>
      <c r="E5" s="151" t="s">
        <v>0</v>
      </c>
      <c r="F5" s="151" t="s">
        <v>63</v>
      </c>
      <c r="G5" s="151" t="s">
        <v>64</v>
      </c>
      <c r="H5" s="151" t="s">
        <v>36</v>
      </c>
      <c r="I5" s="151" t="s">
        <v>0</v>
      </c>
      <c r="J5" s="151" t="s">
        <v>63</v>
      </c>
      <c r="K5" s="151" t="s">
        <v>64</v>
      </c>
      <c r="L5" s="151" t="s">
        <v>36</v>
      </c>
      <c r="M5" s="151" t="s">
        <v>0</v>
      </c>
      <c r="N5" s="151" t="s">
        <v>63</v>
      </c>
      <c r="O5" s="151" t="s">
        <v>64</v>
      </c>
      <c r="P5" s="151" t="s">
        <v>36</v>
      </c>
      <c r="Q5" s="151" t="s">
        <v>0</v>
      </c>
      <c r="R5" s="151" t="s">
        <v>63</v>
      </c>
      <c r="S5" s="151" t="s">
        <v>64</v>
      </c>
      <c r="T5" s="151" t="s">
        <v>36</v>
      </c>
      <c r="U5" s="151" t="s">
        <v>0</v>
      </c>
      <c r="V5" s="151" t="s">
        <v>63</v>
      </c>
      <c r="W5" s="151" t="s">
        <v>64</v>
      </c>
      <c r="X5" s="151" t="s">
        <v>36</v>
      </c>
      <c r="Y5" s="151" t="s">
        <v>0</v>
      </c>
      <c r="Z5" s="151" t="s">
        <v>63</v>
      </c>
      <c r="AA5" s="151" t="s">
        <v>64</v>
      </c>
      <c r="AB5" s="151" t="s">
        <v>36</v>
      </c>
      <c r="AC5" s="151" t="s">
        <v>0</v>
      </c>
      <c r="AD5" s="151" t="s">
        <v>63</v>
      </c>
      <c r="AE5" s="151" t="s">
        <v>64</v>
      </c>
      <c r="AF5" s="151" t="s">
        <v>36</v>
      </c>
      <c r="AG5" s="151" t="s">
        <v>0</v>
      </c>
      <c r="AH5" s="151" t="s">
        <v>63</v>
      </c>
      <c r="AI5" s="151" t="s">
        <v>64</v>
      </c>
      <c r="AJ5" s="151" t="s">
        <v>36</v>
      </c>
      <c r="AK5" s="151" t="s">
        <v>0</v>
      </c>
      <c r="AL5" s="151" t="s">
        <v>63</v>
      </c>
      <c r="AM5" s="151" t="s">
        <v>64</v>
      </c>
      <c r="AN5" s="151" t="s">
        <v>36</v>
      </c>
      <c r="AO5" s="151" t="s">
        <v>0</v>
      </c>
      <c r="AP5" s="151" t="s">
        <v>63</v>
      </c>
      <c r="AQ5" s="151" t="s">
        <v>64</v>
      </c>
      <c r="AR5" s="151" t="s">
        <v>36</v>
      </c>
      <c r="AS5" s="151" t="s">
        <v>0</v>
      </c>
      <c r="AT5" s="151" t="s">
        <v>63</v>
      </c>
      <c r="AU5" s="151" t="s">
        <v>64</v>
      </c>
      <c r="AV5" s="151" t="s">
        <v>36</v>
      </c>
      <c r="AW5" s="151" t="s">
        <v>0</v>
      </c>
      <c r="AX5" s="151" t="s">
        <v>63</v>
      </c>
      <c r="AY5" s="151" t="s">
        <v>64</v>
      </c>
      <c r="AZ5" s="151" t="s">
        <v>36</v>
      </c>
      <c r="BA5" s="242">
        <f>SUM(AZ6+AV6+AR6+AN6+AJ6+AF6+AB6+X6+T6+P6+L6+H6)</f>
        <v>4599</v>
      </c>
      <c r="BB5" s="233" t="s">
        <v>361</v>
      </c>
      <c r="BC5" s="233" t="s">
        <v>362</v>
      </c>
    </row>
    <row r="6" spans="1:56" ht="36.75" customHeight="1">
      <c r="A6" s="231"/>
      <c r="B6" s="238"/>
      <c r="C6" s="231" t="s">
        <v>5</v>
      </c>
      <c r="D6" s="232" t="s">
        <v>363</v>
      </c>
      <c r="E6" s="156">
        <v>138</v>
      </c>
      <c r="F6" s="156">
        <v>44</v>
      </c>
      <c r="G6" s="156">
        <v>139</v>
      </c>
      <c r="H6" s="156">
        <f>SUM(E6:G6)</f>
        <v>321</v>
      </c>
      <c r="I6" s="156">
        <v>137</v>
      </c>
      <c r="J6" s="156">
        <v>42</v>
      </c>
      <c r="K6" s="156">
        <v>147</v>
      </c>
      <c r="L6" s="156">
        <f>SUM(I6:K6)</f>
        <v>326</v>
      </c>
      <c r="M6" s="156">
        <v>138</v>
      </c>
      <c r="N6" s="156">
        <v>46</v>
      </c>
      <c r="O6" s="156">
        <v>156</v>
      </c>
      <c r="P6" s="156">
        <f>SUM(M6:O6)</f>
        <v>340</v>
      </c>
      <c r="Q6" s="156">
        <v>142</v>
      </c>
      <c r="R6" s="156">
        <v>50</v>
      </c>
      <c r="S6" s="156">
        <v>157</v>
      </c>
      <c r="T6" s="156">
        <f>SUM(Q6:S6)</f>
        <v>349</v>
      </c>
      <c r="U6" s="156">
        <v>150</v>
      </c>
      <c r="V6" s="156">
        <v>51</v>
      </c>
      <c r="W6" s="156">
        <v>158</v>
      </c>
      <c r="X6" s="156">
        <f>SUM(U6:W6)</f>
        <v>359</v>
      </c>
      <c r="Y6" s="156">
        <v>162</v>
      </c>
      <c r="Z6" s="156">
        <v>70</v>
      </c>
      <c r="AA6" s="156">
        <v>157</v>
      </c>
      <c r="AB6" s="156">
        <f>SUM(Y6:AA6)</f>
        <v>389</v>
      </c>
      <c r="AC6" s="156">
        <v>165</v>
      </c>
      <c r="AD6" s="156">
        <v>73</v>
      </c>
      <c r="AE6" s="156">
        <v>165</v>
      </c>
      <c r="AF6" s="156">
        <f>SUM(AC6:AE6)</f>
        <v>403</v>
      </c>
      <c r="AG6" s="156">
        <v>186</v>
      </c>
      <c r="AH6" s="156">
        <v>60</v>
      </c>
      <c r="AI6" s="156">
        <v>173</v>
      </c>
      <c r="AJ6" s="156">
        <f>SUM(AG6:AI6)</f>
        <v>419</v>
      </c>
      <c r="AK6" s="156">
        <v>189</v>
      </c>
      <c r="AL6" s="156">
        <v>59</v>
      </c>
      <c r="AM6" s="156">
        <v>171</v>
      </c>
      <c r="AN6" s="156">
        <f>SUM(AK6:AM6)</f>
        <v>419</v>
      </c>
      <c r="AO6" s="156">
        <v>196</v>
      </c>
      <c r="AP6" s="156">
        <v>58</v>
      </c>
      <c r="AQ6" s="156">
        <v>174</v>
      </c>
      <c r="AR6" s="156">
        <f>SUM(AO6:AQ6)</f>
        <v>428</v>
      </c>
      <c r="AS6" s="156">
        <v>194</v>
      </c>
      <c r="AT6" s="156">
        <v>59</v>
      </c>
      <c r="AU6" s="156">
        <v>175</v>
      </c>
      <c r="AV6" s="156">
        <f>SUM(AS6:AU6)</f>
        <v>428</v>
      </c>
      <c r="AW6" s="156">
        <v>193</v>
      </c>
      <c r="AX6" s="156">
        <v>57</v>
      </c>
      <c r="AY6" s="156">
        <v>168</v>
      </c>
      <c r="AZ6" s="156">
        <f>SUM(AW6:AY6)</f>
        <v>418</v>
      </c>
      <c r="BA6" s="243"/>
      <c r="BB6" s="234"/>
      <c r="BC6" s="234"/>
    </row>
    <row r="7" spans="1:56" ht="33" customHeight="1">
      <c r="A7" s="236"/>
      <c r="B7" s="241"/>
      <c r="C7" s="236"/>
      <c r="D7" s="237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243"/>
      <c r="BB7" s="235"/>
      <c r="BC7" s="235"/>
    </row>
    <row r="8" spans="1:56" ht="50.25" customHeight="1">
      <c r="A8" s="231"/>
      <c r="B8" s="238"/>
      <c r="C8" s="127" t="s">
        <v>47</v>
      </c>
      <c r="D8" s="128" t="s">
        <v>364</v>
      </c>
      <c r="E8" s="238" t="s">
        <v>50</v>
      </c>
      <c r="F8" s="238"/>
      <c r="G8" s="238"/>
      <c r="H8" s="238"/>
      <c r="I8" s="238" t="s">
        <v>53</v>
      </c>
      <c r="J8" s="238"/>
      <c r="K8" s="238"/>
      <c r="L8" s="238"/>
      <c r="M8" s="238" t="s">
        <v>54</v>
      </c>
      <c r="N8" s="238"/>
      <c r="O8" s="238"/>
      <c r="P8" s="238"/>
      <c r="Q8" s="238" t="s">
        <v>55</v>
      </c>
      <c r="R8" s="238"/>
      <c r="S8" s="238"/>
      <c r="T8" s="238"/>
      <c r="U8" s="238" t="s">
        <v>56</v>
      </c>
      <c r="V8" s="238"/>
      <c r="W8" s="238"/>
      <c r="X8" s="238"/>
      <c r="Y8" s="238" t="s">
        <v>57</v>
      </c>
      <c r="Z8" s="238"/>
      <c r="AA8" s="238"/>
      <c r="AB8" s="238"/>
      <c r="AC8" s="238" t="s">
        <v>58</v>
      </c>
      <c r="AD8" s="238"/>
      <c r="AE8" s="238"/>
      <c r="AF8" s="238"/>
      <c r="AG8" s="238" t="s">
        <v>59</v>
      </c>
      <c r="AH8" s="238"/>
      <c r="AI8" s="238"/>
      <c r="AJ8" s="238"/>
      <c r="AK8" s="238" t="s">
        <v>131</v>
      </c>
      <c r="AL8" s="238"/>
      <c r="AM8" s="238"/>
      <c r="AN8" s="238"/>
      <c r="AO8" s="238" t="s">
        <v>60</v>
      </c>
      <c r="AP8" s="238"/>
      <c r="AQ8" s="238"/>
      <c r="AR8" s="238"/>
      <c r="AS8" s="238" t="s">
        <v>61</v>
      </c>
      <c r="AT8" s="238"/>
      <c r="AU8" s="238"/>
      <c r="AV8" s="238"/>
      <c r="AW8" s="238" t="s">
        <v>62</v>
      </c>
      <c r="AX8" s="238"/>
      <c r="AY8" s="238"/>
      <c r="AZ8" s="238"/>
      <c r="BA8" s="243"/>
      <c r="BB8" s="234"/>
      <c r="BC8" s="234"/>
    </row>
    <row r="9" spans="1:56" ht="63" customHeight="1">
      <c r="A9" s="231"/>
      <c r="B9" s="238"/>
      <c r="C9" s="127" t="s">
        <v>48</v>
      </c>
      <c r="D9" s="127" t="s">
        <v>365</v>
      </c>
      <c r="E9" s="154" t="s">
        <v>0</v>
      </c>
      <c r="F9" s="154" t="s">
        <v>63</v>
      </c>
      <c r="G9" s="154" t="s">
        <v>64</v>
      </c>
      <c r="H9" s="154" t="s">
        <v>36</v>
      </c>
      <c r="I9" s="154" t="s">
        <v>0</v>
      </c>
      <c r="J9" s="154" t="s">
        <v>63</v>
      </c>
      <c r="K9" s="154" t="s">
        <v>64</v>
      </c>
      <c r="L9" s="154" t="s">
        <v>36</v>
      </c>
      <c r="M9" s="154" t="s">
        <v>0</v>
      </c>
      <c r="N9" s="154" t="s">
        <v>63</v>
      </c>
      <c r="O9" s="154" t="s">
        <v>64</v>
      </c>
      <c r="P9" s="154" t="s">
        <v>36</v>
      </c>
      <c r="Q9" s="154" t="s">
        <v>0</v>
      </c>
      <c r="R9" s="154" t="s">
        <v>63</v>
      </c>
      <c r="S9" s="154" t="s">
        <v>64</v>
      </c>
      <c r="T9" s="154" t="s">
        <v>36</v>
      </c>
      <c r="U9" s="154" t="s">
        <v>0</v>
      </c>
      <c r="V9" s="154" t="s">
        <v>63</v>
      </c>
      <c r="W9" s="154" t="s">
        <v>64</v>
      </c>
      <c r="X9" s="154" t="s">
        <v>36</v>
      </c>
      <c r="Y9" s="154" t="s">
        <v>0</v>
      </c>
      <c r="Z9" s="154" t="s">
        <v>63</v>
      </c>
      <c r="AA9" s="154" t="s">
        <v>64</v>
      </c>
      <c r="AB9" s="154" t="s">
        <v>36</v>
      </c>
      <c r="AC9" s="154" t="s">
        <v>0</v>
      </c>
      <c r="AD9" s="154" t="s">
        <v>63</v>
      </c>
      <c r="AE9" s="154" t="s">
        <v>64</v>
      </c>
      <c r="AF9" s="154" t="s">
        <v>36</v>
      </c>
      <c r="AG9" s="154" t="s">
        <v>0</v>
      </c>
      <c r="AH9" s="154" t="s">
        <v>63</v>
      </c>
      <c r="AI9" s="154" t="s">
        <v>64</v>
      </c>
      <c r="AJ9" s="154" t="s">
        <v>36</v>
      </c>
      <c r="AK9" s="154" t="s">
        <v>0</v>
      </c>
      <c r="AL9" s="154" t="s">
        <v>63</v>
      </c>
      <c r="AM9" s="154" t="s">
        <v>64</v>
      </c>
      <c r="AN9" s="154" t="s">
        <v>36</v>
      </c>
      <c r="AO9" s="154" t="s">
        <v>0</v>
      </c>
      <c r="AP9" s="154" t="s">
        <v>63</v>
      </c>
      <c r="AQ9" s="154" t="s">
        <v>64</v>
      </c>
      <c r="AR9" s="154" t="s">
        <v>36</v>
      </c>
      <c r="AS9" s="154" t="s">
        <v>0</v>
      </c>
      <c r="AT9" s="154" t="s">
        <v>63</v>
      </c>
      <c r="AU9" s="154" t="s">
        <v>64</v>
      </c>
      <c r="AV9" s="154" t="s">
        <v>36</v>
      </c>
      <c r="AW9" s="154" t="s">
        <v>0</v>
      </c>
      <c r="AX9" s="154" t="s">
        <v>63</v>
      </c>
      <c r="AY9" s="154" t="s">
        <v>64</v>
      </c>
      <c r="AZ9" s="154" t="s">
        <v>36</v>
      </c>
      <c r="BA9" s="243"/>
      <c r="BB9" s="234"/>
      <c r="BC9" s="234"/>
    </row>
    <row r="10" spans="1:56" ht="105" customHeight="1">
      <c r="A10" s="231"/>
      <c r="B10" s="238"/>
      <c r="C10" s="127" t="s">
        <v>133</v>
      </c>
      <c r="D10" s="127" t="s">
        <v>366</v>
      </c>
      <c r="E10" s="155">
        <f>0.01*E6</f>
        <v>1.3800000000000001</v>
      </c>
      <c r="F10" s="155">
        <f>0.015*F6</f>
        <v>0.65999999999999992</v>
      </c>
      <c r="G10" s="155">
        <f>0.02*G6</f>
        <v>2.7800000000000002</v>
      </c>
      <c r="H10" s="155">
        <f>0.01*E6+0.015*F6+0.02*G6</f>
        <v>4.82</v>
      </c>
      <c r="I10" s="155">
        <f>0.01*I6</f>
        <v>1.37</v>
      </c>
      <c r="J10" s="155">
        <f>0.015*J6</f>
        <v>0.63</v>
      </c>
      <c r="K10" s="155">
        <f>0.02*K6</f>
        <v>2.94</v>
      </c>
      <c r="L10" s="155">
        <f>0.01*I6+0.015*J6+0.02*K6</f>
        <v>4.9399999999999995</v>
      </c>
      <c r="M10" s="155">
        <f>0.01*M6</f>
        <v>1.3800000000000001</v>
      </c>
      <c r="N10" s="155">
        <f>0.015*N6</f>
        <v>0.69</v>
      </c>
      <c r="O10" s="155">
        <f>0.02*O6</f>
        <v>3.12</v>
      </c>
      <c r="P10" s="155">
        <f>0.01*M6+0.015*N6+0.02*O6</f>
        <v>5.19</v>
      </c>
      <c r="Q10" s="155">
        <f>0.01*Q6</f>
        <v>1.42</v>
      </c>
      <c r="R10" s="155">
        <f>0.015*R6</f>
        <v>0.75</v>
      </c>
      <c r="S10" s="155">
        <f>0.02*S6</f>
        <v>3.14</v>
      </c>
      <c r="T10" s="155">
        <f>0.01*Q6+0.015*R6+0.02*S6</f>
        <v>5.3100000000000005</v>
      </c>
      <c r="U10" s="155">
        <f>0.01*U6</f>
        <v>1.5</v>
      </c>
      <c r="V10" s="155">
        <f>0.015*V6</f>
        <v>0.76500000000000001</v>
      </c>
      <c r="W10" s="155">
        <f>0.02*W6</f>
        <v>3.16</v>
      </c>
      <c r="X10" s="155">
        <f>0.01*U6+0.015*V6+0.02*W6</f>
        <v>5.4250000000000007</v>
      </c>
      <c r="Y10" s="155">
        <v>1.23</v>
      </c>
      <c r="Z10" s="155">
        <v>0.77</v>
      </c>
      <c r="AA10" s="155">
        <v>2.4500000000000002</v>
      </c>
      <c r="AB10" s="155">
        <f>SUM(Y10:AA10)</f>
        <v>4.45</v>
      </c>
      <c r="AC10" s="155">
        <v>1.18</v>
      </c>
      <c r="AD10" s="155">
        <v>0.66</v>
      </c>
      <c r="AE10" s="155">
        <v>2.34</v>
      </c>
      <c r="AF10" s="155">
        <f>SUM(AC10:AE10)</f>
        <v>4.18</v>
      </c>
      <c r="AG10" s="155">
        <v>1.37</v>
      </c>
      <c r="AH10" s="155">
        <v>0.72</v>
      </c>
      <c r="AI10" s="155">
        <v>2.62</v>
      </c>
      <c r="AJ10" s="155">
        <f>SUM(AG10:AI10)</f>
        <v>4.71</v>
      </c>
      <c r="AK10" s="155">
        <v>1.55</v>
      </c>
      <c r="AL10" s="155">
        <v>0.75</v>
      </c>
      <c r="AM10" s="155">
        <v>2.82</v>
      </c>
      <c r="AN10" s="155">
        <f>SUM(AK10:AM10)</f>
        <v>5.1199999999999992</v>
      </c>
      <c r="AO10" s="155">
        <v>1.59</v>
      </c>
      <c r="AP10" s="155">
        <v>0.72</v>
      </c>
      <c r="AQ10" s="155">
        <v>2.86</v>
      </c>
      <c r="AR10" s="155">
        <f>SUM(AO10:AQ10)</f>
        <v>5.17</v>
      </c>
      <c r="AS10" s="155">
        <v>1.72</v>
      </c>
      <c r="AT10" s="155">
        <v>0.76</v>
      </c>
      <c r="AU10" s="155">
        <v>3.03</v>
      </c>
      <c r="AV10" s="155">
        <f>SUM(AS10:AU10)</f>
        <v>5.51</v>
      </c>
      <c r="AW10" s="155">
        <v>1.75</v>
      </c>
      <c r="AX10" s="155">
        <v>0.75</v>
      </c>
      <c r="AY10" s="155">
        <v>2.97</v>
      </c>
      <c r="AZ10" s="155">
        <f>SUM(AW10:AY10)</f>
        <v>5.4700000000000006</v>
      </c>
      <c r="BA10" s="244"/>
      <c r="BB10" s="234"/>
      <c r="BC10" s="234"/>
    </row>
  </sheetData>
  <mergeCells count="35">
    <mergeCell ref="A5:A10"/>
    <mergeCell ref="B5:B10"/>
    <mergeCell ref="BA5:BA10"/>
    <mergeCell ref="E8:H8"/>
    <mergeCell ref="I8:L8"/>
    <mergeCell ref="M8:P8"/>
    <mergeCell ref="Q8:T8"/>
    <mergeCell ref="U8:X8"/>
    <mergeCell ref="AG8:AJ8"/>
    <mergeCell ref="AK8:AN8"/>
    <mergeCell ref="AO8:AR8"/>
    <mergeCell ref="AS8:AV8"/>
    <mergeCell ref="AW8:AZ8"/>
    <mergeCell ref="BB5:BB10"/>
    <mergeCell ref="BC5:BC10"/>
    <mergeCell ref="C6:C7"/>
    <mergeCell ref="D6:D7"/>
    <mergeCell ref="AW4:AZ4"/>
    <mergeCell ref="Y8:AB8"/>
    <mergeCell ref="AC8:AF8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rintOptions horizontalCentered="1"/>
  <pageMargins left="0" right="0" top="0.39370078740157483" bottom="0.82677165354330717" header="0.31496062992125984" footer="0.31496062992125984"/>
  <pageSetup paperSize="9" fitToWidth="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V10"/>
  <sheetViews>
    <sheetView topLeftCell="H1" workbookViewId="0">
      <selection activeCell="BA5" sqref="BA5:BA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136</v>
      </c>
      <c r="B1" s="175"/>
    </row>
    <row r="2" spans="1:56" ht="38.25" customHeight="1">
      <c r="A2" s="176" t="s">
        <v>137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48"/>
      <c r="AO3" s="48"/>
      <c r="AP3" s="48"/>
      <c r="AQ3" s="48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34" t="s">
        <v>1</v>
      </c>
      <c r="B4" s="34" t="s">
        <v>2</v>
      </c>
      <c r="C4" s="34" t="s">
        <v>3</v>
      </c>
      <c r="D4" s="34" t="s">
        <v>138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34" t="s">
        <v>52</v>
      </c>
      <c r="BB4" s="34" t="s">
        <v>24</v>
      </c>
      <c r="BC4" s="34" t="s">
        <v>25</v>
      </c>
    </row>
    <row r="5" spans="1:56" ht="64.5" customHeight="1">
      <c r="A5" s="168">
        <v>18</v>
      </c>
      <c r="B5" s="168" t="s">
        <v>139</v>
      </c>
      <c r="C5" s="34" t="s">
        <v>4</v>
      </c>
      <c r="D5" s="51" t="s">
        <v>140</v>
      </c>
      <c r="E5" s="34" t="s">
        <v>0</v>
      </c>
      <c r="F5" s="34" t="s">
        <v>63</v>
      </c>
      <c r="G5" s="34" t="s">
        <v>64</v>
      </c>
      <c r="H5" s="34" t="s">
        <v>36</v>
      </c>
      <c r="I5" s="34" t="s">
        <v>0</v>
      </c>
      <c r="J5" s="34" t="s">
        <v>63</v>
      </c>
      <c r="K5" s="34" t="s">
        <v>64</v>
      </c>
      <c r="L5" s="34" t="s">
        <v>36</v>
      </c>
      <c r="M5" s="34" t="s">
        <v>0</v>
      </c>
      <c r="N5" s="34" t="s">
        <v>63</v>
      </c>
      <c r="O5" s="34" t="s">
        <v>64</v>
      </c>
      <c r="P5" s="34" t="s">
        <v>36</v>
      </c>
      <c r="Q5" s="34" t="s">
        <v>0</v>
      </c>
      <c r="R5" s="34" t="s">
        <v>63</v>
      </c>
      <c r="S5" s="34" t="s">
        <v>64</v>
      </c>
      <c r="T5" s="34" t="s">
        <v>36</v>
      </c>
      <c r="U5" s="34" t="s">
        <v>0</v>
      </c>
      <c r="V5" s="34" t="s">
        <v>63</v>
      </c>
      <c r="W5" s="34" t="s">
        <v>64</v>
      </c>
      <c r="X5" s="34" t="s">
        <v>36</v>
      </c>
      <c r="Y5" s="34" t="s">
        <v>0</v>
      </c>
      <c r="Z5" s="34" t="s">
        <v>63</v>
      </c>
      <c r="AA5" s="34" t="s">
        <v>64</v>
      </c>
      <c r="AB5" s="34" t="s">
        <v>36</v>
      </c>
      <c r="AC5" s="34" t="s">
        <v>0</v>
      </c>
      <c r="AD5" s="34" t="s">
        <v>63</v>
      </c>
      <c r="AE5" s="34" t="s">
        <v>64</v>
      </c>
      <c r="AF5" s="34" t="s">
        <v>36</v>
      </c>
      <c r="AG5" s="34" t="s">
        <v>0</v>
      </c>
      <c r="AH5" s="34" t="s">
        <v>63</v>
      </c>
      <c r="AI5" s="34" t="s">
        <v>64</v>
      </c>
      <c r="AJ5" s="34" t="s">
        <v>36</v>
      </c>
      <c r="AK5" s="34" t="s">
        <v>0</v>
      </c>
      <c r="AL5" s="34" t="s">
        <v>63</v>
      </c>
      <c r="AM5" s="34" t="s">
        <v>64</v>
      </c>
      <c r="AN5" s="34" t="s">
        <v>36</v>
      </c>
      <c r="AO5" s="34" t="s">
        <v>0</v>
      </c>
      <c r="AP5" s="34" t="s">
        <v>63</v>
      </c>
      <c r="AQ5" s="34" t="s">
        <v>64</v>
      </c>
      <c r="AR5" s="34" t="s">
        <v>36</v>
      </c>
      <c r="AS5" s="34" t="s">
        <v>0</v>
      </c>
      <c r="AT5" s="34" t="s">
        <v>63</v>
      </c>
      <c r="AU5" s="34" t="s">
        <v>64</v>
      </c>
      <c r="AV5" s="34" t="s">
        <v>36</v>
      </c>
      <c r="AW5" s="34" t="s">
        <v>0</v>
      </c>
      <c r="AX5" s="34" t="s">
        <v>63</v>
      </c>
      <c r="AY5" s="34" t="s">
        <v>64</v>
      </c>
      <c r="AZ5" s="34" t="s">
        <v>36</v>
      </c>
      <c r="BA5" s="169">
        <f>H6+L6+P6+T6+X6+AB6+AF6+AJ6+AN6+AR6+AV6+AZ6</f>
        <v>709</v>
      </c>
      <c r="BB5" s="172">
        <f>H10+L10+P10+T10+X10+AB10+AF10+AJ10+AN10+AR10+AV10+AZ10</f>
        <v>8.2700000000000014</v>
      </c>
      <c r="BC5" s="172">
        <f>BB5/2</f>
        <v>4.1350000000000007</v>
      </c>
    </row>
    <row r="6" spans="1:56" ht="36.75" customHeight="1">
      <c r="A6" s="168"/>
      <c r="B6" s="168"/>
      <c r="C6" s="169" t="s">
        <v>5</v>
      </c>
      <c r="D6" s="181">
        <v>13504391089</v>
      </c>
      <c r="E6" s="169">
        <v>59</v>
      </c>
      <c r="F6" s="169">
        <v>3</v>
      </c>
      <c r="G6" s="169">
        <v>6</v>
      </c>
      <c r="H6" s="169">
        <v>68</v>
      </c>
      <c r="I6" s="169">
        <v>59</v>
      </c>
      <c r="J6" s="169">
        <v>3</v>
      </c>
      <c r="K6" s="169">
        <v>7</v>
      </c>
      <c r="L6" s="169">
        <v>69</v>
      </c>
      <c r="M6" s="169">
        <v>53</v>
      </c>
      <c r="N6" s="169">
        <v>3</v>
      </c>
      <c r="O6" s="169">
        <v>10</v>
      </c>
      <c r="P6" s="169">
        <v>66</v>
      </c>
      <c r="Q6" s="169">
        <v>52</v>
      </c>
      <c r="R6" s="169">
        <v>3</v>
      </c>
      <c r="S6" s="169">
        <v>10</v>
      </c>
      <c r="T6" s="169">
        <v>65</v>
      </c>
      <c r="U6" s="169">
        <v>51</v>
      </c>
      <c r="V6" s="169">
        <v>2</v>
      </c>
      <c r="W6" s="169">
        <v>10</v>
      </c>
      <c r="X6" s="169">
        <v>63</v>
      </c>
      <c r="Y6" s="169">
        <v>34</v>
      </c>
      <c r="Z6" s="169">
        <v>2</v>
      </c>
      <c r="AA6" s="169">
        <v>10</v>
      </c>
      <c r="AB6" s="169">
        <f>Y6+Z6+AA6</f>
        <v>46</v>
      </c>
      <c r="AC6" s="169">
        <v>35</v>
      </c>
      <c r="AD6" s="169">
        <v>2</v>
      </c>
      <c r="AE6" s="169">
        <v>10</v>
      </c>
      <c r="AF6" s="169">
        <f t="shared" ref="AF6" si="0">AC6+AD6+AE6</f>
        <v>47</v>
      </c>
      <c r="AG6" s="169">
        <v>35</v>
      </c>
      <c r="AH6" s="169">
        <v>2</v>
      </c>
      <c r="AI6" s="169">
        <v>9</v>
      </c>
      <c r="AJ6" s="169">
        <f t="shared" ref="AJ6" si="1">AG6+AH6+AI6</f>
        <v>46</v>
      </c>
      <c r="AK6" s="169">
        <v>36</v>
      </c>
      <c r="AL6" s="169">
        <v>2</v>
      </c>
      <c r="AM6" s="169">
        <v>9</v>
      </c>
      <c r="AN6" s="169">
        <f t="shared" ref="AN6" si="2">AK6+AL6+AM6</f>
        <v>47</v>
      </c>
      <c r="AO6" s="169">
        <v>54</v>
      </c>
      <c r="AP6" s="169">
        <v>2</v>
      </c>
      <c r="AQ6" s="169">
        <v>9</v>
      </c>
      <c r="AR6" s="169">
        <f t="shared" ref="AR6" si="3">AO6+AP6+AQ6</f>
        <v>65</v>
      </c>
      <c r="AS6" s="169">
        <v>55</v>
      </c>
      <c r="AT6" s="169">
        <v>2</v>
      </c>
      <c r="AU6" s="169">
        <v>7</v>
      </c>
      <c r="AV6" s="169">
        <f t="shared" ref="AV6" si="4">AS6+AT6+AU6</f>
        <v>64</v>
      </c>
      <c r="AW6" s="169">
        <v>54</v>
      </c>
      <c r="AX6" s="169">
        <v>2</v>
      </c>
      <c r="AY6" s="169">
        <v>7</v>
      </c>
      <c r="AZ6" s="169">
        <f t="shared" ref="AZ6" si="5">AW6+AX6+AY6</f>
        <v>63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34" t="s">
        <v>47</v>
      </c>
      <c r="D8" s="52">
        <v>42853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34" t="s">
        <v>48</v>
      </c>
      <c r="D9" s="34" t="s">
        <v>142</v>
      </c>
      <c r="E9" s="34" t="s">
        <v>0</v>
      </c>
      <c r="F9" s="34" t="s">
        <v>63</v>
      </c>
      <c r="G9" s="34" t="s">
        <v>64</v>
      </c>
      <c r="H9" s="34" t="s">
        <v>36</v>
      </c>
      <c r="I9" s="34" t="s">
        <v>0</v>
      </c>
      <c r="J9" s="34" t="s">
        <v>63</v>
      </c>
      <c r="K9" s="34" t="s">
        <v>64</v>
      </c>
      <c r="L9" s="34" t="s">
        <v>36</v>
      </c>
      <c r="M9" s="34" t="s">
        <v>0</v>
      </c>
      <c r="N9" s="34" t="s">
        <v>63</v>
      </c>
      <c r="O9" s="34" t="s">
        <v>64</v>
      </c>
      <c r="P9" s="34" t="s">
        <v>36</v>
      </c>
      <c r="Q9" s="34" t="s">
        <v>0</v>
      </c>
      <c r="R9" s="34" t="s">
        <v>63</v>
      </c>
      <c r="S9" s="34" t="s">
        <v>64</v>
      </c>
      <c r="T9" s="34" t="s">
        <v>36</v>
      </c>
      <c r="U9" s="34" t="s">
        <v>0</v>
      </c>
      <c r="V9" s="34" t="s">
        <v>63</v>
      </c>
      <c r="W9" s="34" t="s">
        <v>64</v>
      </c>
      <c r="X9" s="34" t="s">
        <v>36</v>
      </c>
      <c r="Y9" s="34" t="s">
        <v>0</v>
      </c>
      <c r="Z9" s="34" t="s">
        <v>63</v>
      </c>
      <c r="AA9" s="34" t="s">
        <v>64</v>
      </c>
      <c r="AB9" s="34" t="s">
        <v>36</v>
      </c>
      <c r="AC9" s="34" t="s">
        <v>0</v>
      </c>
      <c r="AD9" s="34" t="s">
        <v>63</v>
      </c>
      <c r="AE9" s="34" t="s">
        <v>64</v>
      </c>
      <c r="AF9" s="34" t="s">
        <v>36</v>
      </c>
      <c r="AG9" s="34" t="s">
        <v>0</v>
      </c>
      <c r="AH9" s="34" t="s">
        <v>63</v>
      </c>
      <c r="AI9" s="34" t="s">
        <v>64</v>
      </c>
      <c r="AJ9" s="34" t="s">
        <v>36</v>
      </c>
      <c r="AK9" s="34" t="s">
        <v>0</v>
      </c>
      <c r="AL9" s="34" t="s">
        <v>63</v>
      </c>
      <c r="AM9" s="34" t="s">
        <v>64</v>
      </c>
      <c r="AN9" s="34" t="s">
        <v>36</v>
      </c>
      <c r="AO9" s="34" t="s">
        <v>0</v>
      </c>
      <c r="AP9" s="34" t="s">
        <v>63</v>
      </c>
      <c r="AQ9" s="34" t="s">
        <v>64</v>
      </c>
      <c r="AR9" s="34" t="s">
        <v>36</v>
      </c>
      <c r="AS9" s="34" t="s">
        <v>0</v>
      </c>
      <c r="AT9" s="34" t="s">
        <v>63</v>
      </c>
      <c r="AU9" s="34" t="s">
        <v>64</v>
      </c>
      <c r="AV9" s="34" t="s">
        <v>36</v>
      </c>
      <c r="AW9" s="34" t="s">
        <v>0</v>
      </c>
      <c r="AX9" s="34" t="s">
        <v>63</v>
      </c>
      <c r="AY9" s="34" t="s">
        <v>64</v>
      </c>
      <c r="AZ9" s="34" t="s">
        <v>36</v>
      </c>
      <c r="BA9" s="171"/>
      <c r="BB9" s="172"/>
      <c r="BC9" s="172"/>
    </row>
    <row r="10" spans="1:56" ht="105" customHeight="1">
      <c r="A10" s="168"/>
      <c r="B10" s="168"/>
      <c r="C10" s="34" t="s">
        <v>143</v>
      </c>
      <c r="D10" s="34">
        <v>330</v>
      </c>
      <c r="E10" s="26">
        <f>E6*0.01</f>
        <v>0.59</v>
      </c>
      <c r="F10" s="26">
        <f>F6*0.015</f>
        <v>4.4999999999999998E-2</v>
      </c>
      <c r="G10" s="26">
        <f>G6*0.02</f>
        <v>0.12</v>
      </c>
      <c r="H10" s="26">
        <f>E10+F10+G10</f>
        <v>0.755</v>
      </c>
      <c r="I10" s="119">
        <f t="shared" ref="I10" si="6">I6*0.01</f>
        <v>0.59</v>
      </c>
      <c r="J10" s="119">
        <f t="shared" ref="J10" si="7">J6*0.015</f>
        <v>4.4999999999999998E-2</v>
      </c>
      <c r="K10" s="119">
        <f t="shared" ref="K10" si="8">K6*0.02</f>
        <v>0.14000000000000001</v>
      </c>
      <c r="L10" s="119">
        <f t="shared" ref="L10" si="9">I10+J10+K10</f>
        <v>0.77500000000000002</v>
      </c>
      <c r="M10" s="119">
        <f t="shared" ref="M10" si="10">M6*0.01</f>
        <v>0.53</v>
      </c>
      <c r="N10" s="119">
        <f t="shared" ref="N10" si="11">N6*0.015</f>
        <v>4.4999999999999998E-2</v>
      </c>
      <c r="O10" s="119">
        <f t="shared" ref="O10" si="12">O6*0.02</f>
        <v>0.2</v>
      </c>
      <c r="P10" s="119">
        <f t="shared" ref="P10" si="13">M10+N10+O10</f>
        <v>0.77500000000000013</v>
      </c>
      <c r="Q10" s="119">
        <f t="shared" ref="Q10" si="14">Q6*0.01</f>
        <v>0.52</v>
      </c>
      <c r="R10" s="119">
        <f t="shared" ref="R10" si="15">R6*0.015</f>
        <v>4.4999999999999998E-2</v>
      </c>
      <c r="S10" s="119">
        <f t="shared" ref="S10" si="16">S6*0.02</f>
        <v>0.2</v>
      </c>
      <c r="T10" s="119">
        <f t="shared" ref="T10" si="17">Q10+R10+S10</f>
        <v>0.76500000000000012</v>
      </c>
      <c r="U10" s="119">
        <f t="shared" ref="U10" si="18">U6*0.01</f>
        <v>0.51</v>
      </c>
      <c r="V10" s="119">
        <f t="shared" ref="V10" si="19">V6*0.015</f>
        <v>0.03</v>
      </c>
      <c r="W10" s="119">
        <f t="shared" ref="W10" si="20">W6*0.02</f>
        <v>0.2</v>
      </c>
      <c r="X10" s="119">
        <f t="shared" ref="X10" si="21">U10+V10+W10</f>
        <v>0.74</v>
      </c>
      <c r="Y10" s="119">
        <f t="shared" ref="Y10" si="22">Y6*0.01</f>
        <v>0.34</v>
      </c>
      <c r="Z10" s="119">
        <f t="shared" ref="Z10" si="23">Z6*0.015</f>
        <v>0.03</v>
      </c>
      <c r="AA10" s="119">
        <f t="shared" ref="AA10" si="24">AA6*0.02</f>
        <v>0.2</v>
      </c>
      <c r="AB10" s="119">
        <f t="shared" ref="AB10" si="25">Y10+Z10+AA10</f>
        <v>0.57000000000000006</v>
      </c>
      <c r="AC10" s="119">
        <f t="shared" ref="AC10" si="26">AC6*0.01</f>
        <v>0.35000000000000003</v>
      </c>
      <c r="AD10" s="119">
        <f t="shared" ref="AD10" si="27">AD6*0.015</f>
        <v>0.03</v>
      </c>
      <c r="AE10" s="119">
        <f t="shared" ref="AE10" si="28">AE6*0.02</f>
        <v>0.2</v>
      </c>
      <c r="AF10" s="119">
        <f t="shared" ref="AF10" si="29">AC10+AD10+AE10</f>
        <v>0.58000000000000007</v>
      </c>
      <c r="AG10" s="119">
        <f t="shared" ref="AG10" si="30">AG6*0.01</f>
        <v>0.35000000000000003</v>
      </c>
      <c r="AH10" s="119">
        <f t="shared" ref="AH10" si="31">AH6*0.015</f>
        <v>0.03</v>
      </c>
      <c r="AI10" s="119">
        <f t="shared" ref="AI10" si="32">AI6*0.02</f>
        <v>0.18</v>
      </c>
      <c r="AJ10" s="119">
        <f t="shared" ref="AJ10" si="33">AG10+AH10+AI10</f>
        <v>0.56000000000000005</v>
      </c>
      <c r="AK10" s="119">
        <f t="shared" ref="AK10" si="34">AK6*0.01</f>
        <v>0.36</v>
      </c>
      <c r="AL10" s="119">
        <f t="shared" ref="AL10" si="35">AL6*0.015</f>
        <v>0.03</v>
      </c>
      <c r="AM10" s="119">
        <f t="shared" ref="AM10" si="36">AM6*0.02</f>
        <v>0.18</v>
      </c>
      <c r="AN10" s="119">
        <f t="shared" ref="AN10" si="37">AK10+AL10+AM10</f>
        <v>0.57000000000000006</v>
      </c>
      <c r="AO10" s="119">
        <f t="shared" ref="AO10" si="38">AO6*0.01</f>
        <v>0.54</v>
      </c>
      <c r="AP10" s="119">
        <f t="shared" ref="AP10" si="39">AP6*0.015</f>
        <v>0.03</v>
      </c>
      <c r="AQ10" s="119">
        <f t="shared" ref="AQ10" si="40">AQ6*0.02</f>
        <v>0.18</v>
      </c>
      <c r="AR10" s="119">
        <f t="shared" ref="AR10" si="41">AO10+AP10+AQ10</f>
        <v>0.75</v>
      </c>
      <c r="AS10" s="119">
        <f t="shared" ref="AS10" si="42">AS6*0.01</f>
        <v>0.55000000000000004</v>
      </c>
      <c r="AT10" s="119">
        <f t="shared" ref="AT10" si="43">AT6*0.015</f>
        <v>0.03</v>
      </c>
      <c r="AU10" s="119">
        <f t="shared" ref="AU10" si="44">AU6*0.02</f>
        <v>0.14000000000000001</v>
      </c>
      <c r="AV10" s="119">
        <f t="shared" ref="AV10" si="45">AS10+AT10+AU10</f>
        <v>0.72000000000000008</v>
      </c>
      <c r="AW10" s="119">
        <f t="shared" ref="AW10" si="46">AW6*0.01</f>
        <v>0.54</v>
      </c>
      <c r="AX10" s="119">
        <f t="shared" ref="AX10" si="47">AX6*0.015</f>
        <v>0.03</v>
      </c>
      <c r="AY10" s="119">
        <f t="shared" ref="AY10" si="48">AY6*0.02</f>
        <v>0.14000000000000001</v>
      </c>
      <c r="AZ10" s="119">
        <f t="shared" ref="AZ10" si="49">AW10+AX10+AY10</f>
        <v>0.71000000000000008</v>
      </c>
      <c r="BA10" s="170"/>
      <c r="BB10" s="172"/>
      <c r="BC10" s="172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V10"/>
  <sheetViews>
    <sheetView topLeftCell="N1" workbookViewId="0">
      <selection activeCell="BC5" sqref="BC5:BC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9.375" style="20" customWidth="1"/>
    <col min="5" max="5" width="2.5" style="20" customWidth="1"/>
    <col min="6" max="52" width="2.25" style="20" customWidth="1"/>
    <col min="53" max="53" width="3.5" style="20" customWidth="1"/>
    <col min="54" max="54" width="6.125" style="20" customWidth="1"/>
    <col min="55" max="55" width="6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246" t="s">
        <v>126</v>
      </c>
      <c r="B1" s="24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56" ht="38.25" customHeight="1">
      <c r="A2" s="247" t="s">
        <v>127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</row>
    <row r="3" spans="1:56" ht="22.5" customHeight="1">
      <c r="A3" s="35"/>
      <c r="B3" s="35"/>
      <c r="C3" s="35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248" t="s">
        <v>39</v>
      </c>
      <c r="AE3" s="248"/>
      <c r="AF3" s="248"/>
      <c r="AG3" s="248"/>
      <c r="AH3" s="248"/>
      <c r="AI3" s="248"/>
      <c r="AJ3" s="248"/>
      <c r="AK3" s="248"/>
      <c r="AL3" s="248"/>
      <c r="AM3" s="38"/>
      <c r="AN3" s="37"/>
      <c r="AO3" s="37"/>
      <c r="AP3" s="37"/>
      <c r="AQ3" s="37"/>
      <c r="AR3" s="248" t="s">
        <v>40</v>
      </c>
      <c r="AS3" s="248"/>
      <c r="AT3" s="248"/>
      <c r="AU3" s="248"/>
      <c r="AV3" s="248"/>
      <c r="AW3" s="248"/>
      <c r="AX3" s="248"/>
      <c r="AY3" s="248"/>
      <c r="AZ3" s="36"/>
      <c r="BA3" s="36"/>
      <c r="BB3" s="39"/>
      <c r="BC3" s="39"/>
      <c r="BD3" s="22"/>
    </row>
    <row r="4" spans="1:56" ht="63.75" customHeight="1">
      <c r="A4" s="40" t="s">
        <v>1</v>
      </c>
      <c r="B4" s="40" t="s">
        <v>2</v>
      </c>
      <c r="C4" s="40" t="s">
        <v>3</v>
      </c>
      <c r="D4" s="40" t="s">
        <v>128</v>
      </c>
      <c r="E4" s="245" t="s">
        <v>49</v>
      </c>
      <c r="F4" s="245"/>
      <c r="G4" s="245"/>
      <c r="H4" s="245"/>
      <c r="I4" s="245" t="s">
        <v>27</v>
      </c>
      <c r="J4" s="245"/>
      <c r="K4" s="245"/>
      <c r="L4" s="245"/>
      <c r="M4" s="245" t="s">
        <v>28</v>
      </c>
      <c r="N4" s="245"/>
      <c r="O4" s="245"/>
      <c r="P4" s="245"/>
      <c r="Q4" s="245" t="s">
        <v>29</v>
      </c>
      <c r="R4" s="245"/>
      <c r="S4" s="245"/>
      <c r="T4" s="245"/>
      <c r="U4" s="245" t="s">
        <v>30</v>
      </c>
      <c r="V4" s="245"/>
      <c r="W4" s="245"/>
      <c r="X4" s="245"/>
      <c r="Y4" s="245" t="s">
        <v>31</v>
      </c>
      <c r="Z4" s="245"/>
      <c r="AA4" s="245"/>
      <c r="AB4" s="245"/>
      <c r="AC4" s="245" t="s">
        <v>32</v>
      </c>
      <c r="AD4" s="245"/>
      <c r="AE4" s="245"/>
      <c r="AF4" s="245"/>
      <c r="AG4" s="249" t="s">
        <v>38</v>
      </c>
      <c r="AH4" s="249"/>
      <c r="AI4" s="249"/>
      <c r="AJ4" s="249"/>
      <c r="AK4" s="245" t="s">
        <v>37</v>
      </c>
      <c r="AL4" s="245"/>
      <c r="AM4" s="245"/>
      <c r="AN4" s="245"/>
      <c r="AO4" s="245" t="s">
        <v>33</v>
      </c>
      <c r="AP4" s="245"/>
      <c r="AQ4" s="245"/>
      <c r="AR4" s="245"/>
      <c r="AS4" s="245" t="s">
        <v>34</v>
      </c>
      <c r="AT4" s="245"/>
      <c r="AU4" s="245"/>
      <c r="AV4" s="245"/>
      <c r="AW4" s="245" t="s">
        <v>35</v>
      </c>
      <c r="AX4" s="245"/>
      <c r="AY4" s="245"/>
      <c r="AZ4" s="245"/>
      <c r="BA4" s="40" t="s">
        <v>52</v>
      </c>
      <c r="BB4" s="40" t="s">
        <v>24</v>
      </c>
      <c r="BC4" s="40" t="s">
        <v>25</v>
      </c>
    </row>
    <row r="5" spans="1:56" ht="64.5" customHeight="1">
      <c r="A5" s="245">
        <v>19</v>
      </c>
      <c r="B5" s="245" t="s">
        <v>129</v>
      </c>
      <c r="C5" s="40" t="s">
        <v>4</v>
      </c>
      <c r="D5" s="41" t="s">
        <v>130</v>
      </c>
      <c r="E5" s="40" t="s">
        <v>0</v>
      </c>
      <c r="F5" s="40" t="s">
        <v>63</v>
      </c>
      <c r="G5" s="40" t="s">
        <v>64</v>
      </c>
      <c r="H5" s="40" t="s">
        <v>36</v>
      </c>
      <c r="I5" s="40" t="s">
        <v>0</v>
      </c>
      <c r="J5" s="40" t="s">
        <v>63</v>
      </c>
      <c r="K5" s="40" t="s">
        <v>64</v>
      </c>
      <c r="L5" s="40" t="s">
        <v>36</v>
      </c>
      <c r="M5" s="40" t="s">
        <v>0</v>
      </c>
      <c r="N5" s="40" t="s">
        <v>63</v>
      </c>
      <c r="O5" s="40" t="s">
        <v>64</v>
      </c>
      <c r="P5" s="40" t="s">
        <v>36</v>
      </c>
      <c r="Q5" s="40" t="s">
        <v>0</v>
      </c>
      <c r="R5" s="40" t="s">
        <v>63</v>
      </c>
      <c r="S5" s="40" t="s">
        <v>64</v>
      </c>
      <c r="T5" s="40" t="s">
        <v>36</v>
      </c>
      <c r="U5" s="40" t="s">
        <v>0</v>
      </c>
      <c r="V5" s="40" t="s">
        <v>63</v>
      </c>
      <c r="W5" s="40" t="s">
        <v>64</v>
      </c>
      <c r="X5" s="40" t="s">
        <v>36</v>
      </c>
      <c r="Y5" s="40" t="s">
        <v>0</v>
      </c>
      <c r="Z5" s="40" t="s">
        <v>63</v>
      </c>
      <c r="AA5" s="40" t="s">
        <v>64</v>
      </c>
      <c r="AB5" s="40" t="s">
        <v>36</v>
      </c>
      <c r="AC5" s="40" t="s">
        <v>0</v>
      </c>
      <c r="AD5" s="40" t="s">
        <v>63</v>
      </c>
      <c r="AE5" s="40" t="s">
        <v>64</v>
      </c>
      <c r="AF5" s="40" t="s">
        <v>36</v>
      </c>
      <c r="AG5" s="40" t="s">
        <v>0</v>
      </c>
      <c r="AH5" s="40" t="s">
        <v>63</v>
      </c>
      <c r="AI5" s="40" t="s">
        <v>64</v>
      </c>
      <c r="AJ5" s="40" t="s">
        <v>36</v>
      </c>
      <c r="AK5" s="40" t="s">
        <v>0</v>
      </c>
      <c r="AL5" s="40" t="s">
        <v>63</v>
      </c>
      <c r="AM5" s="40" t="s">
        <v>64</v>
      </c>
      <c r="AN5" s="40" t="s">
        <v>36</v>
      </c>
      <c r="AO5" s="40" t="s">
        <v>0</v>
      </c>
      <c r="AP5" s="40" t="s">
        <v>63</v>
      </c>
      <c r="AQ5" s="40" t="s">
        <v>64</v>
      </c>
      <c r="AR5" s="40" t="s">
        <v>36</v>
      </c>
      <c r="AS5" s="40" t="s">
        <v>0</v>
      </c>
      <c r="AT5" s="40" t="s">
        <v>63</v>
      </c>
      <c r="AU5" s="40" t="s">
        <v>64</v>
      </c>
      <c r="AV5" s="40" t="s">
        <v>36</v>
      </c>
      <c r="AW5" s="40" t="s">
        <v>0</v>
      </c>
      <c r="AX5" s="40" t="s">
        <v>63</v>
      </c>
      <c r="AY5" s="40" t="s">
        <v>64</v>
      </c>
      <c r="AZ5" s="40" t="s">
        <v>36</v>
      </c>
      <c r="BA5" s="250">
        <f>H6+L6+P6+T6+X6+AB6+AF6+AJ6+AN6+AR6+AV6+AZ6</f>
        <v>461</v>
      </c>
      <c r="BB5" s="253">
        <f>H10+L10+P10+T10+X10+AB10+AF10+AJ10+AN10+AR10+AV10+AZ10</f>
        <v>7.47</v>
      </c>
      <c r="BC5" s="253">
        <f>BB5/2</f>
        <v>3.7349999999999999</v>
      </c>
    </row>
    <row r="6" spans="1:56" ht="36.75" customHeight="1">
      <c r="A6" s="245"/>
      <c r="B6" s="245"/>
      <c r="C6" s="250" t="s">
        <v>5</v>
      </c>
      <c r="D6" s="254">
        <v>15504407000</v>
      </c>
      <c r="E6" s="250">
        <v>5</v>
      </c>
      <c r="F6" s="250">
        <v>15</v>
      </c>
      <c r="G6" s="250">
        <v>14</v>
      </c>
      <c r="H6" s="250">
        <v>34</v>
      </c>
      <c r="I6" s="250">
        <v>5</v>
      </c>
      <c r="J6" s="250">
        <v>15</v>
      </c>
      <c r="K6" s="250">
        <v>14</v>
      </c>
      <c r="L6" s="250">
        <v>34</v>
      </c>
      <c r="M6" s="250">
        <v>5</v>
      </c>
      <c r="N6" s="250">
        <v>15</v>
      </c>
      <c r="O6" s="250">
        <v>14</v>
      </c>
      <c r="P6" s="250">
        <v>34</v>
      </c>
      <c r="Q6" s="250">
        <v>5</v>
      </c>
      <c r="R6" s="250">
        <v>15</v>
      </c>
      <c r="S6" s="250">
        <v>14</v>
      </c>
      <c r="T6" s="250">
        <v>34</v>
      </c>
      <c r="U6" s="250">
        <v>5</v>
      </c>
      <c r="V6" s="250">
        <v>15</v>
      </c>
      <c r="W6" s="250">
        <v>13</v>
      </c>
      <c r="X6" s="250">
        <v>33</v>
      </c>
      <c r="Y6" s="250">
        <v>6</v>
      </c>
      <c r="Z6" s="250">
        <v>19</v>
      </c>
      <c r="AA6" s="250">
        <v>15</v>
      </c>
      <c r="AB6" s="250">
        <f>Y6+Z6+AA6</f>
        <v>40</v>
      </c>
      <c r="AC6" s="250">
        <v>6</v>
      </c>
      <c r="AD6" s="250">
        <v>21</v>
      </c>
      <c r="AE6" s="250">
        <v>15</v>
      </c>
      <c r="AF6" s="250">
        <f t="shared" ref="AF6" si="0">AC6+AD6+AE6</f>
        <v>42</v>
      </c>
      <c r="AG6" s="250">
        <v>6</v>
      </c>
      <c r="AH6" s="250">
        <v>21</v>
      </c>
      <c r="AI6" s="250">
        <v>15</v>
      </c>
      <c r="AJ6" s="250">
        <f t="shared" ref="AJ6" si="1">AG6+AH6+AI6</f>
        <v>42</v>
      </c>
      <c r="AK6" s="250">
        <v>6</v>
      </c>
      <c r="AL6" s="250">
        <v>20</v>
      </c>
      <c r="AM6" s="250">
        <v>15</v>
      </c>
      <c r="AN6" s="250">
        <f t="shared" ref="AN6" si="2">AK6+AL6+AM6</f>
        <v>41</v>
      </c>
      <c r="AO6" s="250">
        <v>6</v>
      </c>
      <c r="AP6" s="250">
        <v>20</v>
      </c>
      <c r="AQ6" s="250">
        <v>16</v>
      </c>
      <c r="AR6" s="250">
        <f t="shared" ref="AR6" si="3">AO6+AP6+AQ6</f>
        <v>42</v>
      </c>
      <c r="AS6" s="250">
        <v>6</v>
      </c>
      <c r="AT6" s="250">
        <v>20</v>
      </c>
      <c r="AU6" s="250">
        <v>17</v>
      </c>
      <c r="AV6" s="250">
        <f t="shared" ref="AV6" si="4">AS6+AT6+AU6</f>
        <v>43</v>
      </c>
      <c r="AW6" s="250">
        <v>6</v>
      </c>
      <c r="AX6" s="250">
        <v>20</v>
      </c>
      <c r="AY6" s="250">
        <v>16</v>
      </c>
      <c r="AZ6" s="250">
        <f t="shared" ref="AZ6" si="5">AW6+AX6+AY6</f>
        <v>42</v>
      </c>
      <c r="BA6" s="251"/>
      <c r="BB6" s="253"/>
      <c r="BC6" s="253"/>
    </row>
    <row r="7" spans="1:56" ht="33" customHeight="1">
      <c r="A7" s="245"/>
      <c r="B7" s="245"/>
      <c r="C7" s="252"/>
      <c r="D7" s="255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1"/>
      <c r="BB7" s="253"/>
      <c r="BC7" s="253"/>
    </row>
    <row r="8" spans="1:56" ht="50.25" customHeight="1">
      <c r="A8" s="245"/>
      <c r="B8" s="245"/>
      <c r="C8" s="40" t="s">
        <v>47</v>
      </c>
      <c r="D8" s="42">
        <v>42348</v>
      </c>
      <c r="E8" s="245" t="s">
        <v>50</v>
      </c>
      <c r="F8" s="245"/>
      <c r="G8" s="245"/>
      <c r="H8" s="245"/>
      <c r="I8" s="245" t="s">
        <v>53</v>
      </c>
      <c r="J8" s="245"/>
      <c r="K8" s="245"/>
      <c r="L8" s="245"/>
      <c r="M8" s="245" t="s">
        <v>54</v>
      </c>
      <c r="N8" s="245"/>
      <c r="O8" s="245"/>
      <c r="P8" s="245"/>
      <c r="Q8" s="245" t="s">
        <v>55</v>
      </c>
      <c r="R8" s="245"/>
      <c r="S8" s="245"/>
      <c r="T8" s="245"/>
      <c r="U8" s="245" t="s">
        <v>56</v>
      </c>
      <c r="V8" s="245"/>
      <c r="W8" s="245"/>
      <c r="X8" s="245"/>
      <c r="Y8" s="245" t="s">
        <v>57</v>
      </c>
      <c r="Z8" s="245"/>
      <c r="AA8" s="245"/>
      <c r="AB8" s="245"/>
      <c r="AC8" s="245" t="s">
        <v>58</v>
      </c>
      <c r="AD8" s="245"/>
      <c r="AE8" s="245"/>
      <c r="AF8" s="245"/>
      <c r="AG8" s="245" t="s">
        <v>59</v>
      </c>
      <c r="AH8" s="245"/>
      <c r="AI8" s="245"/>
      <c r="AJ8" s="245"/>
      <c r="AK8" s="245" t="s">
        <v>131</v>
      </c>
      <c r="AL8" s="245"/>
      <c r="AM8" s="245"/>
      <c r="AN8" s="245"/>
      <c r="AO8" s="245" t="s">
        <v>60</v>
      </c>
      <c r="AP8" s="245"/>
      <c r="AQ8" s="245"/>
      <c r="AR8" s="245"/>
      <c r="AS8" s="245" t="s">
        <v>61</v>
      </c>
      <c r="AT8" s="245"/>
      <c r="AU8" s="245"/>
      <c r="AV8" s="245"/>
      <c r="AW8" s="245" t="s">
        <v>62</v>
      </c>
      <c r="AX8" s="245"/>
      <c r="AY8" s="245"/>
      <c r="AZ8" s="245"/>
      <c r="BA8" s="251"/>
      <c r="BB8" s="253"/>
      <c r="BC8" s="253"/>
    </row>
    <row r="9" spans="1:56" ht="63" customHeight="1">
      <c r="A9" s="245"/>
      <c r="B9" s="245"/>
      <c r="C9" s="40" t="s">
        <v>48</v>
      </c>
      <c r="D9" s="40" t="s">
        <v>132</v>
      </c>
      <c r="E9" s="40" t="s">
        <v>0</v>
      </c>
      <c r="F9" s="40" t="s">
        <v>63</v>
      </c>
      <c r="G9" s="40" t="s">
        <v>64</v>
      </c>
      <c r="H9" s="40" t="s">
        <v>36</v>
      </c>
      <c r="I9" s="40" t="s">
        <v>0</v>
      </c>
      <c r="J9" s="40" t="s">
        <v>63</v>
      </c>
      <c r="K9" s="40" t="s">
        <v>64</v>
      </c>
      <c r="L9" s="40" t="s">
        <v>36</v>
      </c>
      <c r="M9" s="40" t="s">
        <v>0</v>
      </c>
      <c r="N9" s="40" t="s">
        <v>63</v>
      </c>
      <c r="O9" s="40" t="s">
        <v>64</v>
      </c>
      <c r="P9" s="40" t="s">
        <v>36</v>
      </c>
      <c r="Q9" s="40" t="s">
        <v>0</v>
      </c>
      <c r="R9" s="40" t="s">
        <v>63</v>
      </c>
      <c r="S9" s="40" t="s">
        <v>64</v>
      </c>
      <c r="T9" s="40" t="s">
        <v>36</v>
      </c>
      <c r="U9" s="40" t="s">
        <v>0</v>
      </c>
      <c r="V9" s="40" t="s">
        <v>63</v>
      </c>
      <c r="W9" s="40" t="s">
        <v>64</v>
      </c>
      <c r="X9" s="40" t="s">
        <v>36</v>
      </c>
      <c r="Y9" s="40" t="s">
        <v>0</v>
      </c>
      <c r="Z9" s="40" t="s">
        <v>63</v>
      </c>
      <c r="AA9" s="40" t="s">
        <v>64</v>
      </c>
      <c r="AB9" s="40" t="s">
        <v>36</v>
      </c>
      <c r="AC9" s="40" t="s">
        <v>0</v>
      </c>
      <c r="AD9" s="40" t="s">
        <v>63</v>
      </c>
      <c r="AE9" s="40" t="s">
        <v>64</v>
      </c>
      <c r="AF9" s="40" t="s">
        <v>36</v>
      </c>
      <c r="AG9" s="40" t="s">
        <v>0</v>
      </c>
      <c r="AH9" s="40" t="s">
        <v>63</v>
      </c>
      <c r="AI9" s="40" t="s">
        <v>64</v>
      </c>
      <c r="AJ9" s="40" t="s">
        <v>36</v>
      </c>
      <c r="AK9" s="40" t="s">
        <v>0</v>
      </c>
      <c r="AL9" s="40" t="s">
        <v>63</v>
      </c>
      <c r="AM9" s="40" t="s">
        <v>64</v>
      </c>
      <c r="AN9" s="40" t="s">
        <v>36</v>
      </c>
      <c r="AO9" s="40" t="s">
        <v>0</v>
      </c>
      <c r="AP9" s="40" t="s">
        <v>63</v>
      </c>
      <c r="AQ9" s="40" t="s">
        <v>64</v>
      </c>
      <c r="AR9" s="40" t="s">
        <v>36</v>
      </c>
      <c r="AS9" s="40" t="s">
        <v>0</v>
      </c>
      <c r="AT9" s="40" t="s">
        <v>63</v>
      </c>
      <c r="AU9" s="40" t="s">
        <v>64</v>
      </c>
      <c r="AV9" s="40" t="s">
        <v>36</v>
      </c>
      <c r="AW9" s="40" t="s">
        <v>0</v>
      </c>
      <c r="AX9" s="40" t="s">
        <v>63</v>
      </c>
      <c r="AY9" s="40" t="s">
        <v>64</v>
      </c>
      <c r="AZ9" s="40" t="s">
        <v>36</v>
      </c>
      <c r="BA9" s="251"/>
      <c r="BB9" s="253"/>
      <c r="BC9" s="253"/>
    </row>
    <row r="10" spans="1:56" ht="105" customHeight="1">
      <c r="A10" s="245"/>
      <c r="B10" s="245"/>
      <c r="C10" s="40" t="s">
        <v>133</v>
      </c>
      <c r="D10" s="40">
        <v>47</v>
      </c>
      <c r="E10" s="43">
        <f>E6*0.01</f>
        <v>0.05</v>
      </c>
      <c r="F10" s="43">
        <f>F6*0.015</f>
        <v>0.22499999999999998</v>
      </c>
      <c r="G10" s="43">
        <f>G6*0.02</f>
        <v>0.28000000000000003</v>
      </c>
      <c r="H10" s="43">
        <f>G10+F10+E10</f>
        <v>0.55500000000000005</v>
      </c>
      <c r="I10" s="43">
        <f t="shared" ref="I10" si="6">I6*0.01</f>
        <v>0.05</v>
      </c>
      <c r="J10" s="43">
        <f t="shared" ref="J10" si="7">J6*0.015</f>
        <v>0.22499999999999998</v>
      </c>
      <c r="K10" s="43">
        <f t="shared" ref="K10" si="8">K6*0.02</f>
        <v>0.28000000000000003</v>
      </c>
      <c r="L10" s="43">
        <f t="shared" ref="L10" si="9">K10+J10+I10</f>
        <v>0.55500000000000005</v>
      </c>
      <c r="M10" s="43">
        <f t="shared" ref="M10" si="10">M6*0.01</f>
        <v>0.05</v>
      </c>
      <c r="N10" s="43">
        <f t="shared" ref="N10" si="11">N6*0.015</f>
        <v>0.22499999999999998</v>
      </c>
      <c r="O10" s="43">
        <f t="shared" ref="O10" si="12">O6*0.02</f>
        <v>0.28000000000000003</v>
      </c>
      <c r="P10" s="43">
        <f t="shared" ref="P10" si="13">O10+N10+M10</f>
        <v>0.55500000000000005</v>
      </c>
      <c r="Q10" s="43">
        <f t="shared" ref="Q10" si="14">Q6*0.01</f>
        <v>0.05</v>
      </c>
      <c r="R10" s="43">
        <f t="shared" ref="R10" si="15">R6*0.015</f>
        <v>0.22499999999999998</v>
      </c>
      <c r="S10" s="43">
        <f t="shared" ref="S10" si="16">S6*0.02</f>
        <v>0.28000000000000003</v>
      </c>
      <c r="T10" s="43">
        <f t="shared" ref="T10" si="17">S10+R10+Q10</f>
        <v>0.55500000000000005</v>
      </c>
      <c r="U10" s="43">
        <f t="shared" ref="U10" si="18">U6*0.01</f>
        <v>0.05</v>
      </c>
      <c r="V10" s="43">
        <f t="shared" ref="V10" si="19">V6*0.015</f>
        <v>0.22499999999999998</v>
      </c>
      <c r="W10" s="43">
        <f t="shared" ref="W10" si="20">W6*0.02</f>
        <v>0.26</v>
      </c>
      <c r="X10" s="43">
        <f t="shared" ref="X10" si="21">W10+V10+U10</f>
        <v>0.53500000000000003</v>
      </c>
      <c r="Y10" s="43">
        <f t="shared" ref="Y10" si="22">Y6*0.01</f>
        <v>0.06</v>
      </c>
      <c r="Z10" s="43">
        <f t="shared" ref="Z10" si="23">Z6*0.015</f>
        <v>0.28499999999999998</v>
      </c>
      <c r="AA10" s="43">
        <f t="shared" ref="AA10" si="24">AA6*0.02</f>
        <v>0.3</v>
      </c>
      <c r="AB10" s="43">
        <f t="shared" ref="AB10" si="25">AA10+Z10+Y10</f>
        <v>0.64500000000000002</v>
      </c>
      <c r="AC10" s="43">
        <f t="shared" ref="AC10" si="26">AC6*0.01</f>
        <v>0.06</v>
      </c>
      <c r="AD10" s="43">
        <f t="shared" ref="AD10" si="27">AD6*0.015</f>
        <v>0.315</v>
      </c>
      <c r="AE10" s="43">
        <f t="shared" ref="AE10" si="28">AE6*0.02</f>
        <v>0.3</v>
      </c>
      <c r="AF10" s="43">
        <f t="shared" ref="AF10" si="29">AE10+AD10+AC10</f>
        <v>0.67500000000000004</v>
      </c>
      <c r="AG10" s="43">
        <f t="shared" ref="AG10" si="30">AG6*0.01</f>
        <v>0.06</v>
      </c>
      <c r="AH10" s="43">
        <f t="shared" ref="AH10" si="31">AH6*0.015</f>
        <v>0.315</v>
      </c>
      <c r="AI10" s="43">
        <f t="shared" ref="AI10" si="32">AI6*0.02</f>
        <v>0.3</v>
      </c>
      <c r="AJ10" s="43">
        <f t="shared" ref="AJ10" si="33">AI10+AH10+AG10</f>
        <v>0.67500000000000004</v>
      </c>
      <c r="AK10" s="43">
        <f t="shared" ref="AK10" si="34">AK6*0.01</f>
        <v>0.06</v>
      </c>
      <c r="AL10" s="43">
        <f t="shared" ref="AL10" si="35">AL6*0.015</f>
        <v>0.3</v>
      </c>
      <c r="AM10" s="43">
        <f t="shared" ref="AM10" si="36">AM6*0.02</f>
        <v>0.3</v>
      </c>
      <c r="AN10" s="43">
        <f t="shared" ref="AN10" si="37">AM10+AL10+AK10</f>
        <v>0.65999999999999992</v>
      </c>
      <c r="AO10" s="43">
        <f t="shared" ref="AO10" si="38">AO6*0.01</f>
        <v>0.06</v>
      </c>
      <c r="AP10" s="43">
        <f t="shared" ref="AP10" si="39">AP6*0.015</f>
        <v>0.3</v>
      </c>
      <c r="AQ10" s="43">
        <f t="shared" ref="AQ10" si="40">AQ6*0.02</f>
        <v>0.32</v>
      </c>
      <c r="AR10" s="43">
        <f t="shared" ref="AR10" si="41">AQ10+AP10+AO10</f>
        <v>0.67999999999999994</v>
      </c>
      <c r="AS10" s="43">
        <f t="shared" ref="AS10" si="42">AS6*0.01</f>
        <v>0.06</v>
      </c>
      <c r="AT10" s="43">
        <f t="shared" ref="AT10" si="43">AT6*0.015</f>
        <v>0.3</v>
      </c>
      <c r="AU10" s="43">
        <f t="shared" ref="AU10" si="44">AU6*0.02</f>
        <v>0.34</v>
      </c>
      <c r="AV10" s="43">
        <f t="shared" ref="AV10" si="45">AU10+AT10+AS10</f>
        <v>0.7</v>
      </c>
      <c r="AW10" s="43">
        <f t="shared" ref="AW10" si="46">AW6*0.01</f>
        <v>0.06</v>
      </c>
      <c r="AX10" s="43">
        <f t="shared" ref="AX10" si="47">AX6*0.015</f>
        <v>0.3</v>
      </c>
      <c r="AY10" s="43">
        <f t="shared" ref="AY10" si="48">AY6*0.02</f>
        <v>0.32</v>
      </c>
      <c r="AZ10" s="43">
        <f t="shared" ref="AZ10" si="49">AY10+AX10+AW10</f>
        <v>0.67999999999999994</v>
      </c>
      <c r="BA10" s="252"/>
      <c r="BB10" s="253"/>
      <c r="BC10" s="253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10"/>
  <sheetViews>
    <sheetView topLeftCell="J2" workbookViewId="0">
      <selection activeCell="BB5" sqref="BB5:BB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113</v>
      </c>
      <c r="B1" s="175"/>
    </row>
    <row r="2" spans="1:56" ht="38.25" customHeight="1">
      <c r="A2" s="176" t="s">
        <v>109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23" t="s">
        <v>42</v>
      </c>
      <c r="B4" s="24" t="s">
        <v>43</v>
      </c>
      <c r="C4" s="24" t="s">
        <v>44</v>
      </c>
      <c r="D4" s="28" t="s">
        <v>116</v>
      </c>
      <c r="E4" s="256" t="s">
        <v>49</v>
      </c>
      <c r="F4" s="256"/>
      <c r="G4" s="256"/>
      <c r="H4" s="256"/>
      <c r="I4" s="256" t="s">
        <v>27</v>
      </c>
      <c r="J4" s="256"/>
      <c r="K4" s="256"/>
      <c r="L4" s="256"/>
      <c r="M4" s="256" t="s">
        <v>28</v>
      </c>
      <c r="N4" s="256"/>
      <c r="O4" s="256"/>
      <c r="P4" s="256"/>
      <c r="Q4" s="256" t="s">
        <v>29</v>
      </c>
      <c r="R4" s="256"/>
      <c r="S4" s="256"/>
      <c r="T4" s="256"/>
      <c r="U4" s="256" t="s">
        <v>30</v>
      </c>
      <c r="V4" s="256"/>
      <c r="W4" s="256"/>
      <c r="X4" s="256"/>
      <c r="Y4" s="256" t="s">
        <v>31</v>
      </c>
      <c r="Z4" s="256"/>
      <c r="AA4" s="256"/>
      <c r="AB4" s="256"/>
      <c r="AC4" s="256" t="s">
        <v>32</v>
      </c>
      <c r="AD4" s="256"/>
      <c r="AE4" s="256"/>
      <c r="AF4" s="256"/>
      <c r="AG4" s="178" t="s">
        <v>38</v>
      </c>
      <c r="AH4" s="178"/>
      <c r="AI4" s="178"/>
      <c r="AJ4" s="178"/>
      <c r="AK4" s="256" t="s">
        <v>37</v>
      </c>
      <c r="AL4" s="256"/>
      <c r="AM4" s="256"/>
      <c r="AN4" s="256"/>
      <c r="AO4" s="256" t="s">
        <v>33</v>
      </c>
      <c r="AP4" s="256"/>
      <c r="AQ4" s="256"/>
      <c r="AR4" s="256"/>
      <c r="AS4" s="256" t="s">
        <v>34</v>
      </c>
      <c r="AT4" s="256"/>
      <c r="AU4" s="256"/>
      <c r="AV4" s="256"/>
      <c r="AW4" s="256" t="s">
        <v>35</v>
      </c>
      <c r="AX4" s="256"/>
      <c r="AY4" s="256"/>
      <c r="AZ4" s="256"/>
      <c r="BA4" s="25" t="s">
        <v>52</v>
      </c>
      <c r="BB4" s="24" t="s">
        <v>51</v>
      </c>
      <c r="BC4" s="24" t="s">
        <v>41</v>
      </c>
    </row>
    <row r="5" spans="1:56" ht="64.5" customHeight="1">
      <c r="A5" s="264">
        <v>20</v>
      </c>
      <c r="B5" s="168" t="s">
        <v>122</v>
      </c>
      <c r="C5" s="24" t="s">
        <v>45</v>
      </c>
      <c r="D5" s="29" t="s">
        <v>117</v>
      </c>
      <c r="E5" s="25" t="s">
        <v>0</v>
      </c>
      <c r="F5" s="25" t="s">
        <v>63</v>
      </c>
      <c r="G5" s="25" t="s">
        <v>64</v>
      </c>
      <c r="H5" s="25" t="s">
        <v>36</v>
      </c>
      <c r="I5" s="25" t="s">
        <v>68</v>
      </c>
      <c r="J5" s="25" t="s">
        <v>69</v>
      </c>
      <c r="K5" s="25" t="s">
        <v>70</v>
      </c>
      <c r="L5" s="25" t="s">
        <v>71</v>
      </c>
      <c r="M5" s="25" t="s">
        <v>72</v>
      </c>
      <c r="N5" s="25" t="s">
        <v>73</v>
      </c>
      <c r="O5" s="25" t="s">
        <v>74</v>
      </c>
      <c r="P5" s="25" t="s">
        <v>75</v>
      </c>
      <c r="Q5" s="25" t="s">
        <v>76</v>
      </c>
      <c r="R5" s="25" t="s">
        <v>63</v>
      </c>
      <c r="S5" s="25" t="s">
        <v>64</v>
      </c>
      <c r="T5" s="25" t="s">
        <v>36</v>
      </c>
      <c r="U5" s="25" t="s">
        <v>77</v>
      </c>
      <c r="V5" s="25" t="s">
        <v>78</v>
      </c>
      <c r="W5" s="25" t="s">
        <v>79</v>
      </c>
      <c r="X5" s="25" t="s">
        <v>80</v>
      </c>
      <c r="Y5" s="25" t="s">
        <v>81</v>
      </c>
      <c r="Z5" s="25" t="s">
        <v>82</v>
      </c>
      <c r="AA5" s="25" t="s">
        <v>83</v>
      </c>
      <c r="AB5" s="25" t="s">
        <v>84</v>
      </c>
      <c r="AC5" s="25" t="s">
        <v>85</v>
      </c>
      <c r="AD5" s="25" t="s">
        <v>63</v>
      </c>
      <c r="AE5" s="25" t="s">
        <v>64</v>
      </c>
      <c r="AF5" s="25" t="s">
        <v>36</v>
      </c>
      <c r="AG5" s="25" t="s">
        <v>86</v>
      </c>
      <c r="AH5" s="25" t="s">
        <v>87</v>
      </c>
      <c r="AI5" s="25" t="s">
        <v>88</v>
      </c>
      <c r="AJ5" s="25" t="s">
        <v>89</v>
      </c>
      <c r="AK5" s="25" t="s">
        <v>90</v>
      </c>
      <c r="AL5" s="25" t="s">
        <v>91</v>
      </c>
      <c r="AM5" s="25" t="s">
        <v>92</v>
      </c>
      <c r="AN5" s="25" t="s">
        <v>93</v>
      </c>
      <c r="AO5" s="25" t="s">
        <v>94</v>
      </c>
      <c r="AP5" s="25" t="s">
        <v>63</v>
      </c>
      <c r="AQ5" s="25" t="s">
        <v>64</v>
      </c>
      <c r="AR5" s="25" t="s">
        <v>36</v>
      </c>
      <c r="AS5" s="25" t="s">
        <v>95</v>
      </c>
      <c r="AT5" s="25" t="s">
        <v>96</v>
      </c>
      <c r="AU5" s="25" t="s">
        <v>97</v>
      </c>
      <c r="AV5" s="25" t="s">
        <v>98</v>
      </c>
      <c r="AW5" s="25" t="s">
        <v>99</v>
      </c>
      <c r="AX5" s="25" t="s">
        <v>100</v>
      </c>
      <c r="AY5" s="25" t="s">
        <v>101</v>
      </c>
      <c r="AZ5" s="25" t="s">
        <v>102</v>
      </c>
      <c r="BA5" s="257">
        <f>H6+L6+P6+T6+X6+AB6+AF6+AJ6+AN6+AR6+AV6+AZ6</f>
        <v>540</v>
      </c>
      <c r="BB5" s="261">
        <f>H10+L10+P10+T10+X10+AB10+AF10+AJ10+AN10+AR10+AV10+AZ10</f>
        <v>14.04</v>
      </c>
      <c r="BC5" s="261">
        <f>BB5/2</f>
        <v>7.02</v>
      </c>
    </row>
    <row r="6" spans="1:56" ht="36.75" customHeight="1">
      <c r="A6" s="264"/>
      <c r="B6" s="264"/>
      <c r="C6" s="262" t="s">
        <v>46</v>
      </c>
      <c r="D6" s="265" t="s">
        <v>118</v>
      </c>
      <c r="E6" s="260">
        <v>26</v>
      </c>
      <c r="F6" s="260">
        <v>2</v>
      </c>
      <c r="G6" s="260">
        <v>17</v>
      </c>
      <c r="H6" s="260">
        <v>45</v>
      </c>
      <c r="I6" s="260">
        <v>26</v>
      </c>
      <c r="J6" s="260">
        <v>2</v>
      </c>
      <c r="K6" s="260">
        <v>17</v>
      </c>
      <c r="L6" s="260">
        <v>45</v>
      </c>
      <c r="M6" s="260">
        <v>26</v>
      </c>
      <c r="N6" s="260">
        <v>2</v>
      </c>
      <c r="O6" s="260">
        <v>17</v>
      </c>
      <c r="P6" s="260">
        <v>45</v>
      </c>
      <c r="Q6" s="260">
        <v>26</v>
      </c>
      <c r="R6" s="260">
        <v>2</v>
      </c>
      <c r="S6" s="260">
        <v>17</v>
      </c>
      <c r="T6" s="260">
        <v>45</v>
      </c>
      <c r="U6" s="260">
        <v>26</v>
      </c>
      <c r="V6" s="260">
        <v>2</v>
      </c>
      <c r="W6" s="260">
        <v>17</v>
      </c>
      <c r="X6" s="260">
        <v>45</v>
      </c>
      <c r="Y6" s="260">
        <v>26</v>
      </c>
      <c r="Z6" s="260">
        <v>2</v>
      </c>
      <c r="AA6" s="260">
        <v>17</v>
      </c>
      <c r="AB6" s="257">
        <f>Y6+Z6+AA6</f>
        <v>45</v>
      </c>
      <c r="AC6" s="260">
        <v>26</v>
      </c>
      <c r="AD6" s="260">
        <v>2</v>
      </c>
      <c r="AE6" s="260">
        <v>17</v>
      </c>
      <c r="AF6" s="260">
        <v>45</v>
      </c>
      <c r="AG6" s="260">
        <v>26</v>
      </c>
      <c r="AH6" s="260">
        <v>2</v>
      </c>
      <c r="AI6" s="260">
        <v>17</v>
      </c>
      <c r="AJ6" s="260">
        <v>45</v>
      </c>
      <c r="AK6" s="260">
        <v>26</v>
      </c>
      <c r="AL6" s="260">
        <v>2</v>
      </c>
      <c r="AM6" s="260">
        <v>17</v>
      </c>
      <c r="AN6" s="260">
        <v>45</v>
      </c>
      <c r="AO6" s="260">
        <v>26</v>
      </c>
      <c r="AP6" s="260">
        <v>2</v>
      </c>
      <c r="AQ6" s="260">
        <v>17</v>
      </c>
      <c r="AR6" s="260">
        <v>45</v>
      </c>
      <c r="AS6" s="260">
        <v>26</v>
      </c>
      <c r="AT6" s="260">
        <v>2</v>
      </c>
      <c r="AU6" s="260">
        <v>17</v>
      </c>
      <c r="AV6" s="260">
        <v>45</v>
      </c>
      <c r="AW6" s="260">
        <v>26</v>
      </c>
      <c r="AX6" s="260">
        <v>2</v>
      </c>
      <c r="AY6" s="260">
        <v>17</v>
      </c>
      <c r="AZ6" s="260">
        <v>45</v>
      </c>
      <c r="BA6" s="258"/>
      <c r="BB6" s="261"/>
      <c r="BC6" s="261"/>
    </row>
    <row r="7" spans="1:56" ht="33" customHeight="1">
      <c r="A7" s="264"/>
      <c r="B7" s="264"/>
      <c r="C7" s="263"/>
      <c r="D7" s="237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59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58"/>
      <c r="BB7" s="261"/>
      <c r="BC7" s="261"/>
    </row>
    <row r="8" spans="1:56" ht="50.25" customHeight="1">
      <c r="A8" s="264"/>
      <c r="B8" s="264"/>
      <c r="C8" s="24" t="s">
        <v>47</v>
      </c>
      <c r="D8" s="30" t="s">
        <v>119</v>
      </c>
      <c r="E8" s="256" t="s">
        <v>50</v>
      </c>
      <c r="F8" s="256"/>
      <c r="G8" s="256"/>
      <c r="H8" s="256"/>
      <c r="I8" s="256" t="s">
        <v>53</v>
      </c>
      <c r="J8" s="256"/>
      <c r="K8" s="256"/>
      <c r="L8" s="256"/>
      <c r="M8" s="256" t="s">
        <v>54</v>
      </c>
      <c r="N8" s="256"/>
      <c r="O8" s="256"/>
      <c r="P8" s="256"/>
      <c r="Q8" s="256" t="s">
        <v>55</v>
      </c>
      <c r="R8" s="256"/>
      <c r="S8" s="256"/>
      <c r="T8" s="256"/>
      <c r="U8" s="256" t="s">
        <v>56</v>
      </c>
      <c r="V8" s="256"/>
      <c r="W8" s="256"/>
      <c r="X8" s="256"/>
      <c r="Y8" s="256" t="s">
        <v>57</v>
      </c>
      <c r="Z8" s="256"/>
      <c r="AA8" s="256"/>
      <c r="AB8" s="256"/>
      <c r="AC8" s="256" t="s">
        <v>58</v>
      </c>
      <c r="AD8" s="256"/>
      <c r="AE8" s="256"/>
      <c r="AF8" s="256"/>
      <c r="AG8" s="256" t="s">
        <v>59</v>
      </c>
      <c r="AH8" s="256"/>
      <c r="AI8" s="256"/>
      <c r="AJ8" s="256"/>
      <c r="AK8" s="168" t="s">
        <v>105</v>
      </c>
      <c r="AL8" s="256"/>
      <c r="AM8" s="256"/>
      <c r="AN8" s="256"/>
      <c r="AO8" s="256" t="s">
        <v>60</v>
      </c>
      <c r="AP8" s="256"/>
      <c r="AQ8" s="256"/>
      <c r="AR8" s="256"/>
      <c r="AS8" s="256" t="s">
        <v>61</v>
      </c>
      <c r="AT8" s="256"/>
      <c r="AU8" s="256"/>
      <c r="AV8" s="256"/>
      <c r="AW8" s="256" t="s">
        <v>62</v>
      </c>
      <c r="AX8" s="256"/>
      <c r="AY8" s="256"/>
      <c r="AZ8" s="256"/>
      <c r="BA8" s="258"/>
      <c r="BB8" s="261"/>
      <c r="BC8" s="261"/>
    </row>
    <row r="9" spans="1:56" ht="63" customHeight="1">
      <c r="A9" s="264"/>
      <c r="B9" s="264"/>
      <c r="C9" s="24" t="s">
        <v>48</v>
      </c>
      <c r="D9" s="28" t="s">
        <v>120</v>
      </c>
      <c r="E9" s="25" t="s">
        <v>0</v>
      </c>
      <c r="F9" s="25" t="s">
        <v>63</v>
      </c>
      <c r="G9" s="25" t="s">
        <v>64</v>
      </c>
      <c r="H9" s="25" t="s">
        <v>36</v>
      </c>
      <c r="I9" s="25" t="s">
        <v>0</v>
      </c>
      <c r="J9" s="25" t="s">
        <v>63</v>
      </c>
      <c r="K9" s="25" t="s">
        <v>64</v>
      </c>
      <c r="L9" s="25" t="s">
        <v>36</v>
      </c>
      <c r="M9" s="25" t="s">
        <v>0</v>
      </c>
      <c r="N9" s="25" t="s">
        <v>63</v>
      </c>
      <c r="O9" s="25" t="s">
        <v>64</v>
      </c>
      <c r="P9" s="25" t="s">
        <v>36</v>
      </c>
      <c r="Q9" s="25" t="s">
        <v>0</v>
      </c>
      <c r="R9" s="25" t="s">
        <v>63</v>
      </c>
      <c r="S9" s="25" t="s">
        <v>64</v>
      </c>
      <c r="T9" s="25" t="s">
        <v>36</v>
      </c>
      <c r="U9" s="25" t="s">
        <v>0</v>
      </c>
      <c r="V9" s="25" t="s">
        <v>63</v>
      </c>
      <c r="W9" s="25" t="s">
        <v>64</v>
      </c>
      <c r="X9" s="25" t="s">
        <v>36</v>
      </c>
      <c r="Y9" s="25" t="s">
        <v>0</v>
      </c>
      <c r="Z9" s="25" t="s">
        <v>63</v>
      </c>
      <c r="AA9" s="25" t="s">
        <v>64</v>
      </c>
      <c r="AB9" s="25" t="s">
        <v>36</v>
      </c>
      <c r="AC9" s="25" t="s">
        <v>0</v>
      </c>
      <c r="AD9" s="25" t="s">
        <v>63</v>
      </c>
      <c r="AE9" s="25" t="s">
        <v>64</v>
      </c>
      <c r="AF9" s="25" t="s">
        <v>36</v>
      </c>
      <c r="AG9" s="25" t="s">
        <v>0</v>
      </c>
      <c r="AH9" s="25" t="s">
        <v>63</v>
      </c>
      <c r="AI9" s="25" t="s">
        <v>64</v>
      </c>
      <c r="AJ9" s="25" t="s">
        <v>36</v>
      </c>
      <c r="AK9" s="25" t="s">
        <v>0</v>
      </c>
      <c r="AL9" s="25" t="s">
        <v>63</v>
      </c>
      <c r="AM9" s="25" t="s">
        <v>64</v>
      </c>
      <c r="AN9" s="25" t="s">
        <v>36</v>
      </c>
      <c r="AO9" s="25" t="s">
        <v>0</v>
      </c>
      <c r="AP9" s="25" t="s">
        <v>63</v>
      </c>
      <c r="AQ9" s="25" t="s">
        <v>64</v>
      </c>
      <c r="AR9" s="25" t="s">
        <v>36</v>
      </c>
      <c r="AS9" s="25" t="s">
        <v>0</v>
      </c>
      <c r="AT9" s="25" t="s">
        <v>63</v>
      </c>
      <c r="AU9" s="25" t="s">
        <v>64</v>
      </c>
      <c r="AV9" s="25" t="s">
        <v>36</v>
      </c>
      <c r="AW9" s="25" t="s">
        <v>0</v>
      </c>
      <c r="AX9" s="25" t="s">
        <v>63</v>
      </c>
      <c r="AY9" s="25" t="s">
        <v>64</v>
      </c>
      <c r="AZ9" s="25" t="s">
        <v>36</v>
      </c>
      <c r="BA9" s="258"/>
      <c r="BB9" s="261"/>
      <c r="BC9" s="261"/>
    </row>
    <row r="10" spans="1:56" ht="105" customHeight="1">
      <c r="A10" s="264"/>
      <c r="B10" s="264"/>
      <c r="C10" s="23" t="s">
        <v>111</v>
      </c>
      <c r="D10" s="28" t="s">
        <v>121</v>
      </c>
      <c r="E10" s="26">
        <f>E6*0.026</f>
        <v>0.67599999999999993</v>
      </c>
      <c r="F10" s="26">
        <f t="shared" ref="F10:G10" si="0">F6*0.026</f>
        <v>5.1999999999999998E-2</v>
      </c>
      <c r="G10" s="26">
        <f t="shared" si="0"/>
        <v>0.442</v>
      </c>
      <c r="H10" s="27">
        <f>E10+F10+G10</f>
        <v>1.17</v>
      </c>
      <c r="I10" s="119">
        <f t="shared" ref="I10:AY10" si="1">I6*0.026</f>
        <v>0.67599999999999993</v>
      </c>
      <c r="J10" s="119">
        <f t="shared" si="1"/>
        <v>5.1999999999999998E-2</v>
      </c>
      <c r="K10" s="119">
        <f t="shared" si="1"/>
        <v>0.442</v>
      </c>
      <c r="L10" s="27">
        <f t="shared" ref="L10" si="2">I10+J10+K10</f>
        <v>1.17</v>
      </c>
      <c r="M10" s="119">
        <f t="shared" ref="M10" si="3">M6*0.026</f>
        <v>0.67599999999999993</v>
      </c>
      <c r="N10" s="119">
        <f t="shared" si="1"/>
        <v>5.1999999999999998E-2</v>
      </c>
      <c r="O10" s="119">
        <f t="shared" si="1"/>
        <v>0.442</v>
      </c>
      <c r="P10" s="27">
        <f t="shared" ref="P10" si="4">M10+N10+O10</f>
        <v>1.17</v>
      </c>
      <c r="Q10" s="119">
        <f t="shared" ref="Q10" si="5">Q6*0.026</f>
        <v>0.67599999999999993</v>
      </c>
      <c r="R10" s="119">
        <f t="shared" si="1"/>
        <v>5.1999999999999998E-2</v>
      </c>
      <c r="S10" s="119">
        <f t="shared" si="1"/>
        <v>0.442</v>
      </c>
      <c r="T10" s="27">
        <f t="shared" ref="T10" si="6">Q10+R10+S10</f>
        <v>1.17</v>
      </c>
      <c r="U10" s="119">
        <f t="shared" ref="U10" si="7">U6*0.026</f>
        <v>0.67599999999999993</v>
      </c>
      <c r="V10" s="119">
        <f t="shared" si="1"/>
        <v>5.1999999999999998E-2</v>
      </c>
      <c r="W10" s="119">
        <f t="shared" si="1"/>
        <v>0.442</v>
      </c>
      <c r="X10" s="27">
        <f t="shared" ref="X10" si="8">U10+V10+W10</f>
        <v>1.17</v>
      </c>
      <c r="Y10" s="119">
        <f t="shared" ref="Y10" si="9">Y6*0.026</f>
        <v>0.67599999999999993</v>
      </c>
      <c r="Z10" s="119">
        <f t="shared" si="1"/>
        <v>5.1999999999999998E-2</v>
      </c>
      <c r="AA10" s="119">
        <f t="shared" si="1"/>
        <v>0.442</v>
      </c>
      <c r="AB10" s="27">
        <f t="shared" ref="AB10" si="10">Y10+Z10+AA10</f>
        <v>1.17</v>
      </c>
      <c r="AC10" s="119">
        <f t="shared" ref="AC10" si="11">AC6*0.026</f>
        <v>0.67599999999999993</v>
      </c>
      <c r="AD10" s="119">
        <f t="shared" si="1"/>
        <v>5.1999999999999998E-2</v>
      </c>
      <c r="AE10" s="119">
        <f t="shared" si="1"/>
        <v>0.442</v>
      </c>
      <c r="AF10" s="27">
        <f t="shared" ref="AF10" si="12">AC10+AD10+AE10</f>
        <v>1.17</v>
      </c>
      <c r="AG10" s="119">
        <f t="shared" ref="AG10" si="13">AG6*0.026</f>
        <v>0.67599999999999993</v>
      </c>
      <c r="AH10" s="119">
        <f t="shared" si="1"/>
        <v>5.1999999999999998E-2</v>
      </c>
      <c r="AI10" s="119">
        <f t="shared" si="1"/>
        <v>0.442</v>
      </c>
      <c r="AJ10" s="27">
        <f t="shared" ref="AJ10" si="14">AG10+AH10+AI10</f>
        <v>1.17</v>
      </c>
      <c r="AK10" s="119">
        <f t="shared" ref="AK10" si="15">AK6*0.026</f>
        <v>0.67599999999999993</v>
      </c>
      <c r="AL10" s="119">
        <f t="shared" si="1"/>
        <v>5.1999999999999998E-2</v>
      </c>
      <c r="AM10" s="119">
        <f t="shared" si="1"/>
        <v>0.442</v>
      </c>
      <c r="AN10" s="27">
        <f t="shared" ref="AN10" si="16">AK10+AL10+AM10</f>
        <v>1.17</v>
      </c>
      <c r="AO10" s="119">
        <f t="shared" ref="AO10" si="17">AO6*0.026</f>
        <v>0.67599999999999993</v>
      </c>
      <c r="AP10" s="119">
        <f t="shared" si="1"/>
        <v>5.1999999999999998E-2</v>
      </c>
      <c r="AQ10" s="119">
        <f t="shared" si="1"/>
        <v>0.442</v>
      </c>
      <c r="AR10" s="27">
        <f t="shared" ref="AR10" si="18">AO10+AP10+AQ10</f>
        <v>1.17</v>
      </c>
      <c r="AS10" s="119">
        <f t="shared" ref="AS10" si="19">AS6*0.026</f>
        <v>0.67599999999999993</v>
      </c>
      <c r="AT10" s="119">
        <f t="shared" si="1"/>
        <v>5.1999999999999998E-2</v>
      </c>
      <c r="AU10" s="119">
        <f t="shared" si="1"/>
        <v>0.442</v>
      </c>
      <c r="AV10" s="27">
        <f t="shared" ref="AV10" si="20">AS10+AT10+AU10</f>
        <v>1.17</v>
      </c>
      <c r="AW10" s="119">
        <f t="shared" ref="AW10" si="21">AW6*0.026</f>
        <v>0.67599999999999993</v>
      </c>
      <c r="AX10" s="119">
        <f t="shared" si="1"/>
        <v>5.1999999999999998E-2</v>
      </c>
      <c r="AY10" s="119">
        <f t="shared" si="1"/>
        <v>0.442</v>
      </c>
      <c r="AZ10" s="27">
        <f t="shared" ref="AZ10" si="22">AW10+AX10+AY10</f>
        <v>1.17</v>
      </c>
      <c r="BA10" s="259"/>
      <c r="BB10" s="261"/>
      <c r="BC10" s="261"/>
    </row>
  </sheetData>
  <mergeCells count="83">
    <mergeCell ref="A1:B1"/>
    <mergeCell ref="S6:S7"/>
    <mergeCell ref="AW6:AW7"/>
    <mergeCell ref="I8:L8"/>
    <mergeCell ref="M8:P8"/>
    <mergeCell ref="G6:G7"/>
    <mergeCell ref="H6:H7"/>
    <mergeCell ref="I6:I7"/>
    <mergeCell ref="Y6:Y7"/>
    <mergeCell ref="AS4:AV4"/>
    <mergeCell ref="AW4:AZ4"/>
    <mergeCell ref="AC6:AC7"/>
    <mergeCell ref="AM6:AM7"/>
    <mergeCell ref="AI6:AI7"/>
    <mergeCell ref="AK6:AK7"/>
    <mergeCell ref="AD6:AD7"/>
    <mergeCell ref="Z6:Z7"/>
    <mergeCell ref="M6:M7"/>
    <mergeCell ref="N6:N7"/>
    <mergeCell ref="O6:O7"/>
    <mergeCell ref="P6:P7"/>
    <mergeCell ref="Y4:AB4"/>
    <mergeCell ref="AC4:AF4"/>
    <mergeCell ref="AJ6:AJ7"/>
    <mergeCell ref="D6:D7"/>
    <mergeCell ref="AO8:AR8"/>
    <mergeCell ref="AC8:AF8"/>
    <mergeCell ref="K6:K7"/>
    <mergeCell ref="L6:L7"/>
    <mergeCell ref="R6:R7"/>
    <mergeCell ref="AA6:AA7"/>
    <mergeCell ref="AB6:AB7"/>
    <mergeCell ref="AO6:AO7"/>
    <mergeCell ref="AP6:AP7"/>
    <mergeCell ref="E8:H8"/>
    <mergeCell ref="F6:F7"/>
    <mergeCell ref="Y8:AB8"/>
    <mergeCell ref="U4:X4"/>
    <mergeCell ref="Q4:T4"/>
    <mergeCell ref="C6:C7"/>
    <mergeCell ref="A5:A10"/>
    <mergeCell ref="B5:B10"/>
    <mergeCell ref="J6:J7"/>
    <mergeCell ref="E4:H4"/>
    <mergeCell ref="I4:L4"/>
    <mergeCell ref="M4:P4"/>
    <mergeCell ref="X6:X7"/>
    <mergeCell ref="Q8:T8"/>
    <mergeCell ref="U8:X8"/>
    <mergeCell ref="Q6:Q7"/>
    <mergeCell ref="V6:V7"/>
    <mergeCell ref="A2:BC2"/>
    <mergeCell ref="AH6:AH7"/>
    <mergeCell ref="E6:E7"/>
    <mergeCell ref="AE6:AE7"/>
    <mergeCell ref="AF6:AF7"/>
    <mergeCell ref="W6:W7"/>
    <mergeCell ref="T6:T7"/>
    <mergeCell ref="U6:U7"/>
    <mergeCell ref="BC5:BC10"/>
    <mergeCell ref="AR6:AR7"/>
    <mergeCell ref="AW8:AZ8"/>
    <mergeCell ref="AU6:AU7"/>
    <mergeCell ref="AS6:AS7"/>
    <mergeCell ref="BB5:BB10"/>
    <mergeCell ref="AG4:AJ4"/>
    <mergeCell ref="AK4:AN4"/>
    <mergeCell ref="AO4:AR4"/>
    <mergeCell ref="AR3:AY3"/>
    <mergeCell ref="AD3:AL3"/>
    <mergeCell ref="AG8:AJ8"/>
    <mergeCell ref="BA5:BA10"/>
    <mergeCell ref="AY6:AY7"/>
    <mergeCell ref="AX6:AX7"/>
    <mergeCell ref="AS8:AV8"/>
    <mergeCell ref="AZ6:AZ7"/>
    <mergeCell ref="AQ6:AQ7"/>
    <mergeCell ref="AG6:AG7"/>
    <mergeCell ref="AV6:AV7"/>
    <mergeCell ref="AT6:AT7"/>
    <mergeCell ref="AN6:AN7"/>
    <mergeCell ref="AL6:AL7"/>
    <mergeCell ref="AK8:AN8"/>
  </mergeCells>
  <phoneticPr fontId="18" type="noConversion"/>
  <pageMargins left="0.47" right="0.16" top="0.38" bottom="0.82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6" sqref="BD6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274" t="s">
        <v>126</v>
      </c>
      <c r="B1" s="27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</row>
    <row r="2" spans="1:56" ht="38.25" customHeight="1">
      <c r="A2" s="275" t="s">
        <v>127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28" t="s">
        <v>1</v>
      </c>
      <c r="B4" s="28" t="s">
        <v>248</v>
      </c>
      <c r="C4" s="28" t="s">
        <v>3</v>
      </c>
      <c r="D4" s="28" t="s">
        <v>249</v>
      </c>
      <c r="E4" s="231" t="s">
        <v>49</v>
      </c>
      <c r="F4" s="231"/>
      <c r="G4" s="231"/>
      <c r="H4" s="231"/>
      <c r="I4" s="231" t="s">
        <v>27</v>
      </c>
      <c r="J4" s="231"/>
      <c r="K4" s="231"/>
      <c r="L4" s="231"/>
      <c r="M4" s="231" t="s">
        <v>28</v>
      </c>
      <c r="N4" s="231"/>
      <c r="O4" s="231"/>
      <c r="P4" s="231"/>
      <c r="Q4" s="231" t="s">
        <v>29</v>
      </c>
      <c r="R4" s="231"/>
      <c r="S4" s="231"/>
      <c r="T4" s="231"/>
      <c r="U4" s="231" t="s">
        <v>30</v>
      </c>
      <c r="V4" s="231"/>
      <c r="W4" s="231"/>
      <c r="X4" s="231"/>
      <c r="Y4" s="231" t="s">
        <v>31</v>
      </c>
      <c r="Z4" s="231"/>
      <c r="AA4" s="231"/>
      <c r="AB4" s="231"/>
      <c r="AC4" s="231" t="s">
        <v>32</v>
      </c>
      <c r="AD4" s="231"/>
      <c r="AE4" s="231"/>
      <c r="AF4" s="231"/>
      <c r="AG4" s="232" t="s">
        <v>38</v>
      </c>
      <c r="AH4" s="232"/>
      <c r="AI4" s="232"/>
      <c r="AJ4" s="232"/>
      <c r="AK4" s="231" t="s">
        <v>37</v>
      </c>
      <c r="AL4" s="231"/>
      <c r="AM4" s="231"/>
      <c r="AN4" s="231"/>
      <c r="AO4" s="231" t="s">
        <v>33</v>
      </c>
      <c r="AP4" s="231"/>
      <c r="AQ4" s="231"/>
      <c r="AR4" s="231"/>
      <c r="AS4" s="231" t="s">
        <v>34</v>
      </c>
      <c r="AT4" s="231"/>
      <c r="AU4" s="231"/>
      <c r="AV4" s="231"/>
      <c r="AW4" s="231" t="s">
        <v>35</v>
      </c>
      <c r="AX4" s="231"/>
      <c r="AY4" s="231"/>
      <c r="AZ4" s="231"/>
      <c r="BA4" s="28" t="s">
        <v>52</v>
      </c>
      <c r="BB4" s="28" t="s">
        <v>24</v>
      </c>
      <c r="BC4" s="28" t="s">
        <v>25</v>
      </c>
    </row>
    <row r="5" spans="1:56" ht="64.5" customHeight="1">
      <c r="A5" s="266">
        <v>21</v>
      </c>
      <c r="B5" s="266" t="s">
        <v>250</v>
      </c>
      <c r="C5" s="108" t="s">
        <v>4</v>
      </c>
      <c r="D5" s="29" t="s">
        <v>243</v>
      </c>
      <c r="E5" s="108" t="s">
        <v>0</v>
      </c>
      <c r="F5" s="108" t="s">
        <v>63</v>
      </c>
      <c r="G5" s="108" t="s">
        <v>64</v>
      </c>
      <c r="H5" s="108" t="s">
        <v>36</v>
      </c>
      <c r="I5" s="108" t="s">
        <v>0</v>
      </c>
      <c r="J5" s="108" t="s">
        <v>63</v>
      </c>
      <c r="K5" s="108" t="s">
        <v>64</v>
      </c>
      <c r="L5" s="108" t="s">
        <v>36</v>
      </c>
      <c r="M5" s="108" t="s">
        <v>0</v>
      </c>
      <c r="N5" s="108" t="s">
        <v>63</v>
      </c>
      <c r="O5" s="108" t="s">
        <v>64</v>
      </c>
      <c r="P5" s="108" t="s">
        <v>36</v>
      </c>
      <c r="Q5" s="108" t="s">
        <v>0</v>
      </c>
      <c r="R5" s="108" t="s">
        <v>63</v>
      </c>
      <c r="S5" s="108" t="s">
        <v>64</v>
      </c>
      <c r="T5" s="108" t="s">
        <v>36</v>
      </c>
      <c r="U5" s="108" t="s">
        <v>0</v>
      </c>
      <c r="V5" s="108" t="s">
        <v>63</v>
      </c>
      <c r="W5" s="108" t="s">
        <v>64</v>
      </c>
      <c r="X5" s="108" t="s">
        <v>36</v>
      </c>
      <c r="Y5" s="108" t="s">
        <v>0</v>
      </c>
      <c r="Z5" s="108" t="s">
        <v>63</v>
      </c>
      <c r="AA5" s="108" t="s">
        <v>64</v>
      </c>
      <c r="AB5" s="108" t="s">
        <v>36</v>
      </c>
      <c r="AC5" s="108" t="s">
        <v>0</v>
      </c>
      <c r="AD5" s="108" t="s">
        <v>63</v>
      </c>
      <c r="AE5" s="108" t="s">
        <v>64</v>
      </c>
      <c r="AF5" s="108" t="s">
        <v>36</v>
      </c>
      <c r="AG5" s="108" t="s">
        <v>0</v>
      </c>
      <c r="AH5" s="108" t="s">
        <v>63</v>
      </c>
      <c r="AI5" s="108" t="s">
        <v>64</v>
      </c>
      <c r="AJ5" s="108" t="s">
        <v>36</v>
      </c>
      <c r="AK5" s="108" t="s">
        <v>0</v>
      </c>
      <c r="AL5" s="108" t="s">
        <v>63</v>
      </c>
      <c r="AM5" s="108" t="s">
        <v>64</v>
      </c>
      <c r="AN5" s="108" t="s">
        <v>36</v>
      </c>
      <c r="AO5" s="108" t="s">
        <v>0</v>
      </c>
      <c r="AP5" s="108" t="s">
        <v>63</v>
      </c>
      <c r="AQ5" s="108" t="s">
        <v>64</v>
      </c>
      <c r="AR5" s="108" t="s">
        <v>36</v>
      </c>
      <c r="AS5" s="108" t="s">
        <v>0</v>
      </c>
      <c r="AT5" s="108" t="s">
        <v>63</v>
      </c>
      <c r="AU5" s="108" t="s">
        <v>64</v>
      </c>
      <c r="AV5" s="108" t="s">
        <v>36</v>
      </c>
      <c r="AW5" s="108" t="s">
        <v>0</v>
      </c>
      <c r="AX5" s="108" t="s">
        <v>63</v>
      </c>
      <c r="AY5" s="108" t="s">
        <v>64</v>
      </c>
      <c r="AZ5" s="108" t="s">
        <v>36</v>
      </c>
      <c r="BA5" s="260">
        <f>H6+L6+P6+T6+X6+AB6+AF6+AJ6+AN6+AR6+AV6+AZ6</f>
        <v>158</v>
      </c>
      <c r="BB5" s="273">
        <f>H10+L10+P10+T10+X10+AB10+AF10+AJ10+AN10+AR10+AV10+AZ10</f>
        <v>3.9260000000000002</v>
      </c>
      <c r="BC5" s="273">
        <f>BB5/2</f>
        <v>1.9630000000000001</v>
      </c>
    </row>
    <row r="6" spans="1:56" ht="36.75" customHeight="1">
      <c r="A6" s="266"/>
      <c r="B6" s="266"/>
      <c r="C6" s="260" t="s">
        <v>5</v>
      </c>
      <c r="D6" s="265" t="s">
        <v>244</v>
      </c>
      <c r="E6" s="260">
        <v>9</v>
      </c>
      <c r="F6" s="260">
        <v>1</v>
      </c>
      <c r="G6" s="260">
        <v>1</v>
      </c>
      <c r="H6" s="260">
        <f>G6+F6+E6</f>
        <v>11</v>
      </c>
      <c r="I6" s="260">
        <v>7</v>
      </c>
      <c r="J6" s="260">
        <v>1</v>
      </c>
      <c r="K6" s="260">
        <v>1</v>
      </c>
      <c r="L6" s="260">
        <f>K6+J6+I6</f>
        <v>9</v>
      </c>
      <c r="M6" s="260">
        <v>9</v>
      </c>
      <c r="N6" s="260">
        <v>1</v>
      </c>
      <c r="O6" s="260">
        <v>1</v>
      </c>
      <c r="P6" s="260">
        <f>O6+N6+M6</f>
        <v>11</v>
      </c>
      <c r="Q6" s="260">
        <v>11</v>
      </c>
      <c r="R6" s="260">
        <v>1</v>
      </c>
      <c r="S6" s="260">
        <v>1</v>
      </c>
      <c r="T6" s="260">
        <f>S6+R6+Q6</f>
        <v>13</v>
      </c>
      <c r="U6" s="260">
        <v>12</v>
      </c>
      <c r="V6" s="260">
        <v>1</v>
      </c>
      <c r="W6" s="260">
        <v>1</v>
      </c>
      <c r="X6" s="260">
        <f>W6+V6+U6</f>
        <v>14</v>
      </c>
      <c r="Y6" s="260">
        <v>16</v>
      </c>
      <c r="Z6" s="260">
        <v>3</v>
      </c>
      <c r="AA6" s="260">
        <v>1</v>
      </c>
      <c r="AB6" s="260">
        <f>Y6+Z6+AA6</f>
        <v>20</v>
      </c>
      <c r="AC6" s="260">
        <v>13</v>
      </c>
      <c r="AD6" s="260">
        <v>2</v>
      </c>
      <c r="AE6" s="260">
        <v>1</v>
      </c>
      <c r="AF6" s="260">
        <f t="shared" ref="AF6" si="0">AC6+AD6+AE6</f>
        <v>16</v>
      </c>
      <c r="AG6" s="260">
        <v>15</v>
      </c>
      <c r="AH6" s="260">
        <v>2</v>
      </c>
      <c r="AI6" s="260">
        <v>1</v>
      </c>
      <c r="AJ6" s="260">
        <f t="shared" ref="AJ6" si="1">AG6+AH6+AI6</f>
        <v>18</v>
      </c>
      <c r="AK6" s="260">
        <v>14</v>
      </c>
      <c r="AL6" s="260">
        <v>1</v>
      </c>
      <c r="AM6" s="260">
        <v>1</v>
      </c>
      <c r="AN6" s="260">
        <f t="shared" ref="AN6" si="2">AK6+AL6+AM6</f>
        <v>16</v>
      </c>
      <c r="AO6" s="260">
        <v>12</v>
      </c>
      <c r="AP6" s="260">
        <v>1</v>
      </c>
      <c r="AQ6" s="260">
        <v>1</v>
      </c>
      <c r="AR6" s="260">
        <f t="shared" ref="AR6" si="3">AO6+AP6+AQ6</f>
        <v>14</v>
      </c>
      <c r="AS6" s="260">
        <v>9</v>
      </c>
      <c r="AT6" s="260">
        <v>0</v>
      </c>
      <c r="AU6" s="260">
        <v>0</v>
      </c>
      <c r="AV6" s="260">
        <f t="shared" ref="AV6" si="4">AS6+AT6+AU6</f>
        <v>9</v>
      </c>
      <c r="AW6" s="268">
        <v>7</v>
      </c>
      <c r="AX6" s="268">
        <v>0</v>
      </c>
      <c r="AY6" s="268">
        <v>0</v>
      </c>
      <c r="AZ6" s="268">
        <f t="shared" ref="AZ6" si="5">AW6+AX6+AY6</f>
        <v>7</v>
      </c>
      <c r="BA6" s="272"/>
      <c r="BB6" s="273"/>
      <c r="BC6" s="273"/>
    </row>
    <row r="7" spans="1:56" ht="33" customHeight="1">
      <c r="A7" s="266"/>
      <c r="B7" s="266"/>
      <c r="C7" s="271"/>
      <c r="D7" s="237"/>
      <c r="E7" s="236"/>
      <c r="F7" s="236"/>
      <c r="G7" s="236"/>
      <c r="H7" s="236"/>
      <c r="I7" s="236"/>
      <c r="J7" s="236"/>
      <c r="K7" s="236"/>
      <c r="L7" s="271"/>
      <c r="M7" s="236"/>
      <c r="N7" s="236"/>
      <c r="O7" s="236"/>
      <c r="P7" s="271"/>
      <c r="Q7" s="236"/>
      <c r="R7" s="236"/>
      <c r="S7" s="236"/>
      <c r="T7" s="271"/>
      <c r="U7" s="236"/>
      <c r="V7" s="236"/>
      <c r="W7" s="236"/>
      <c r="X7" s="271"/>
      <c r="Y7" s="236"/>
      <c r="Z7" s="236"/>
      <c r="AA7" s="236"/>
      <c r="AB7" s="271"/>
      <c r="AC7" s="236"/>
      <c r="AD7" s="236"/>
      <c r="AE7" s="236"/>
      <c r="AF7" s="271"/>
      <c r="AG7" s="236"/>
      <c r="AH7" s="236"/>
      <c r="AI7" s="236"/>
      <c r="AJ7" s="271"/>
      <c r="AK7" s="236"/>
      <c r="AL7" s="236"/>
      <c r="AM7" s="236"/>
      <c r="AN7" s="271"/>
      <c r="AO7" s="236"/>
      <c r="AP7" s="236"/>
      <c r="AQ7" s="236"/>
      <c r="AR7" s="271"/>
      <c r="AS7" s="236"/>
      <c r="AT7" s="236"/>
      <c r="AU7" s="236"/>
      <c r="AV7" s="271"/>
      <c r="AW7" s="269"/>
      <c r="AX7" s="269"/>
      <c r="AY7" s="269"/>
      <c r="AZ7" s="270"/>
      <c r="BA7" s="272"/>
      <c r="BB7" s="273"/>
      <c r="BC7" s="273"/>
    </row>
    <row r="8" spans="1:56" ht="50.25" customHeight="1">
      <c r="A8" s="266"/>
      <c r="B8" s="266"/>
      <c r="C8" s="108" t="s">
        <v>47</v>
      </c>
      <c r="D8" s="30" t="s">
        <v>245</v>
      </c>
      <c r="E8" s="266" t="s">
        <v>50</v>
      </c>
      <c r="F8" s="266"/>
      <c r="G8" s="266"/>
      <c r="H8" s="266"/>
      <c r="I8" s="266" t="s">
        <v>53</v>
      </c>
      <c r="J8" s="266"/>
      <c r="K8" s="266"/>
      <c r="L8" s="266"/>
      <c r="M8" s="266" t="s">
        <v>54</v>
      </c>
      <c r="N8" s="266"/>
      <c r="O8" s="266"/>
      <c r="P8" s="266"/>
      <c r="Q8" s="266" t="s">
        <v>55</v>
      </c>
      <c r="R8" s="266"/>
      <c r="S8" s="266"/>
      <c r="T8" s="266"/>
      <c r="U8" s="266" t="s">
        <v>56</v>
      </c>
      <c r="V8" s="266"/>
      <c r="W8" s="266"/>
      <c r="X8" s="266"/>
      <c r="Y8" s="266" t="s">
        <v>57</v>
      </c>
      <c r="Z8" s="266"/>
      <c r="AA8" s="266"/>
      <c r="AB8" s="266"/>
      <c r="AC8" s="266" t="s">
        <v>58</v>
      </c>
      <c r="AD8" s="266"/>
      <c r="AE8" s="266"/>
      <c r="AF8" s="266"/>
      <c r="AG8" s="266" t="s">
        <v>59</v>
      </c>
      <c r="AH8" s="266"/>
      <c r="AI8" s="266"/>
      <c r="AJ8" s="266"/>
      <c r="AK8" s="266" t="s">
        <v>131</v>
      </c>
      <c r="AL8" s="266"/>
      <c r="AM8" s="266"/>
      <c r="AN8" s="266"/>
      <c r="AO8" s="266" t="s">
        <v>60</v>
      </c>
      <c r="AP8" s="266"/>
      <c r="AQ8" s="266"/>
      <c r="AR8" s="266"/>
      <c r="AS8" s="266" t="s">
        <v>61</v>
      </c>
      <c r="AT8" s="266"/>
      <c r="AU8" s="266"/>
      <c r="AV8" s="266"/>
      <c r="AW8" s="267" t="s">
        <v>62</v>
      </c>
      <c r="AX8" s="267"/>
      <c r="AY8" s="267"/>
      <c r="AZ8" s="267"/>
      <c r="BA8" s="272"/>
      <c r="BB8" s="273"/>
      <c r="BC8" s="273"/>
    </row>
    <row r="9" spans="1:56" ht="63" customHeight="1">
      <c r="A9" s="266"/>
      <c r="B9" s="266"/>
      <c r="C9" s="108" t="s">
        <v>48</v>
      </c>
      <c r="D9" s="28" t="s">
        <v>246</v>
      </c>
      <c r="E9" s="108" t="s">
        <v>0</v>
      </c>
      <c r="F9" s="108" t="s">
        <v>63</v>
      </c>
      <c r="G9" s="108" t="s">
        <v>64</v>
      </c>
      <c r="H9" s="108" t="s">
        <v>36</v>
      </c>
      <c r="I9" s="108" t="s">
        <v>0</v>
      </c>
      <c r="J9" s="108" t="s">
        <v>63</v>
      </c>
      <c r="K9" s="108" t="s">
        <v>64</v>
      </c>
      <c r="L9" s="108" t="s">
        <v>36</v>
      </c>
      <c r="M9" s="108" t="s">
        <v>0</v>
      </c>
      <c r="N9" s="108" t="s">
        <v>63</v>
      </c>
      <c r="O9" s="108" t="s">
        <v>64</v>
      </c>
      <c r="P9" s="108" t="s">
        <v>36</v>
      </c>
      <c r="Q9" s="108" t="s">
        <v>0</v>
      </c>
      <c r="R9" s="108" t="s">
        <v>63</v>
      </c>
      <c r="S9" s="108" t="s">
        <v>64</v>
      </c>
      <c r="T9" s="108" t="s">
        <v>36</v>
      </c>
      <c r="U9" s="108" t="s">
        <v>0</v>
      </c>
      <c r="V9" s="108" t="s">
        <v>63</v>
      </c>
      <c r="W9" s="108" t="s">
        <v>64</v>
      </c>
      <c r="X9" s="108" t="s">
        <v>36</v>
      </c>
      <c r="Y9" s="108" t="s">
        <v>0</v>
      </c>
      <c r="Z9" s="108" t="s">
        <v>63</v>
      </c>
      <c r="AA9" s="108" t="s">
        <v>64</v>
      </c>
      <c r="AB9" s="108" t="s">
        <v>36</v>
      </c>
      <c r="AC9" s="108" t="s">
        <v>0</v>
      </c>
      <c r="AD9" s="108" t="s">
        <v>63</v>
      </c>
      <c r="AE9" s="108" t="s">
        <v>64</v>
      </c>
      <c r="AF9" s="108" t="s">
        <v>36</v>
      </c>
      <c r="AG9" s="108" t="s">
        <v>0</v>
      </c>
      <c r="AH9" s="108" t="s">
        <v>63</v>
      </c>
      <c r="AI9" s="108" t="s">
        <v>64</v>
      </c>
      <c r="AJ9" s="108" t="s">
        <v>36</v>
      </c>
      <c r="AK9" s="108" t="s">
        <v>0</v>
      </c>
      <c r="AL9" s="108" t="s">
        <v>63</v>
      </c>
      <c r="AM9" s="108" t="s">
        <v>64</v>
      </c>
      <c r="AN9" s="108" t="s">
        <v>36</v>
      </c>
      <c r="AO9" s="108" t="s">
        <v>0</v>
      </c>
      <c r="AP9" s="108" t="s">
        <v>63</v>
      </c>
      <c r="AQ9" s="108" t="s">
        <v>64</v>
      </c>
      <c r="AR9" s="108" t="s">
        <v>36</v>
      </c>
      <c r="AS9" s="108" t="s">
        <v>0</v>
      </c>
      <c r="AT9" s="108" t="s">
        <v>63</v>
      </c>
      <c r="AU9" s="108" t="s">
        <v>64</v>
      </c>
      <c r="AV9" s="108" t="s">
        <v>36</v>
      </c>
      <c r="AW9" s="66" t="s">
        <v>0</v>
      </c>
      <c r="AX9" s="66" t="s">
        <v>63</v>
      </c>
      <c r="AY9" s="66" t="s">
        <v>64</v>
      </c>
      <c r="AZ9" s="66" t="s">
        <v>36</v>
      </c>
      <c r="BA9" s="272"/>
      <c r="BB9" s="273"/>
      <c r="BC9" s="273"/>
    </row>
    <row r="10" spans="1:56" ht="105" customHeight="1">
      <c r="A10" s="266"/>
      <c r="B10" s="266"/>
      <c r="C10" s="108" t="s">
        <v>133</v>
      </c>
      <c r="D10" s="28" t="s">
        <v>247</v>
      </c>
      <c r="E10" s="109">
        <f>E6*0.026</f>
        <v>0.23399999999999999</v>
      </c>
      <c r="F10" s="109">
        <f>F6*0.026</f>
        <v>2.5999999999999999E-2</v>
      </c>
      <c r="G10" s="109">
        <f>G6*0.026</f>
        <v>2.5999999999999999E-2</v>
      </c>
      <c r="H10" s="109">
        <f>E10+F10+G10</f>
        <v>0.28600000000000003</v>
      </c>
      <c r="I10" s="109">
        <f>I6*0.026</f>
        <v>0.182</v>
      </c>
      <c r="J10" s="109">
        <f>J6*0.026</f>
        <v>2.5999999999999999E-2</v>
      </c>
      <c r="K10" s="109">
        <f>K6*0.026</f>
        <v>2.5999999999999999E-2</v>
      </c>
      <c r="L10" s="109">
        <f t="shared" ref="L10" si="6">I10+J10+K10</f>
        <v>0.23399999999999999</v>
      </c>
      <c r="M10" s="109">
        <f>M6*0.026</f>
        <v>0.23399999999999999</v>
      </c>
      <c r="N10" s="109">
        <f>N6*0.026</f>
        <v>2.5999999999999999E-2</v>
      </c>
      <c r="O10" s="109">
        <f>O6*0.026</f>
        <v>2.5999999999999999E-2</v>
      </c>
      <c r="P10" s="109">
        <f>M10+N10+O10</f>
        <v>0.28600000000000003</v>
      </c>
      <c r="Q10" s="109">
        <f>Q6*0.026</f>
        <v>0.28599999999999998</v>
      </c>
      <c r="R10" s="109">
        <f>R6*0.026</f>
        <v>2.5999999999999999E-2</v>
      </c>
      <c r="S10" s="109">
        <f>S6*0.026</f>
        <v>2.5999999999999999E-2</v>
      </c>
      <c r="T10" s="109">
        <f t="shared" ref="T10" si="7">Q10+R10+S10</f>
        <v>0.33800000000000002</v>
      </c>
      <c r="U10" s="109">
        <f>U6*0.026</f>
        <v>0.312</v>
      </c>
      <c r="V10" s="109">
        <f>V6*0.026</f>
        <v>2.5999999999999999E-2</v>
      </c>
      <c r="W10" s="109">
        <f>W6*0.26</f>
        <v>0.26</v>
      </c>
      <c r="X10" s="109">
        <f t="shared" ref="X10" si="8">U10+V10+W10</f>
        <v>0.59800000000000009</v>
      </c>
      <c r="Y10" s="109">
        <f>Y6*0.026</f>
        <v>0.41599999999999998</v>
      </c>
      <c r="Z10" s="109">
        <f>Z6*0.026</f>
        <v>7.8E-2</v>
      </c>
      <c r="AA10" s="109">
        <f>AA6*0.026</f>
        <v>2.5999999999999999E-2</v>
      </c>
      <c r="AB10" s="109">
        <f>AA10+Z10+Y10</f>
        <v>0.52</v>
      </c>
      <c r="AC10" s="109">
        <f>AC6*0.026</f>
        <v>0.33799999999999997</v>
      </c>
      <c r="AD10" s="109">
        <f>AD6*0.026</f>
        <v>5.1999999999999998E-2</v>
      </c>
      <c r="AE10" s="109">
        <f>AE6*0.026</f>
        <v>2.5999999999999999E-2</v>
      </c>
      <c r="AF10" s="109">
        <f t="shared" ref="AF10" si="9">AE10+AD10+AC10</f>
        <v>0.41599999999999998</v>
      </c>
      <c r="AG10" s="109">
        <f>AG60*0.026</f>
        <v>0</v>
      </c>
      <c r="AH10" s="109">
        <f>AH6*0.026</f>
        <v>5.1999999999999998E-2</v>
      </c>
      <c r="AI10" s="109">
        <f>AI6*0.026</f>
        <v>2.5999999999999999E-2</v>
      </c>
      <c r="AJ10" s="109">
        <f t="shared" ref="AJ10" si="10">AI10+AH10+AG10</f>
        <v>7.8E-2</v>
      </c>
      <c r="AK10" s="109">
        <f>AK6*0.026</f>
        <v>0.36399999999999999</v>
      </c>
      <c r="AL10" s="109">
        <f>AL6*0.026</f>
        <v>2.5999999999999999E-2</v>
      </c>
      <c r="AM10" s="109">
        <f>AM6*0.026</f>
        <v>2.5999999999999999E-2</v>
      </c>
      <c r="AN10" s="109">
        <f t="shared" ref="AN10" si="11">AM10+AL10+AK10</f>
        <v>0.41599999999999998</v>
      </c>
      <c r="AO10" s="109">
        <f>AO6*0.026</f>
        <v>0.312</v>
      </c>
      <c r="AP10" s="109">
        <v>0</v>
      </c>
      <c r="AQ10" s="109">
        <f>AQ6*0.026</f>
        <v>2.5999999999999999E-2</v>
      </c>
      <c r="AR10" s="109">
        <f t="shared" ref="AR10" si="12">AQ10+AP10+AO10</f>
        <v>0.33800000000000002</v>
      </c>
      <c r="AS10" s="109">
        <f>AS6*0.026</f>
        <v>0.23399999999999999</v>
      </c>
      <c r="AT10" s="109">
        <f>AT6*0.026</f>
        <v>0</v>
      </c>
      <c r="AU10" s="109">
        <f>AU6*0.026</f>
        <v>0</v>
      </c>
      <c r="AV10" s="109">
        <f t="shared" ref="AV10" si="13">AU10+AT10+AS10</f>
        <v>0.23399999999999999</v>
      </c>
      <c r="AW10" s="157">
        <f>AW6*0.026</f>
        <v>0.182</v>
      </c>
      <c r="AX10" s="157">
        <f>AX6*0.026</f>
        <v>0</v>
      </c>
      <c r="AY10" s="157">
        <f>AY6*0.026</f>
        <v>0</v>
      </c>
      <c r="AZ10" s="157">
        <f t="shared" ref="AZ10" si="14">AY10+AX10+AW10</f>
        <v>0.182</v>
      </c>
      <c r="BA10" s="271"/>
      <c r="BB10" s="273"/>
      <c r="BC10" s="273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3" sqref="A3:XFD3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274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97" t="s">
        <v>253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22</v>
      </c>
      <c r="B5" s="168" t="s">
        <v>267</v>
      </c>
      <c r="C5" s="97" t="s">
        <v>4</v>
      </c>
      <c r="D5" s="51" t="s">
        <v>251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200</v>
      </c>
      <c r="BB5" s="172">
        <f>H10+L10+P10+T10+X10+AB10+AF10+AJ10+AN10+AR10+AV10+AZ10</f>
        <v>3.1356999999999999</v>
      </c>
      <c r="BC5" s="172">
        <f>BB5/2</f>
        <v>1.56785</v>
      </c>
    </row>
    <row r="6" spans="1:56" ht="36.75" customHeight="1">
      <c r="A6" s="168"/>
      <c r="B6" s="168"/>
      <c r="C6" s="169" t="s">
        <v>5</v>
      </c>
      <c r="D6" s="181">
        <v>13364500801</v>
      </c>
      <c r="E6" s="169">
        <v>8</v>
      </c>
      <c r="F6" s="169">
        <v>1</v>
      </c>
      <c r="G6" s="169">
        <v>2</v>
      </c>
      <c r="H6" s="169">
        <f>E6+F6+G6</f>
        <v>11</v>
      </c>
      <c r="I6" s="169">
        <v>9</v>
      </c>
      <c r="J6" s="169">
        <v>1</v>
      </c>
      <c r="K6" s="169">
        <v>2</v>
      </c>
      <c r="L6" s="169">
        <f t="shared" ref="L6" si="0">I6+J6+K6</f>
        <v>12</v>
      </c>
      <c r="M6" s="169">
        <v>9</v>
      </c>
      <c r="N6" s="169">
        <v>1</v>
      </c>
      <c r="O6" s="169">
        <v>2</v>
      </c>
      <c r="P6" s="169">
        <f t="shared" ref="P6" si="1">M6+N6+O6</f>
        <v>12</v>
      </c>
      <c r="Q6" s="169">
        <v>13</v>
      </c>
      <c r="R6" s="169">
        <v>1</v>
      </c>
      <c r="S6" s="169">
        <v>2</v>
      </c>
      <c r="T6" s="169">
        <f t="shared" ref="T6" si="2">Q6+R6+S6</f>
        <v>16</v>
      </c>
      <c r="U6" s="169">
        <v>11</v>
      </c>
      <c r="V6" s="169">
        <v>1</v>
      </c>
      <c r="W6" s="169">
        <v>1</v>
      </c>
      <c r="X6" s="169">
        <f t="shared" ref="X6" si="3">U6+V6+W6</f>
        <v>13</v>
      </c>
      <c r="Y6" s="169">
        <v>12</v>
      </c>
      <c r="Z6" s="169">
        <v>1</v>
      </c>
      <c r="AA6" s="169">
        <v>0</v>
      </c>
      <c r="AB6" s="169">
        <f>Y6+Z6+AA6</f>
        <v>13</v>
      </c>
      <c r="AC6" s="169">
        <v>13</v>
      </c>
      <c r="AD6" s="169">
        <v>6</v>
      </c>
      <c r="AE6" s="169">
        <v>1</v>
      </c>
      <c r="AF6" s="169">
        <f t="shared" ref="AF6" si="4">AC6+AD6+AE6</f>
        <v>20</v>
      </c>
      <c r="AG6" s="169">
        <v>15</v>
      </c>
      <c r="AH6" s="169">
        <v>6</v>
      </c>
      <c r="AI6" s="169">
        <v>1</v>
      </c>
      <c r="AJ6" s="169">
        <f t="shared" ref="AJ6" si="5">AG6+AH6+AI6</f>
        <v>22</v>
      </c>
      <c r="AK6" s="169">
        <v>15</v>
      </c>
      <c r="AL6" s="169">
        <v>0</v>
      </c>
      <c r="AM6" s="169">
        <v>0</v>
      </c>
      <c r="AN6" s="169">
        <f t="shared" ref="AN6" si="6">AK6+AL6+AM6</f>
        <v>15</v>
      </c>
      <c r="AO6" s="169">
        <v>20</v>
      </c>
      <c r="AP6" s="169">
        <v>0</v>
      </c>
      <c r="AQ6" s="169">
        <v>1</v>
      </c>
      <c r="AR6" s="169">
        <f t="shared" ref="AR6" si="7">AO6+AP6+AQ6</f>
        <v>21</v>
      </c>
      <c r="AS6" s="169">
        <v>17</v>
      </c>
      <c r="AT6" s="169">
        <v>2</v>
      </c>
      <c r="AU6" s="169">
        <v>3</v>
      </c>
      <c r="AV6" s="169">
        <f t="shared" ref="AV6" si="8">AS6+AT6+AU6</f>
        <v>22</v>
      </c>
      <c r="AW6" s="169">
        <v>16</v>
      </c>
      <c r="AX6" s="169">
        <v>1</v>
      </c>
      <c r="AY6" s="169">
        <v>6</v>
      </c>
      <c r="AZ6" s="169">
        <f t="shared" ref="AZ6" si="9">AW6+AX6+AY6</f>
        <v>23</v>
      </c>
      <c r="BA6" s="171"/>
      <c r="BB6" s="172"/>
      <c r="BC6" s="172"/>
    </row>
    <row r="7" spans="1:56" ht="33" customHeight="1">
      <c r="A7" s="168"/>
      <c r="B7" s="168"/>
      <c r="C7" s="170"/>
      <c r="D7" s="182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8" t="s">
        <v>252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97">
        <v>485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97">
        <v>19</v>
      </c>
      <c r="E10" s="99">
        <f>E6*0.01</f>
        <v>0.08</v>
      </c>
      <c r="F10" s="99">
        <f>F6*0.015</f>
        <v>1.4999999999999999E-2</v>
      </c>
      <c r="G10" s="99">
        <f>G6*0.02</f>
        <v>0.04</v>
      </c>
      <c r="H10" s="99">
        <f>E10+F10+G10</f>
        <v>0.13500000000000001</v>
      </c>
      <c r="I10" s="99">
        <f t="shared" ref="I10" si="10">I6*0.01</f>
        <v>0.09</v>
      </c>
      <c r="J10" s="99">
        <f t="shared" ref="J10" si="11">J6*0.015</f>
        <v>1.4999999999999999E-2</v>
      </c>
      <c r="K10" s="99">
        <f t="shared" ref="K10" si="12">K6*0.02</f>
        <v>0.04</v>
      </c>
      <c r="L10" s="99">
        <f t="shared" ref="L10" si="13">I10+J10+K10</f>
        <v>0.14499999999999999</v>
      </c>
      <c r="M10" s="99">
        <f t="shared" ref="M10" si="14">M6*0.01</f>
        <v>0.09</v>
      </c>
      <c r="N10" s="99">
        <f t="shared" ref="N10" si="15">N6*0.015</f>
        <v>1.4999999999999999E-2</v>
      </c>
      <c r="O10" s="99">
        <f t="shared" ref="O10" si="16">O6*0.02</f>
        <v>0.04</v>
      </c>
      <c r="P10" s="99">
        <f t="shared" ref="P10" si="17">M10+N10+O10</f>
        <v>0.14499999999999999</v>
      </c>
      <c r="Q10" s="99">
        <f t="shared" ref="Q10" si="18">Q6*0.01</f>
        <v>0.13</v>
      </c>
      <c r="R10" s="99">
        <f t="shared" ref="R10" si="19">R6*0.015</f>
        <v>1.4999999999999999E-2</v>
      </c>
      <c r="S10" s="99">
        <f t="shared" ref="S10" si="20">S6*0.02</f>
        <v>0.04</v>
      </c>
      <c r="T10" s="99">
        <f t="shared" ref="T10" si="21">Q10+R10+S10</f>
        <v>0.18500000000000003</v>
      </c>
      <c r="U10" s="99">
        <f t="shared" ref="U10" si="22">U6*0.01</f>
        <v>0.11</v>
      </c>
      <c r="V10" s="99">
        <f t="shared" ref="V10" si="23">V6*0.015</f>
        <v>1.4999999999999999E-2</v>
      </c>
      <c r="W10" s="99">
        <f t="shared" ref="W10" si="24">W6*0.02</f>
        <v>0.02</v>
      </c>
      <c r="X10" s="99">
        <f t="shared" ref="X10" si="25">U10+V10+W10</f>
        <v>0.14499999999999999</v>
      </c>
      <c r="Y10" s="99">
        <v>0.26090000000000002</v>
      </c>
      <c r="Z10" s="99">
        <v>0</v>
      </c>
      <c r="AA10" s="99">
        <v>0</v>
      </c>
      <c r="AB10" s="99">
        <f>AA10+Z10+Y10</f>
        <v>0.26090000000000002</v>
      </c>
      <c r="AC10" s="99">
        <v>0.17030000000000001</v>
      </c>
      <c r="AD10" s="99">
        <v>8.14E-2</v>
      </c>
      <c r="AE10" s="99">
        <v>1.09E-2</v>
      </c>
      <c r="AF10" s="99">
        <f t="shared" ref="AF10" si="26">AE10+AD10+AC10</f>
        <v>0.2626</v>
      </c>
      <c r="AG10" s="99">
        <v>0.22259999999999999</v>
      </c>
      <c r="AH10" s="99">
        <v>4.8599999999999997E-2</v>
      </c>
      <c r="AI10" s="99">
        <v>1.17E-2</v>
      </c>
      <c r="AJ10" s="99">
        <f t="shared" ref="AJ10" si="27">AI10+AH10+AG10</f>
        <v>0.28289999999999998</v>
      </c>
      <c r="AK10" s="99">
        <v>0.30769999999999997</v>
      </c>
      <c r="AL10" s="99">
        <v>0</v>
      </c>
      <c r="AM10" s="99">
        <v>0</v>
      </c>
      <c r="AN10" s="99">
        <f t="shared" ref="AN10" si="28">AM10+AL10+AK10</f>
        <v>0.30769999999999997</v>
      </c>
      <c r="AO10" s="99">
        <v>0.31790000000000002</v>
      </c>
      <c r="AP10" s="99">
        <v>0</v>
      </c>
      <c r="AQ10" s="99">
        <v>6.7000000000000002E-3</v>
      </c>
      <c r="AR10" s="99">
        <f t="shared" ref="AR10" si="29">AQ10+AP10+AO10</f>
        <v>0.3246</v>
      </c>
      <c r="AS10" s="99">
        <v>0.36830000000000002</v>
      </c>
      <c r="AT10" s="99">
        <v>5.1999999999999998E-3</v>
      </c>
      <c r="AU10" s="99">
        <v>4.6800000000000001E-2</v>
      </c>
      <c r="AV10" s="99">
        <f t="shared" ref="AV10" si="30">AU10+AT10+AS10</f>
        <v>0.42030000000000001</v>
      </c>
      <c r="AW10" s="99">
        <v>0.37490000000000001</v>
      </c>
      <c r="AX10" s="99">
        <v>2.4299999999999999E-2</v>
      </c>
      <c r="AY10" s="99">
        <v>0.1225</v>
      </c>
      <c r="AZ10" s="99">
        <f t="shared" ref="AZ10" si="31">AY10+AX10+AW10</f>
        <v>0.52170000000000005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V10"/>
  <sheetViews>
    <sheetView topLeftCell="A4" workbookViewId="0">
      <selection activeCell="AO6" sqref="AO6:AO7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257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23</v>
      </c>
      <c r="B5" s="168" t="s">
        <v>17</v>
      </c>
      <c r="C5" s="97" t="s">
        <v>4</v>
      </c>
      <c r="D5" s="106" t="s">
        <v>228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107</v>
      </c>
      <c r="BB5" s="172">
        <f>H10+L10+P10+T10+X10+AB10+AF10+AJ10+AN10+AR10+AV10+AZ10</f>
        <v>2.2467999999999995</v>
      </c>
      <c r="BC5" s="172">
        <f>BB5/2</f>
        <v>1.1233999999999997</v>
      </c>
    </row>
    <row r="6" spans="1:56" ht="36.75" customHeight="1">
      <c r="A6" s="168"/>
      <c r="B6" s="168"/>
      <c r="C6" s="169" t="s">
        <v>5</v>
      </c>
      <c r="D6" s="179" t="s">
        <v>254</v>
      </c>
      <c r="E6" s="169">
        <v>11</v>
      </c>
      <c r="F6" s="169">
        <v>2</v>
      </c>
      <c r="G6" s="169">
        <v>0</v>
      </c>
      <c r="H6" s="169">
        <f>G6+F6+E6</f>
        <v>13</v>
      </c>
      <c r="I6" s="169">
        <v>11</v>
      </c>
      <c r="J6" s="169">
        <v>2</v>
      </c>
      <c r="K6" s="169">
        <v>0</v>
      </c>
      <c r="L6" s="169">
        <f>K6+J6+I6</f>
        <v>13</v>
      </c>
      <c r="M6" s="169">
        <v>9</v>
      </c>
      <c r="N6" s="169">
        <v>0</v>
      </c>
      <c r="O6" s="169">
        <v>0</v>
      </c>
      <c r="P6" s="169">
        <f>O6+N6+M6</f>
        <v>9</v>
      </c>
      <c r="Q6" s="169">
        <v>8</v>
      </c>
      <c r="R6" s="169">
        <v>0</v>
      </c>
      <c r="S6" s="169">
        <v>0</v>
      </c>
      <c r="T6" s="169">
        <f>S6+R6+Q6</f>
        <v>8</v>
      </c>
      <c r="U6" s="169">
        <v>7</v>
      </c>
      <c r="V6" s="169">
        <v>0</v>
      </c>
      <c r="W6" s="169">
        <v>0</v>
      </c>
      <c r="X6" s="169">
        <f>W6+V6+U6</f>
        <v>7</v>
      </c>
      <c r="Y6" s="169">
        <v>6</v>
      </c>
      <c r="Z6" s="169">
        <v>0</v>
      </c>
      <c r="AA6" s="169">
        <v>0</v>
      </c>
      <c r="AB6" s="169">
        <f>Y6+Z6+AA6</f>
        <v>6</v>
      </c>
      <c r="AC6" s="169">
        <v>7</v>
      </c>
      <c r="AD6" s="169">
        <v>0</v>
      </c>
      <c r="AE6" s="169">
        <v>0</v>
      </c>
      <c r="AF6" s="169">
        <f t="shared" ref="AF6" si="0">AC6+AD6+AE6</f>
        <v>7</v>
      </c>
      <c r="AG6" s="169">
        <v>8</v>
      </c>
      <c r="AH6" s="169">
        <v>0</v>
      </c>
      <c r="AI6" s="169">
        <v>0</v>
      </c>
      <c r="AJ6" s="169">
        <f t="shared" ref="AJ6" si="1">AG6+AH6+AI6</f>
        <v>8</v>
      </c>
      <c r="AK6" s="169">
        <v>10</v>
      </c>
      <c r="AL6" s="169">
        <v>0</v>
      </c>
      <c r="AM6" s="169">
        <v>0</v>
      </c>
      <c r="AN6" s="169">
        <f t="shared" ref="AN6" si="2">AK6+AL6+AM6</f>
        <v>10</v>
      </c>
      <c r="AO6" s="169">
        <v>9</v>
      </c>
      <c r="AP6" s="169">
        <v>0</v>
      </c>
      <c r="AQ6" s="169">
        <v>0</v>
      </c>
      <c r="AR6" s="169">
        <f t="shared" ref="AR6" si="3">AO6+AP6+AQ6</f>
        <v>9</v>
      </c>
      <c r="AS6" s="169">
        <v>8</v>
      </c>
      <c r="AT6" s="169">
        <v>0</v>
      </c>
      <c r="AU6" s="169">
        <v>0</v>
      </c>
      <c r="AV6" s="169">
        <f t="shared" ref="AV6" si="4">AS6+AT6+AU6</f>
        <v>8</v>
      </c>
      <c r="AW6" s="169">
        <v>9</v>
      </c>
      <c r="AX6" s="169">
        <v>0</v>
      </c>
      <c r="AY6" s="169">
        <v>0</v>
      </c>
      <c r="AZ6" s="169">
        <f t="shared" ref="AZ6" si="5">AW6+AX6+AY6</f>
        <v>9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276"/>
      <c r="F7" s="276"/>
      <c r="G7" s="276"/>
      <c r="H7" s="276"/>
      <c r="I7" s="276"/>
      <c r="J7" s="276"/>
      <c r="K7" s="276"/>
      <c r="L7" s="170"/>
      <c r="M7" s="276"/>
      <c r="N7" s="276"/>
      <c r="O7" s="276"/>
      <c r="P7" s="170"/>
      <c r="Q7" s="276"/>
      <c r="R7" s="276"/>
      <c r="S7" s="276"/>
      <c r="T7" s="170"/>
      <c r="U7" s="276"/>
      <c r="V7" s="276"/>
      <c r="W7" s="276"/>
      <c r="X7" s="170"/>
      <c r="Y7" s="276"/>
      <c r="Z7" s="276"/>
      <c r="AA7" s="276"/>
      <c r="AB7" s="170"/>
      <c r="AC7" s="276"/>
      <c r="AD7" s="276"/>
      <c r="AE7" s="276"/>
      <c r="AF7" s="170"/>
      <c r="AG7" s="276"/>
      <c r="AH7" s="276"/>
      <c r="AI7" s="276"/>
      <c r="AJ7" s="170"/>
      <c r="AK7" s="276"/>
      <c r="AL7" s="276"/>
      <c r="AM7" s="276"/>
      <c r="AN7" s="170"/>
      <c r="AO7" s="276"/>
      <c r="AP7" s="276"/>
      <c r="AQ7" s="276"/>
      <c r="AR7" s="170"/>
      <c r="AS7" s="276"/>
      <c r="AT7" s="276"/>
      <c r="AU7" s="276"/>
      <c r="AV7" s="170"/>
      <c r="AW7" s="276"/>
      <c r="AX7" s="276"/>
      <c r="AY7" s="276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255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256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179</v>
      </c>
      <c r="E10" s="99">
        <f>E6*0.026</f>
        <v>0.28599999999999998</v>
      </c>
      <c r="F10" s="99">
        <f>F6*0.026</f>
        <v>5.1999999999999998E-2</v>
      </c>
      <c r="G10" s="99">
        <f>G6*0.026</f>
        <v>0</v>
      </c>
      <c r="H10" s="99">
        <f>E10+F10+G10</f>
        <v>0.33799999999999997</v>
      </c>
      <c r="I10" s="99">
        <f>I6*0.026</f>
        <v>0.28599999999999998</v>
      </c>
      <c r="J10" s="99">
        <f>J6*0.026</f>
        <v>5.1999999999999998E-2</v>
      </c>
      <c r="K10" s="99">
        <f>K6*0.026</f>
        <v>0</v>
      </c>
      <c r="L10" s="99">
        <f t="shared" ref="L10" si="6">I10+J10+K10</f>
        <v>0.33799999999999997</v>
      </c>
      <c r="M10" s="99">
        <f>M6*0.026</f>
        <v>0.23399999999999999</v>
      </c>
      <c r="N10" s="99">
        <f>N6*0.026</f>
        <v>0</v>
      </c>
      <c r="O10" s="99">
        <f>O6*0.026</f>
        <v>0</v>
      </c>
      <c r="P10" s="99">
        <f>M10+N10+O10</f>
        <v>0.23399999999999999</v>
      </c>
      <c r="Q10" s="99">
        <f>Q6*0.026</f>
        <v>0.20799999999999999</v>
      </c>
      <c r="R10" s="99">
        <f>R6*0.026</f>
        <v>0</v>
      </c>
      <c r="S10" s="99">
        <f>S6*0.026</f>
        <v>0</v>
      </c>
      <c r="T10" s="99">
        <f t="shared" ref="T10" si="7">Q10+R10+S10</f>
        <v>0.20799999999999999</v>
      </c>
      <c r="U10" s="99">
        <f>U6*0.026</f>
        <v>0.182</v>
      </c>
      <c r="V10" s="99">
        <f>V6*0.026</f>
        <v>0</v>
      </c>
      <c r="W10" s="99">
        <f>W6*0.26</f>
        <v>0</v>
      </c>
      <c r="X10" s="99">
        <f t="shared" ref="X10" si="8">U10+V10+W10</f>
        <v>0.182</v>
      </c>
      <c r="Y10" s="99">
        <v>0.1066</v>
      </c>
      <c r="Z10" s="99">
        <v>0</v>
      </c>
      <c r="AA10" s="99">
        <f>AA6*0.026</f>
        <v>0</v>
      </c>
      <c r="AB10" s="99">
        <f>AA10+Z10+Y10</f>
        <v>0.1066</v>
      </c>
      <c r="AC10" s="99">
        <v>8.2699999999999996E-2</v>
      </c>
      <c r="AD10" s="99">
        <v>0</v>
      </c>
      <c r="AE10" s="99">
        <v>0</v>
      </c>
      <c r="AF10" s="99">
        <f t="shared" ref="AF10" si="9">AE10+AD10+AC10</f>
        <v>8.2699999999999996E-2</v>
      </c>
      <c r="AG10" s="99">
        <v>0.13500000000000001</v>
      </c>
      <c r="AH10" s="99">
        <v>0</v>
      </c>
      <c r="AI10" s="99">
        <f>AI6*0.026</f>
        <v>0</v>
      </c>
      <c r="AJ10" s="99">
        <f t="shared" ref="AJ10" si="10">AI10+AH10+AG10</f>
        <v>0.13500000000000001</v>
      </c>
      <c r="AK10" s="99">
        <v>0.1681</v>
      </c>
      <c r="AL10" s="99">
        <v>0</v>
      </c>
      <c r="AM10" s="99">
        <f>AM6*0.026</f>
        <v>0</v>
      </c>
      <c r="AN10" s="99">
        <f t="shared" ref="AN10" si="11">AM10+AL10+AK10</f>
        <v>0.1681</v>
      </c>
      <c r="AO10" s="99">
        <v>0.13170000000000001</v>
      </c>
      <c r="AP10" s="99">
        <v>0</v>
      </c>
      <c r="AQ10" s="99">
        <v>0</v>
      </c>
      <c r="AR10" s="99">
        <f t="shared" ref="AR10" si="12">AQ10+AP10+AO10</f>
        <v>0.13170000000000001</v>
      </c>
      <c r="AS10" s="99">
        <v>0.15079999999999999</v>
      </c>
      <c r="AT10" s="99">
        <v>0</v>
      </c>
      <c r="AU10" s="99">
        <v>0</v>
      </c>
      <c r="AV10" s="99">
        <f t="shared" ref="AV10" si="13">AU10+AT10+AS10</f>
        <v>0.15079999999999999</v>
      </c>
      <c r="AW10" s="99">
        <v>0.1719</v>
      </c>
      <c r="AX10" s="99">
        <f>AX6*0.026</f>
        <v>0</v>
      </c>
      <c r="AY10" s="99">
        <f>AY6*0.026</f>
        <v>0</v>
      </c>
      <c r="AZ10" s="99">
        <f t="shared" ref="AZ10" si="14">AY10+AX10+AW10</f>
        <v>0.1719</v>
      </c>
      <c r="BA10" s="170"/>
      <c r="BB10" s="172"/>
      <c r="BC10" s="172"/>
    </row>
  </sheetData>
  <mergeCells count="83">
    <mergeCell ref="AT6:AT7"/>
    <mergeCell ref="AL6:AL7"/>
    <mergeCell ref="AM6:AM7"/>
    <mergeCell ref="AN6:AN7"/>
    <mergeCell ref="AO6:AO7"/>
    <mergeCell ref="AP6:AP7"/>
    <mergeCell ref="AQ6:AQ7"/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9" sqref="BD9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97" t="s">
        <v>266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24</v>
      </c>
      <c r="B5" s="168" t="s">
        <v>148</v>
      </c>
      <c r="C5" s="97" t="s">
        <v>4</v>
      </c>
      <c r="D5" s="51" t="s">
        <v>263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190</v>
      </c>
      <c r="BB5" s="172">
        <f>H10+L10+P10+T10+X10+AB10+AF10+AJ10+AN10+AR10+AV10+AZ10</f>
        <v>2.0150000000000001</v>
      </c>
      <c r="BC5" s="168">
        <f>BB5/2</f>
        <v>1.0075000000000001</v>
      </c>
    </row>
    <row r="6" spans="1:56" ht="36.75" customHeight="1">
      <c r="A6" s="168"/>
      <c r="B6" s="168"/>
      <c r="C6" s="169" t="s">
        <v>5</v>
      </c>
      <c r="D6" s="179" t="s">
        <v>264</v>
      </c>
      <c r="E6" s="169">
        <v>12</v>
      </c>
      <c r="F6" s="169">
        <v>1</v>
      </c>
      <c r="G6" s="169"/>
      <c r="H6" s="169">
        <f>E6+F6+G6</f>
        <v>13</v>
      </c>
      <c r="I6" s="169">
        <v>12</v>
      </c>
      <c r="J6" s="169">
        <v>1</v>
      </c>
      <c r="K6" s="169"/>
      <c r="L6" s="169">
        <f t="shared" ref="L6" si="0">I6+J6+K6</f>
        <v>13</v>
      </c>
      <c r="M6" s="169">
        <v>13</v>
      </c>
      <c r="N6" s="169">
        <v>1</v>
      </c>
      <c r="O6" s="169"/>
      <c r="P6" s="169">
        <f t="shared" ref="P6" si="1">M6+N6+O6</f>
        <v>14</v>
      </c>
      <c r="Q6" s="169">
        <v>13</v>
      </c>
      <c r="R6" s="169">
        <v>1</v>
      </c>
      <c r="S6" s="169"/>
      <c r="T6" s="169">
        <f t="shared" ref="T6" si="2">Q6+R6+S6</f>
        <v>14</v>
      </c>
      <c r="U6" s="169">
        <v>12</v>
      </c>
      <c r="V6" s="169">
        <v>1</v>
      </c>
      <c r="W6" s="169"/>
      <c r="X6" s="169">
        <f t="shared" ref="X6" si="3">U6+V6+W6</f>
        <v>13</v>
      </c>
      <c r="Y6" s="169">
        <v>13</v>
      </c>
      <c r="Z6" s="169">
        <v>2</v>
      </c>
      <c r="AA6" s="169"/>
      <c r="AB6" s="169">
        <f>Y6+Z6+AA6</f>
        <v>15</v>
      </c>
      <c r="AC6" s="169">
        <v>14</v>
      </c>
      <c r="AD6" s="169">
        <v>2</v>
      </c>
      <c r="AE6" s="169"/>
      <c r="AF6" s="169">
        <f t="shared" ref="AF6" si="4">AC6+AD6+AE6</f>
        <v>16</v>
      </c>
      <c r="AG6" s="169">
        <v>12</v>
      </c>
      <c r="AH6" s="169">
        <v>2</v>
      </c>
      <c r="AI6" s="169"/>
      <c r="AJ6" s="169">
        <f t="shared" ref="AJ6" si="5">AG6+AH6+AI6</f>
        <v>14</v>
      </c>
      <c r="AK6" s="169">
        <v>11</v>
      </c>
      <c r="AL6" s="169">
        <v>2</v>
      </c>
      <c r="AM6" s="169"/>
      <c r="AN6" s="169">
        <f t="shared" ref="AN6" si="6">AK6+AL6+AM6</f>
        <v>13</v>
      </c>
      <c r="AO6" s="169">
        <v>11</v>
      </c>
      <c r="AP6" s="169">
        <v>3</v>
      </c>
      <c r="AQ6" s="169"/>
      <c r="AR6" s="169">
        <f t="shared" ref="AR6" si="7">AO6+AP6+AQ6</f>
        <v>14</v>
      </c>
      <c r="AS6" s="169">
        <v>21</v>
      </c>
      <c r="AT6" s="169">
        <v>4</v>
      </c>
      <c r="AU6" s="169"/>
      <c r="AV6" s="169">
        <f t="shared" ref="AV6" si="8">AS6+AT6+AU6</f>
        <v>25</v>
      </c>
      <c r="AW6" s="169">
        <v>23</v>
      </c>
      <c r="AX6" s="169">
        <v>3</v>
      </c>
      <c r="AY6" s="169"/>
      <c r="AZ6" s="169">
        <f t="shared" ref="AZ6" si="9">AW6+AX6+AY6</f>
        <v>26</v>
      </c>
      <c r="BA6" s="171"/>
      <c r="BB6" s="172"/>
      <c r="BC6" s="168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68"/>
    </row>
    <row r="8" spans="1:56" ht="50.25" customHeight="1">
      <c r="A8" s="168"/>
      <c r="B8" s="168"/>
      <c r="C8" s="97" t="s">
        <v>47</v>
      </c>
      <c r="D8" s="98" t="s">
        <v>265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68"/>
    </row>
    <row r="9" spans="1:56" ht="63" customHeight="1">
      <c r="A9" s="168"/>
      <c r="B9" s="168"/>
      <c r="C9" s="97" t="s">
        <v>48</v>
      </c>
      <c r="D9" s="97">
        <v>1800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68"/>
    </row>
    <row r="10" spans="1:56" ht="105" customHeight="1">
      <c r="A10" s="168"/>
      <c r="B10" s="168"/>
      <c r="C10" s="97" t="s">
        <v>133</v>
      </c>
      <c r="D10" s="97">
        <v>45</v>
      </c>
      <c r="E10" s="99">
        <f>E6*0.01</f>
        <v>0.12</v>
      </c>
      <c r="F10" s="99">
        <f>F6*0.015</f>
        <v>1.4999999999999999E-2</v>
      </c>
      <c r="G10" s="99">
        <f>G6*0.02</f>
        <v>0</v>
      </c>
      <c r="H10" s="99">
        <f>E10+F10+G10</f>
        <v>0.13500000000000001</v>
      </c>
      <c r="I10" s="119">
        <f t="shared" ref="I10" si="10">I6*0.01</f>
        <v>0.12</v>
      </c>
      <c r="J10" s="119">
        <f t="shared" ref="J10" si="11">J6*0.015</f>
        <v>1.4999999999999999E-2</v>
      </c>
      <c r="K10" s="119">
        <f t="shared" ref="K10" si="12">K6*0.02</f>
        <v>0</v>
      </c>
      <c r="L10" s="119">
        <f t="shared" ref="L10" si="13">I10+J10+K10</f>
        <v>0.13500000000000001</v>
      </c>
      <c r="M10" s="119">
        <f t="shared" ref="M10" si="14">M6*0.01</f>
        <v>0.13</v>
      </c>
      <c r="N10" s="119">
        <f t="shared" ref="N10" si="15">N6*0.015</f>
        <v>1.4999999999999999E-2</v>
      </c>
      <c r="O10" s="119">
        <f t="shared" ref="O10" si="16">O6*0.02</f>
        <v>0</v>
      </c>
      <c r="P10" s="119">
        <f t="shared" ref="P10" si="17">M10+N10+O10</f>
        <v>0.14500000000000002</v>
      </c>
      <c r="Q10" s="119">
        <f t="shared" ref="Q10" si="18">Q6*0.01</f>
        <v>0.13</v>
      </c>
      <c r="R10" s="119">
        <f t="shared" ref="R10" si="19">R6*0.015</f>
        <v>1.4999999999999999E-2</v>
      </c>
      <c r="S10" s="119">
        <f t="shared" ref="S10" si="20">S6*0.02</f>
        <v>0</v>
      </c>
      <c r="T10" s="119">
        <f t="shared" ref="T10" si="21">Q10+R10+S10</f>
        <v>0.14500000000000002</v>
      </c>
      <c r="U10" s="119">
        <f t="shared" ref="U10" si="22">U6*0.01</f>
        <v>0.12</v>
      </c>
      <c r="V10" s="119">
        <f t="shared" ref="V10" si="23">V6*0.015</f>
        <v>1.4999999999999999E-2</v>
      </c>
      <c r="W10" s="119">
        <f t="shared" ref="W10" si="24">W6*0.02</f>
        <v>0</v>
      </c>
      <c r="X10" s="119">
        <f t="shared" ref="X10" si="25">U10+V10+W10</f>
        <v>0.13500000000000001</v>
      </c>
      <c r="Y10" s="119">
        <f t="shared" ref="Y10" si="26">Y6*0.01</f>
        <v>0.13</v>
      </c>
      <c r="Z10" s="119">
        <f t="shared" ref="Z10" si="27">Z6*0.015</f>
        <v>0.03</v>
      </c>
      <c r="AA10" s="119">
        <f t="shared" ref="AA10" si="28">AA6*0.02</f>
        <v>0</v>
      </c>
      <c r="AB10" s="119">
        <f t="shared" ref="AB10" si="29">Y10+Z10+AA10</f>
        <v>0.16</v>
      </c>
      <c r="AC10" s="119">
        <f t="shared" ref="AC10" si="30">AC6*0.01</f>
        <v>0.14000000000000001</v>
      </c>
      <c r="AD10" s="119">
        <f t="shared" ref="AD10" si="31">AD6*0.015</f>
        <v>0.03</v>
      </c>
      <c r="AE10" s="119">
        <f t="shared" ref="AE10" si="32">AE6*0.02</f>
        <v>0</v>
      </c>
      <c r="AF10" s="119">
        <f t="shared" ref="AF10" si="33">AC10+AD10+AE10</f>
        <v>0.17</v>
      </c>
      <c r="AG10" s="119">
        <f t="shared" ref="AG10" si="34">AG6*0.01</f>
        <v>0.12</v>
      </c>
      <c r="AH10" s="119">
        <f t="shared" ref="AH10" si="35">AH6*0.015</f>
        <v>0.03</v>
      </c>
      <c r="AI10" s="119">
        <f t="shared" ref="AI10" si="36">AI6*0.02</f>
        <v>0</v>
      </c>
      <c r="AJ10" s="119">
        <f t="shared" ref="AJ10" si="37">AG10+AH10+AI10</f>
        <v>0.15</v>
      </c>
      <c r="AK10" s="119">
        <f t="shared" ref="AK10" si="38">AK6*0.01</f>
        <v>0.11</v>
      </c>
      <c r="AL10" s="119">
        <f t="shared" ref="AL10" si="39">AL6*0.015</f>
        <v>0.03</v>
      </c>
      <c r="AM10" s="119">
        <f t="shared" ref="AM10" si="40">AM6*0.02</f>
        <v>0</v>
      </c>
      <c r="AN10" s="119">
        <f t="shared" ref="AN10" si="41">AK10+AL10+AM10</f>
        <v>0.14000000000000001</v>
      </c>
      <c r="AO10" s="119">
        <f t="shared" ref="AO10" si="42">AO6*0.01</f>
        <v>0.11</v>
      </c>
      <c r="AP10" s="119">
        <f t="shared" ref="AP10" si="43">AP6*0.015</f>
        <v>4.4999999999999998E-2</v>
      </c>
      <c r="AQ10" s="119">
        <f t="shared" ref="AQ10" si="44">AQ6*0.02</f>
        <v>0</v>
      </c>
      <c r="AR10" s="119">
        <f t="shared" ref="AR10" si="45">AO10+AP10+AQ10</f>
        <v>0.155</v>
      </c>
      <c r="AS10" s="119">
        <f t="shared" ref="AS10" si="46">AS6*0.01</f>
        <v>0.21</v>
      </c>
      <c r="AT10" s="119">
        <f t="shared" ref="AT10" si="47">AT6*0.015</f>
        <v>0.06</v>
      </c>
      <c r="AU10" s="119">
        <f t="shared" ref="AU10" si="48">AU6*0.02</f>
        <v>0</v>
      </c>
      <c r="AV10" s="119">
        <f t="shared" ref="AV10" si="49">AS10+AT10+AU10</f>
        <v>0.27</v>
      </c>
      <c r="AW10" s="119">
        <f t="shared" ref="AW10" si="50">AW6*0.01</f>
        <v>0.23</v>
      </c>
      <c r="AX10" s="119">
        <f t="shared" ref="AX10" si="51">AX6*0.015</f>
        <v>4.4999999999999998E-2</v>
      </c>
      <c r="AY10" s="119">
        <f t="shared" ref="AY10" si="52">AY6*0.02</f>
        <v>0</v>
      </c>
      <c r="AZ10" s="119">
        <f t="shared" ref="AZ10" si="53">AW10+AX10+AY10</f>
        <v>0.27500000000000002</v>
      </c>
      <c r="BA10" s="170"/>
      <c r="BB10" s="172"/>
      <c r="BC10" s="168"/>
    </row>
  </sheetData>
  <mergeCells count="83">
    <mergeCell ref="AP6:AP7"/>
    <mergeCell ref="AW4:AZ4"/>
    <mergeCell ref="AX6:AX7"/>
    <mergeCell ref="AY6:AY7"/>
    <mergeCell ref="AZ6:AZ7"/>
    <mergeCell ref="AU6:AU7"/>
    <mergeCell ref="AV6:AV7"/>
    <mergeCell ref="AW6:AW7"/>
    <mergeCell ref="AG8:AJ8"/>
    <mergeCell ref="AK8:AN8"/>
    <mergeCell ref="AO8:AR8"/>
    <mergeCell ref="AS8:AV8"/>
    <mergeCell ref="AW8:AZ8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C5" sqref="BC5:BC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286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25</v>
      </c>
      <c r="B5" s="168" t="s">
        <v>267</v>
      </c>
      <c r="C5" s="97" t="s">
        <v>4</v>
      </c>
      <c r="D5" s="106" t="s">
        <v>232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583</v>
      </c>
      <c r="BB5" s="172">
        <f>H10+L10+P10+T10+X10+AB10+AF10+AJ10+AN10+AR10+AV10+AZ10</f>
        <v>6.3450000000000006</v>
      </c>
      <c r="BC5" s="172">
        <f>BB5/2</f>
        <v>3.1725000000000003</v>
      </c>
    </row>
    <row r="6" spans="1:56" ht="36.75" customHeight="1">
      <c r="A6" s="168"/>
      <c r="B6" s="168"/>
      <c r="C6" s="169" t="s">
        <v>5</v>
      </c>
      <c r="D6" s="179" t="s">
        <v>268</v>
      </c>
      <c r="E6" s="239" t="s">
        <v>261</v>
      </c>
      <c r="F6" s="239" t="s">
        <v>269</v>
      </c>
      <c r="G6" s="239" t="s">
        <v>269</v>
      </c>
      <c r="H6" s="239" t="s">
        <v>270</v>
      </c>
      <c r="I6" s="239" t="s">
        <v>271</v>
      </c>
      <c r="J6" s="239" t="s">
        <v>269</v>
      </c>
      <c r="K6" s="239" t="s">
        <v>269</v>
      </c>
      <c r="L6" s="239" t="s">
        <v>272</v>
      </c>
      <c r="M6" s="239" t="s">
        <v>271</v>
      </c>
      <c r="N6" s="239" t="s">
        <v>273</v>
      </c>
      <c r="O6" s="239" t="s">
        <v>269</v>
      </c>
      <c r="P6" s="239" t="s">
        <v>270</v>
      </c>
      <c r="Q6" s="239" t="s">
        <v>274</v>
      </c>
      <c r="R6" s="239" t="s">
        <v>269</v>
      </c>
      <c r="S6" s="239" t="s">
        <v>269</v>
      </c>
      <c r="T6" s="239" t="s">
        <v>121</v>
      </c>
      <c r="U6" s="239" t="s">
        <v>274</v>
      </c>
      <c r="V6" s="239" t="s">
        <v>269</v>
      </c>
      <c r="W6" s="239" t="s">
        <v>269</v>
      </c>
      <c r="X6" s="239" t="s">
        <v>275</v>
      </c>
      <c r="Y6" s="239" t="s">
        <v>276</v>
      </c>
      <c r="Z6" s="239" t="s">
        <v>269</v>
      </c>
      <c r="AA6" s="239" t="s">
        <v>269</v>
      </c>
      <c r="AB6" s="239" t="s">
        <v>277</v>
      </c>
      <c r="AC6" s="239" t="s">
        <v>275</v>
      </c>
      <c r="AD6" s="239" t="s">
        <v>269</v>
      </c>
      <c r="AE6" s="239" t="s">
        <v>269</v>
      </c>
      <c r="AF6" s="239" t="s">
        <v>278</v>
      </c>
      <c r="AG6" s="239" t="s">
        <v>276</v>
      </c>
      <c r="AH6" s="239" t="s">
        <v>269</v>
      </c>
      <c r="AI6" s="239" t="s">
        <v>269</v>
      </c>
      <c r="AJ6" s="239" t="s">
        <v>277</v>
      </c>
      <c r="AK6" s="239" t="s">
        <v>279</v>
      </c>
      <c r="AL6" s="239" t="s">
        <v>273</v>
      </c>
      <c r="AM6" s="239" t="s">
        <v>269</v>
      </c>
      <c r="AN6" s="239" t="s">
        <v>277</v>
      </c>
      <c r="AO6" s="239" t="s">
        <v>279</v>
      </c>
      <c r="AP6" s="239" t="s">
        <v>273</v>
      </c>
      <c r="AQ6" s="239" t="s">
        <v>269</v>
      </c>
      <c r="AR6" s="239" t="s">
        <v>277</v>
      </c>
      <c r="AS6" s="239" t="s">
        <v>280</v>
      </c>
      <c r="AT6" s="239" t="s">
        <v>273</v>
      </c>
      <c r="AU6" s="239" t="s">
        <v>269</v>
      </c>
      <c r="AV6" s="239" t="s">
        <v>281</v>
      </c>
      <c r="AW6" s="239" t="s">
        <v>276</v>
      </c>
      <c r="AX6" s="239" t="s">
        <v>273</v>
      </c>
      <c r="AY6" s="239" t="s">
        <v>269</v>
      </c>
      <c r="AZ6" s="239" t="s">
        <v>282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283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284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285</v>
      </c>
      <c r="E10" s="99">
        <f>E6*0.01</f>
        <v>0.35000000000000003</v>
      </c>
      <c r="F10" s="99">
        <f>F6*0.015</f>
        <v>4.4999999999999998E-2</v>
      </c>
      <c r="G10" s="99">
        <f>G6*0.02</f>
        <v>0.06</v>
      </c>
      <c r="H10" s="99">
        <f>E10+F10+G10</f>
        <v>0.45500000000000002</v>
      </c>
      <c r="I10" s="99">
        <f t="shared" ref="I10" si="0">I6*0.01</f>
        <v>0.36</v>
      </c>
      <c r="J10" s="99">
        <f t="shared" ref="J10" si="1">J6*0.015</f>
        <v>4.4999999999999998E-2</v>
      </c>
      <c r="K10" s="99">
        <f t="shared" ref="K10" si="2">K6*0.02</f>
        <v>0.06</v>
      </c>
      <c r="L10" s="99">
        <f t="shared" ref="L10" si="3">I10+J10+K10</f>
        <v>0.46499999999999997</v>
      </c>
      <c r="M10" s="99">
        <f t="shared" ref="M10" si="4">M6*0.01</f>
        <v>0.36</v>
      </c>
      <c r="N10" s="99">
        <f t="shared" ref="N10" si="5">N6*0.015</f>
        <v>0.03</v>
      </c>
      <c r="O10" s="99">
        <f t="shared" ref="O10" si="6">O6*0.02</f>
        <v>0.06</v>
      </c>
      <c r="P10" s="99">
        <f t="shared" ref="P10" si="7">M10+N10+O10</f>
        <v>0.45</v>
      </c>
      <c r="Q10" s="99">
        <f t="shared" ref="Q10" si="8">Q6*0.01</f>
        <v>0.39</v>
      </c>
      <c r="R10" s="99">
        <f t="shared" ref="R10" si="9">R6*0.015</f>
        <v>4.4999999999999998E-2</v>
      </c>
      <c r="S10" s="99">
        <f t="shared" ref="S10" si="10">S6*0.02</f>
        <v>0.06</v>
      </c>
      <c r="T10" s="99">
        <f t="shared" ref="T10" si="11">Q10+R10+S10</f>
        <v>0.495</v>
      </c>
      <c r="U10" s="99">
        <f t="shared" ref="U10" si="12">U6*0.01</f>
        <v>0.39</v>
      </c>
      <c r="V10" s="99">
        <f t="shared" ref="V10" si="13">V6*0.015</f>
        <v>4.4999999999999998E-2</v>
      </c>
      <c r="W10" s="99">
        <f t="shared" ref="W10" si="14">W6*0.02</f>
        <v>0.06</v>
      </c>
      <c r="X10" s="99">
        <f t="shared" ref="X10" si="15">U10+V10+W10</f>
        <v>0.495</v>
      </c>
      <c r="Y10" s="119">
        <f t="shared" ref="Y10:AW10" si="16">Y6*0.01</f>
        <v>0.47000000000000003</v>
      </c>
      <c r="Z10" s="119">
        <f t="shared" ref="Z10:AX10" si="17">Z6*0.015</f>
        <v>4.4999999999999998E-2</v>
      </c>
      <c r="AA10" s="119">
        <f t="shared" ref="AA10:AY10" si="18">AA6*0.02</f>
        <v>0.06</v>
      </c>
      <c r="AB10" s="119">
        <f t="shared" ref="AB10" si="19">Y10+Z10+AA10</f>
        <v>0.57499999999999996</v>
      </c>
      <c r="AC10" s="119">
        <f t="shared" si="16"/>
        <v>0.45</v>
      </c>
      <c r="AD10" s="119">
        <f t="shared" si="17"/>
        <v>4.4999999999999998E-2</v>
      </c>
      <c r="AE10" s="119">
        <f t="shared" si="18"/>
        <v>0.06</v>
      </c>
      <c r="AF10" s="119">
        <f t="shared" ref="AF10" si="20">AC10+AD10+AE10</f>
        <v>0.55499999999999994</v>
      </c>
      <c r="AG10" s="119">
        <f t="shared" si="16"/>
        <v>0.47000000000000003</v>
      </c>
      <c r="AH10" s="119">
        <f t="shared" si="17"/>
        <v>4.4999999999999998E-2</v>
      </c>
      <c r="AI10" s="119">
        <f t="shared" si="18"/>
        <v>0.06</v>
      </c>
      <c r="AJ10" s="119">
        <f t="shared" ref="AJ10" si="21">AG10+AH10+AI10</f>
        <v>0.57499999999999996</v>
      </c>
      <c r="AK10" s="119">
        <f t="shared" si="16"/>
        <v>0.48</v>
      </c>
      <c r="AL10" s="119">
        <f t="shared" si="17"/>
        <v>0.03</v>
      </c>
      <c r="AM10" s="119">
        <f t="shared" si="18"/>
        <v>0.06</v>
      </c>
      <c r="AN10" s="119">
        <f t="shared" ref="AN10" si="22">AK10+AL10+AM10</f>
        <v>0.57000000000000006</v>
      </c>
      <c r="AO10" s="119">
        <f t="shared" si="16"/>
        <v>0.48</v>
      </c>
      <c r="AP10" s="119">
        <f t="shared" si="17"/>
        <v>0.03</v>
      </c>
      <c r="AQ10" s="119">
        <f t="shared" si="18"/>
        <v>0.06</v>
      </c>
      <c r="AR10" s="119">
        <f t="shared" ref="AR10" si="23">AO10+AP10+AQ10</f>
        <v>0.57000000000000006</v>
      </c>
      <c r="AS10" s="119">
        <f t="shared" si="16"/>
        <v>0.49</v>
      </c>
      <c r="AT10" s="119">
        <f t="shared" si="17"/>
        <v>0.03</v>
      </c>
      <c r="AU10" s="119">
        <f t="shared" si="18"/>
        <v>0.06</v>
      </c>
      <c r="AV10" s="119">
        <f t="shared" ref="AV10" si="24">AS10+AT10+AU10</f>
        <v>0.58000000000000007</v>
      </c>
      <c r="AW10" s="119">
        <f t="shared" si="16"/>
        <v>0.47000000000000003</v>
      </c>
      <c r="AX10" s="119">
        <f t="shared" si="17"/>
        <v>0.03</v>
      </c>
      <c r="AY10" s="119">
        <f t="shared" si="18"/>
        <v>0.06</v>
      </c>
      <c r="AZ10" s="119">
        <f t="shared" ref="AZ10" si="25">AW10+AX10+AY10</f>
        <v>0.56000000000000005</v>
      </c>
      <c r="BA10" s="170"/>
      <c r="BB10" s="172"/>
      <c r="BC10" s="172"/>
    </row>
  </sheetData>
  <mergeCells count="83"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T6:AT7"/>
    <mergeCell ref="AL6:AL7"/>
    <mergeCell ref="AM6:AM7"/>
    <mergeCell ref="AN6:AN7"/>
    <mergeCell ref="AO6:AO7"/>
    <mergeCell ref="AP6:AP7"/>
    <mergeCell ref="AQ6:AQ7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D3:AL3"/>
    <mergeCell ref="AR3:AY3"/>
    <mergeCell ref="AC4:AF4"/>
    <mergeCell ref="AG4:AJ4"/>
    <mergeCell ref="AK4:AN4"/>
    <mergeCell ref="AO4:AR4"/>
    <mergeCell ref="AS4:AV4"/>
    <mergeCell ref="AW4:AZ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10" sqref="BD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262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26</v>
      </c>
      <c r="B5" s="168" t="s">
        <v>17</v>
      </c>
      <c r="C5" s="97" t="s">
        <v>4</v>
      </c>
      <c r="D5" s="106" t="s">
        <v>229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420</v>
      </c>
      <c r="BB5" s="172">
        <f>H10+L10+P10+T10+X10+AB10+AF10+AJ10+AN10+AR10+AV10+AZ10</f>
        <v>10.92</v>
      </c>
      <c r="BC5" s="172">
        <f>BB5/2</f>
        <v>5.46</v>
      </c>
    </row>
    <row r="6" spans="1:56" ht="36.75" customHeight="1">
      <c r="A6" s="168"/>
      <c r="B6" s="168"/>
      <c r="C6" s="169" t="s">
        <v>5</v>
      </c>
      <c r="D6" s="179" t="s">
        <v>258</v>
      </c>
      <c r="E6" s="169">
        <v>19</v>
      </c>
      <c r="F6" s="169">
        <v>1</v>
      </c>
      <c r="G6" s="169">
        <v>15</v>
      </c>
      <c r="H6" s="169">
        <f>G6+F6+E6</f>
        <v>35</v>
      </c>
      <c r="I6" s="169">
        <v>18</v>
      </c>
      <c r="J6" s="169">
        <v>1</v>
      </c>
      <c r="K6" s="169">
        <v>16</v>
      </c>
      <c r="L6" s="169">
        <f>K6+J6+I6</f>
        <v>35</v>
      </c>
      <c r="M6" s="169">
        <v>18</v>
      </c>
      <c r="N6" s="169">
        <v>1</v>
      </c>
      <c r="O6" s="169">
        <v>16</v>
      </c>
      <c r="P6" s="169">
        <f>O6+N6+M6</f>
        <v>35</v>
      </c>
      <c r="Q6" s="169">
        <v>18</v>
      </c>
      <c r="R6" s="169">
        <v>1</v>
      </c>
      <c r="S6" s="169">
        <v>16</v>
      </c>
      <c r="T6" s="169">
        <f>S6+R6+Q6</f>
        <v>35</v>
      </c>
      <c r="U6" s="169">
        <v>18</v>
      </c>
      <c r="V6" s="169">
        <v>1</v>
      </c>
      <c r="W6" s="169">
        <v>16</v>
      </c>
      <c r="X6" s="169">
        <f>W6+V6+U6</f>
        <v>35</v>
      </c>
      <c r="Y6" s="169">
        <v>18</v>
      </c>
      <c r="Z6" s="169">
        <v>1</v>
      </c>
      <c r="AA6" s="169">
        <v>16</v>
      </c>
      <c r="AB6" s="169">
        <f>Y6+Z6+AA6</f>
        <v>35</v>
      </c>
      <c r="AC6" s="169">
        <v>18</v>
      </c>
      <c r="AD6" s="169">
        <v>1</v>
      </c>
      <c r="AE6" s="169">
        <v>16</v>
      </c>
      <c r="AF6" s="169">
        <f t="shared" ref="AF6" si="0">AC6+AD6+AE6</f>
        <v>35</v>
      </c>
      <c r="AG6" s="169">
        <v>16</v>
      </c>
      <c r="AH6" s="169">
        <v>1</v>
      </c>
      <c r="AI6" s="169">
        <v>18</v>
      </c>
      <c r="AJ6" s="169">
        <f t="shared" ref="AJ6" si="1">AG6+AH6+AI6</f>
        <v>35</v>
      </c>
      <c r="AK6" s="169">
        <v>18</v>
      </c>
      <c r="AL6" s="169">
        <v>1</v>
      </c>
      <c r="AM6" s="169">
        <v>16</v>
      </c>
      <c r="AN6" s="169">
        <f t="shared" ref="AN6" si="2">AK6+AL6+AM6</f>
        <v>35</v>
      </c>
      <c r="AO6" s="169">
        <v>16</v>
      </c>
      <c r="AP6" s="169">
        <v>1</v>
      </c>
      <c r="AQ6" s="169">
        <v>18</v>
      </c>
      <c r="AR6" s="169">
        <f t="shared" ref="AR6" si="3">AO6+AP6+AQ6</f>
        <v>35</v>
      </c>
      <c r="AS6" s="169">
        <v>15</v>
      </c>
      <c r="AT6" s="169">
        <v>1</v>
      </c>
      <c r="AU6" s="169">
        <v>19</v>
      </c>
      <c r="AV6" s="169">
        <f t="shared" ref="AV6" si="4">AS6+AT6+AU6</f>
        <v>35</v>
      </c>
      <c r="AW6" s="169">
        <v>15</v>
      </c>
      <c r="AX6" s="169">
        <v>1</v>
      </c>
      <c r="AY6" s="169">
        <v>19</v>
      </c>
      <c r="AZ6" s="169">
        <f t="shared" ref="AZ6" si="5">AW6+AX6+AY6</f>
        <v>35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276"/>
      <c r="F7" s="276"/>
      <c r="G7" s="276"/>
      <c r="H7" s="276"/>
      <c r="I7" s="276"/>
      <c r="J7" s="276"/>
      <c r="K7" s="276"/>
      <c r="L7" s="170"/>
      <c r="M7" s="276"/>
      <c r="N7" s="276"/>
      <c r="O7" s="276"/>
      <c r="P7" s="170"/>
      <c r="Q7" s="276"/>
      <c r="R7" s="276"/>
      <c r="S7" s="276"/>
      <c r="T7" s="170"/>
      <c r="U7" s="276"/>
      <c r="V7" s="276"/>
      <c r="W7" s="276"/>
      <c r="X7" s="170"/>
      <c r="Y7" s="276"/>
      <c r="Z7" s="276"/>
      <c r="AA7" s="276"/>
      <c r="AB7" s="170"/>
      <c r="AC7" s="276"/>
      <c r="AD7" s="276"/>
      <c r="AE7" s="276"/>
      <c r="AF7" s="170"/>
      <c r="AG7" s="276"/>
      <c r="AH7" s="276"/>
      <c r="AI7" s="276"/>
      <c r="AJ7" s="170"/>
      <c r="AK7" s="276"/>
      <c r="AL7" s="276"/>
      <c r="AM7" s="276"/>
      <c r="AN7" s="170"/>
      <c r="AO7" s="276"/>
      <c r="AP7" s="276"/>
      <c r="AQ7" s="276"/>
      <c r="AR7" s="170"/>
      <c r="AS7" s="276"/>
      <c r="AT7" s="276"/>
      <c r="AU7" s="276"/>
      <c r="AV7" s="170"/>
      <c r="AW7" s="276"/>
      <c r="AX7" s="276"/>
      <c r="AY7" s="276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259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260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261</v>
      </c>
      <c r="E10" s="99">
        <f>E6*0.026</f>
        <v>0.49399999999999999</v>
      </c>
      <c r="F10" s="99">
        <f>F6*0.026</f>
        <v>2.5999999999999999E-2</v>
      </c>
      <c r="G10" s="99">
        <f>G6*0.026</f>
        <v>0.38999999999999996</v>
      </c>
      <c r="H10" s="99">
        <f>E10+F10+G10</f>
        <v>0.90999999999999992</v>
      </c>
      <c r="I10" s="99">
        <f>I6*0.026</f>
        <v>0.46799999999999997</v>
      </c>
      <c r="J10" s="99">
        <f>J6*0.026</f>
        <v>2.5999999999999999E-2</v>
      </c>
      <c r="K10" s="99">
        <f>K6*0.026</f>
        <v>0.41599999999999998</v>
      </c>
      <c r="L10" s="99">
        <f t="shared" ref="L10" si="6">I10+J10+K10</f>
        <v>0.90999999999999992</v>
      </c>
      <c r="M10" s="99">
        <f>M6*0.026</f>
        <v>0.46799999999999997</v>
      </c>
      <c r="N10" s="99">
        <f>N6*0.026</f>
        <v>2.5999999999999999E-2</v>
      </c>
      <c r="O10" s="99">
        <f>O6*0.026</f>
        <v>0.41599999999999998</v>
      </c>
      <c r="P10" s="99">
        <f>M10+N10+O10</f>
        <v>0.90999999999999992</v>
      </c>
      <c r="Q10" s="99">
        <f>Q6*0.026</f>
        <v>0.46799999999999997</v>
      </c>
      <c r="R10" s="99">
        <f>R6*0.026</f>
        <v>2.5999999999999999E-2</v>
      </c>
      <c r="S10" s="99">
        <f>S6*0.026</f>
        <v>0.41599999999999998</v>
      </c>
      <c r="T10" s="99">
        <f t="shared" ref="T10" si="7">Q10+R10+S10</f>
        <v>0.90999999999999992</v>
      </c>
      <c r="U10" s="119">
        <f t="shared" ref="U10:W10" si="8">U6*0.026</f>
        <v>0.46799999999999997</v>
      </c>
      <c r="V10" s="119">
        <f t="shared" si="8"/>
        <v>2.5999999999999999E-2</v>
      </c>
      <c r="W10" s="119">
        <f t="shared" si="8"/>
        <v>0.41599999999999998</v>
      </c>
      <c r="X10" s="119">
        <f t="shared" ref="X10" si="9">U10+V10+W10</f>
        <v>0.90999999999999992</v>
      </c>
      <c r="Y10" s="119">
        <f t="shared" ref="Y10:AA10" si="10">Y6*0.026</f>
        <v>0.46799999999999997</v>
      </c>
      <c r="Z10" s="119">
        <f t="shared" si="10"/>
        <v>2.5999999999999999E-2</v>
      </c>
      <c r="AA10" s="119">
        <f t="shared" si="10"/>
        <v>0.41599999999999998</v>
      </c>
      <c r="AB10" s="119">
        <f t="shared" ref="AB10" si="11">Y10+Z10+AA10</f>
        <v>0.90999999999999992</v>
      </c>
      <c r="AC10" s="119">
        <f t="shared" ref="AC10:AE10" si="12">AC6*0.026</f>
        <v>0.46799999999999997</v>
      </c>
      <c r="AD10" s="119">
        <f t="shared" si="12"/>
        <v>2.5999999999999999E-2</v>
      </c>
      <c r="AE10" s="119">
        <f t="shared" si="12"/>
        <v>0.41599999999999998</v>
      </c>
      <c r="AF10" s="119">
        <f t="shared" ref="AF10" si="13">AC10+AD10+AE10</f>
        <v>0.90999999999999992</v>
      </c>
      <c r="AG10" s="119">
        <f t="shared" ref="AG10:AI10" si="14">AG6*0.026</f>
        <v>0.41599999999999998</v>
      </c>
      <c r="AH10" s="119">
        <f t="shared" si="14"/>
        <v>2.5999999999999999E-2</v>
      </c>
      <c r="AI10" s="119">
        <f t="shared" si="14"/>
        <v>0.46799999999999997</v>
      </c>
      <c r="AJ10" s="119">
        <f t="shared" ref="AJ10" si="15">AG10+AH10+AI10</f>
        <v>0.90999999999999992</v>
      </c>
      <c r="AK10" s="119">
        <f t="shared" ref="AK10:AM10" si="16">AK6*0.026</f>
        <v>0.46799999999999997</v>
      </c>
      <c r="AL10" s="119">
        <f t="shared" si="16"/>
        <v>2.5999999999999999E-2</v>
      </c>
      <c r="AM10" s="119">
        <f t="shared" si="16"/>
        <v>0.41599999999999998</v>
      </c>
      <c r="AN10" s="119">
        <f t="shared" ref="AN10" si="17">AK10+AL10+AM10</f>
        <v>0.90999999999999992</v>
      </c>
      <c r="AO10" s="119">
        <f t="shared" ref="AO10:AQ10" si="18">AO6*0.026</f>
        <v>0.41599999999999998</v>
      </c>
      <c r="AP10" s="119">
        <f t="shared" si="18"/>
        <v>2.5999999999999999E-2</v>
      </c>
      <c r="AQ10" s="119">
        <f t="shared" si="18"/>
        <v>0.46799999999999997</v>
      </c>
      <c r="AR10" s="119">
        <f t="shared" ref="AR10" si="19">AO10+AP10+AQ10</f>
        <v>0.90999999999999992</v>
      </c>
      <c r="AS10" s="119">
        <f t="shared" ref="AS10:AU10" si="20">AS6*0.026</f>
        <v>0.38999999999999996</v>
      </c>
      <c r="AT10" s="119">
        <f t="shared" si="20"/>
        <v>2.5999999999999999E-2</v>
      </c>
      <c r="AU10" s="119">
        <f t="shared" si="20"/>
        <v>0.49399999999999999</v>
      </c>
      <c r="AV10" s="119">
        <f t="shared" ref="AV10" si="21">AS10+AT10+AU10</f>
        <v>0.90999999999999992</v>
      </c>
      <c r="AW10" s="119">
        <f t="shared" ref="AW10:AY10" si="22">AW6*0.026</f>
        <v>0.38999999999999996</v>
      </c>
      <c r="AX10" s="119">
        <f t="shared" si="22"/>
        <v>2.5999999999999999E-2</v>
      </c>
      <c r="AY10" s="119">
        <f t="shared" si="22"/>
        <v>0.49399999999999999</v>
      </c>
      <c r="AZ10" s="119">
        <f t="shared" ref="AZ10" si="23">AW10+AX10+AY10</f>
        <v>0.90999999999999992</v>
      </c>
      <c r="BA10" s="170"/>
      <c r="BB10" s="172"/>
      <c r="BC10" s="172"/>
    </row>
  </sheetData>
  <mergeCells count="83">
    <mergeCell ref="AT6:AT7"/>
    <mergeCell ref="AL6:AL7"/>
    <mergeCell ref="AM6:AM7"/>
    <mergeCell ref="AN6:AN7"/>
    <mergeCell ref="AO6:AO7"/>
    <mergeCell ref="AP6:AP7"/>
    <mergeCell ref="AQ6:AQ7"/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3" sqref="A3:XFD3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274" t="s">
        <v>126</v>
      </c>
      <c r="B1" s="274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</row>
    <row r="2" spans="1:56" ht="38.25" customHeight="1">
      <c r="A2" s="275" t="s">
        <v>127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113" t="s">
        <v>1</v>
      </c>
      <c r="B4" s="113" t="s">
        <v>2</v>
      </c>
      <c r="C4" s="113" t="s">
        <v>3</v>
      </c>
      <c r="D4" s="113" t="s">
        <v>347</v>
      </c>
      <c r="E4" s="266" t="s">
        <v>49</v>
      </c>
      <c r="F4" s="266"/>
      <c r="G4" s="266"/>
      <c r="H4" s="266"/>
      <c r="I4" s="266" t="s">
        <v>27</v>
      </c>
      <c r="J4" s="266"/>
      <c r="K4" s="266"/>
      <c r="L4" s="266"/>
      <c r="M4" s="266" t="s">
        <v>28</v>
      </c>
      <c r="N4" s="266"/>
      <c r="O4" s="266"/>
      <c r="P4" s="266"/>
      <c r="Q4" s="266" t="s">
        <v>29</v>
      </c>
      <c r="R4" s="266"/>
      <c r="S4" s="266"/>
      <c r="T4" s="266"/>
      <c r="U4" s="266" t="s">
        <v>30</v>
      </c>
      <c r="V4" s="266"/>
      <c r="W4" s="266"/>
      <c r="X4" s="266"/>
      <c r="Y4" s="266" t="s">
        <v>31</v>
      </c>
      <c r="Z4" s="266"/>
      <c r="AA4" s="266"/>
      <c r="AB4" s="266"/>
      <c r="AC4" s="266" t="s">
        <v>32</v>
      </c>
      <c r="AD4" s="266"/>
      <c r="AE4" s="266"/>
      <c r="AF4" s="266"/>
      <c r="AG4" s="277" t="s">
        <v>38</v>
      </c>
      <c r="AH4" s="277"/>
      <c r="AI4" s="277"/>
      <c r="AJ4" s="277"/>
      <c r="AK4" s="266" t="s">
        <v>37</v>
      </c>
      <c r="AL4" s="266"/>
      <c r="AM4" s="266"/>
      <c r="AN4" s="266"/>
      <c r="AO4" s="266" t="s">
        <v>33</v>
      </c>
      <c r="AP4" s="266"/>
      <c r="AQ4" s="266"/>
      <c r="AR4" s="266"/>
      <c r="AS4" s="266" t="s">
        <v>34</v>
      </c>
      <c r="AT4" s="266"/>
      <c r="AU4" s="266"/>
      <c r="AV4" s="266"/>
      <c r="AW4" s="266" t="s">
        <v>35</v>
      </c>
      <c r="AX4" s="266"/>
      <c r="AY4" s="266"/>
      <c r="AZ4" s="266"/>
      <c r="BA4" s="113" t="s">
        <v>52</v>
      </c>
      <c r="BB4" s="113" t="s">
        <v>24</v>
      </c>
      <c r="BC4" s="113" t="s">
        <v>25</v>
      </c>
    </row>
    <row r="5" spans="1:56" ht="64.5" customHeight="1">
      <c r="A5" s="266">
        <v>27</v>
      </c>
      <c r="B5" s="266" t="s">
        <v>17</v>
      </c>
      <c r="C5" s="113" t="s">
        <v>4</v>
      </c>
      <c r="D5" s="114" t="s">
        <v>224</v>
      </c>
      <c r="E5" s="113" t="s">
        <v>0</v>
      </c>
      <c r="F5" s="113" t="s">
        <v>63</v>
      </c>
      <c r="G5" s="113" t="s">
        <v>64</v>
      </c>
      <c r="H5" s="113" t="s">
        <v>36</v>
      </c>
      <c r="I5" s="113" t="s">
        <v>0</v>
      </c>
      <c r="J5" s="113" t="s">
        <v>63</v>
      </c>
      <c r="K5" s="113" t="s">
        <v>64</v>
      </c>
      <c r="L5" s="113" t="s">
        <v>36</v>
      </c>
      <c r="M5" s="113" t="s">
        <v>0</v>
      </c>
      <c r="N5" s="113" t="s">
        <v>63</v>
      </c>
      <c r="O5" s="113" t="s">
        <v>64</v>
      </c>
      <c r="P5" s="113" t="s">
        <v>36</v>
      </c>
      <c r="Q5" s="113" t="s">
        <v>0</v>
      </c>
      <c r="R5" s="113" t="s">
        <v>63</v>
      </c>
      <c r="S5" s="113" t="s">
        <v>64</v>
      </c>
      <c r="T5" s="113" t="s">
        <v>36</v>
      </c>
      <c r="U5" s="113" t="s">
        <v>0</v>
      </c>
      <c r="V5" s="113" t="s">
        <v>63</v>
      </c>
      <c r="W5" s="113" t="s">
        <v>64</v>
      </c>
      <c r="X5" s="113" t="s">
        <v>36</v>
      </c>
      <c r="Y5" s="113" t="s">
        <v>0</v>
      </c>
      <c r="Z5" s="113" t="s">
        <v>63</v>
      </c>
      <c r="AA5" s="113" t="s">
        <v>64</v>
      </c>
      <c r="AB5" s="113" t="s">
        <v>36</v>
      </c>
      <c r="AC5" s="113" t="s">
        <v>0</v>
      </c>
      <c r="AD5" s="113" t="s">
        <v>63</v>
      </c>
      <c r="AE5" s="113" t="s">
        <v>64</v>
      </c>
      <c r="AF5" s="113" t="s">
        <v>36</v>
      </c>
      <c r="AG5" s="113" t="s">
        <v>0</v>
      </c>
      <c r="AH5" s="113" t="s">
        <v>63</v>
      </c>
      <c r="AI5" s="113" t="s">
        <v>64</v>
      </c>
      <c r="AJ5" s="113" t="s">
        <v>36</v>
      </c>
      <c r="AK5" s="113" t="s">
        <v>0</v>
      </c>
      <c r="AL5" s="113" t="s">
        <v>63</v>
      </c>
      <c r="AM5" s="113" t="s">
        <v>64</v>
      </c>
      <c r="AN5" s="113" t="s">
        <v>36</v>
      </c>
      <c r="AO5" s="113" t="s">
        <v>0</v>
      </c>
      <c r="AP5" s="113" t="s">
        <v>63</v>
      </c>
      <c r="AQ5" s="113" t="s">
        <v>64</v>
      </c>
      <c r="AR5" s="113" t="s">
        <v>36</v>
      </c>
      <c r="AS5" s="113" t="s">
        <v>0</v>
      </c>
      <c r="AT5" s="113" t="s">
        <v>63</v>
      </c>
      <c r="AU5" s="113" t="s">
        <v>64</v>
      </c>
      <c r="AV5" s="113" t="s">
        <v>36</v>
      </c>
      <c r="AW5" s="113" t="s">
        <v>0</v>
      </c>
      <c r="AX5" s="113" t="s">
        <v>63</v>
      </c>
      <c r="AY5" s="113" t="s">
        <v>64</v>
      </c>
      <c r="AZ5" s="113" t="s">
        <v>36</v>
      </c>
      <c r="BA5" s="260">
        <f>H6+L6+P6+T6+X6+AB6+AF6+AJ6+AN6+AR6+AV6+AZ6</f>
        <v>619</v>
      </c>
      <c r="BB5" s="273">
        <f>H10+L10+P10+T10+X10+AB10+AF10+AJ10+AN10+AR10+AV10+AZ10</f>
        <v>11.458599999999999</v>
      </c>
      <c r="BC5" s="273">
        <f>BB5/2</f>
        <v>5.7292999999999994</v>
      </c>
    </row>
    <row r="6" spans="1:56" ht="36.75" customHeight="1">
      <c r="A6" s="266"/>
      <c r="B6" s="266"/>
      <c r="C6" s="260" t="s">
        <v>5</v>
      </c>
      <c r="D6" s="265">
        <v>13500859318</v>
      </c>
      <c r="E6" s="260">
        <v>37</v>
      </c>
      <c r="F6" s="260">
        <v>1</v>
      </c>
      <c r="G6" s="260">
        <v>3</v>
      </c>
      <c r="H6" s="260">
        <f>E6+F6+G6</f>
        <v>41</v>
      </c>
      <c r="I6" s="260">
        <v>37</v>
      </c>
      <c r="J6" s="260">
        <v>1</v>
      </c>
      <c r="K6" s="260">
        <v>3</v>
      </c>
      <c r="L6" s="260">
        <f>I6+J6+K6</f>
        <v>41</v>
      </c>
      <c r="M6" s="260">
        <v>38</v>
      </c>
      <c r="N6" s="260">
        <v>1</v>
      </c>
      <c r="O6" s="260">
        <v>3</v>
      </c>
      <c r="P6" s="260">
        <f>M6+N6+O6</f>
        <v>42</v>
      </c>
      <c r="Q6" s="260">
        <v>41</v>
      </c>
      <c r="R6" s="260">
        <v>1</v>
      </c>
      <c r="S6" s="260">
        <v>3</v>
      </c>
      <c r="T6" s="260">
        <f>Q6+R6+S6</f>
        <v>45</v>
      </c>
      <c r="U6" s="260">
        <v>41</v>
      </c>
      <c r="V6" s="260">
        <v>1</v>
      </c>
      <c r="W6" s="260">
        <v>3</v>
      </c>
      <c r="X6" s="260">
        <f>U6+V6+W6</f>
        <v>45</v>
      </c>
      <c r="Y6" s="260">
        <v>49</v>
      </c>
      <c r="Z6" s="260">
        <v>8</v>
      </c>
      <c r="AA6" s="260">
        <v>2</v>
      </c>
      <c r="AB6" s="260">
        <f>Y6+Z6+AA6</f>
        <v>59</v>
      </c>
      <c r="AC6" s="260">
        <v>49</v>
      </c>
      <c r="AD6" s="260">
        <v>8</v>
      </c>
      <c r="AE6" s="260">
        <v>3</v>
      </c>
      <c r="AF6" s="260">
        <f>AC6+AD6+AE6</f>
        <v>60</v>
      </c>
      <c r="AG6" s="260">
        <v>46</v>
      </c>
      <c r="AH6" s="260">
        <v>7</v>
      </c>
      <c r="AI6" s="260">
        <v>3</v>
      </c>
      <c r="AJ6" s="260">
        <f>AG6+AH6+AI6</f>
        <v>56</v>
      </c>
      <c r="AK6" s="260">
        <v>46</v>
      </c>
      <c r="AL6" s="260">
        <v>7</v>
      </c>
      <c r="AM6" s="260">
        <v>6</v>
      </c>
      <c r="AN6" s="260">
        <f>AK6+AL6+AM6</f>
        <v>59</v>
      </c>
      <c r="AO6" s="260">
        <v>49</v>
      </c>
      <c r="AP6" s="260">
        <v>6</v>
      </c>
      <c r="AQ6" s="260">
        <v>3</v>
      </c>
      <c r="AR6" s="260">
        <f>AO6+AP6+AQ6</f>
        <v>58</v>
      </c>
      <c r="AS6" s="260">
        <v>45</v>
      </c>
      <c r="AT6" s="260">
        <v>6</v>
      </c>
      <c r="AU6" s="260">
        <v>3</v>
      </c>
      <c r="AV6" s="260">
        <f>AS6+AT6+AU6</f>
        <v>54</v>
      </c>
      <c r="AW6" s="260">
        <v>50</v>
      </c>
      <c r="AX6" s="260">
        <v>6</v>
      </c>
      <c r="AY6" s="260">
        <v>3</v>
      </c>
      <c r="AZ6" s="260">
        <f>AW6+AX6+AY6</f>
        <v>59</v>
      </c>
      <c r="BA6" s="272"/>
      <c r="BB6" s="273"/>
      <c r="BC6" s="273"/>
    </row>
    <row r="7" spans="1:56" ht="33" customHeight="1">
      <c r="A7" s="266"/>
      <c r="B7" s="266"/>
      <c r="C7" s="271"/>
      <c r="D7" s="237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36"/>
      <c r="Z7" s="236"/>
      <c r="AA7" s="236"/>
      <c r="AB7" s="271"/>
      <c r="AC7" s="236"/>
      <c r="AD7" s="236"/>
      <c r="AE7" s="236"/>
      <c r="AF7" s="271"/>
      <c r="AG7" s="236"/>
      <c r="AH7" s="236"/>
      <c r="AI7" s="236"/>
      <c r="AJ7" s="271"/>
      <c r="AK7" s="236"/>
      <c r="AL7" s="236"/>
      <c r="AM7" s="236"/>
      <c r="AN7" s="271"/>
      <c r="AO7" s="236"/>
      <c r="AP7" s="236"/>
      <c r="AQ7" s="236"/>
      <c r="AR7" s="271"/>
      <c r="AS7" s="236"/>
      <c r="AT7" s="236"/>
      <c r="AU7" s="236"/>
      <c r="AV7" s="271"/>
      <c r="AW7" s="236"/>
      <c r="AX7" s="236"/>
      <c r="AY7" s="236"/>
      <c r="AZ7" s="271"/>
      <c r="BA7" s="272"/>
      <c r="BB7" s="273"/>
      <c r="BC7" s="273"/>
    </row>
    <row r="8" spans="1:56" ht="50.25" customHeight="1">
      <c r="A8" s="266"/>
      <c r="B8" s="266"/>
      <c r="C8" s="113" t="s">
        <v>47</v>
      </c>
      <c r="D8" s="115" t="s">
        <v>348</v>
      </c>
      <c r="E8" s="266" t="s">
        <v>50</v>
      </c>
      <c r="F8" s="266"/>
      <c r="G8" s="266"/>
      <c r="H8" s="266"/>
      <c r="I8" s="266" t="s">
        <v>53</v>
      </c>
      <c r="J8" s="266"/>
      <c r="K8" s="266"/>
      <c r="L8" s="266"/>
      <c r="M8" s="266" t="s">
        <v>54</v>
      </c>
      <c r="N8" s="266"/>
      <c r="O8" s="266"/>
      <c r="P8" s="266"/>
      <c r="Q8" s="266" t="s">
        <v>55</v>
      </c>
      <c r="R8" s="266"/>
      <c r="S8" s="266"/>
      <c r="T8" s="266"/>
      <c r="U8" s="266" t="s">
        <v>56</v>
      </c>
      <c r="V8" s="266"/>
      <c r="W8" s="266"/>
      <c r="X8" s="266"/>
      <c r="Y8" s="266" t="s">
        <v>57</v>
      </c>
      <c r="Z8" s="266"/>
      <c r="AA8" s="266"/>
      <c r="AB8" s="266"/>
      <c r="AC8" s="266" t="s">
        <v>58</v>
      </c>
      <c r="AD8" s="266"/>
      <c r="AE8" s="266"/>
      <c r="AF8" s="266"/>
      <c r="AG8" s="266" t="s">
        <v>59</v>
      </c>
      <c r="AH8" s="266"/>
      <c r="AI8" s="266"/>
      <c r="AJ8" s="266"/>
      <c r="AK8" s="266" t="s">
        <v>131</v>
      </c>
      <c r="AL8" s="266"/>
      <c r="AM8" s="266"/>
      <c r="AN8" s="266"/>
      <c r="AO8" s="266" t="s">
        <v>60</v>
      </c>
      <c r="AP8" s="266"/>
      <c r="AQ8" s="266"/>
      <c r="AR8" s="266"/>
      <c r="AS8" s="266" t="s">
        <v>61</v>
      </c>
      <c r="AT8" s="266"/>
      <c r="AU8" s="266"/>
      <c r="AV8" s="266"/>
      <c r="AW8" s="266" t="s">
        <v>62</v>
      </c>
      <c r="AX8" s="266"/>
      <c r="AY8" s="266"/>
      <c r="AZ8" s="266"/>
      <c r="BA8" s="272"/>
      <c r="BB8" s="273"/>
      <c r="BC8" s="273"/>
    </row>
    <row r="9" spans="1:56" ht="63" customHeight="1">
      <c r="A9" s="266"/>
      <c r="B9" s="266"/>
      <c r="C9" s="113" t="s">
        <v>48</v>
      </c>
      <c r="D9" s="113">
        <v>2000</v>
      </c>
      <c r="E9" s="113" t="s">
        <v>0</v>
      </c>
      <c r="F9" s="113" t="s">
        <v>63</v>
      </c>
      <c r="G9" s="113" t="s">
        <v>64</v>
      </c>
      <c r="H9" s="113" t="s">
        <v>36</v>
      </c>
      <c r="I9" s="113" t="s">
        <v>0</v>
      </c>
      <c r="J9" s="113" t="s">
        <v>63</v>
      </c>
      <c r="K9" s="113" t="s">
        <v>64</v>
      </c>
      <c r="L9" s="113" t="s">
        <v>36</v>
      </c>
      <c r="M9" s="113" t="s">
        <v>0</v>
      </c>
      <c r="N9" s="113" t="s">
        <v>63</v>
      </c>
      <c r="O9" s="113" t="s">
        <v>64</v>
      </c>
      <c r="P9" s="113" t="s">
        <v>36</v>
      </c>
      <c r="Q9" s="113" t="s">
        <v>0</v>
      </c>
      <c r="R9" s="113" t="s">
        <v>63</v>
      </c>
      <c r="S9" s="113" t="s">
        <v>64</v>
      </c>
      <c r="T9" s="113" t="s">
        <v>36</v>
      </c>
      <c r="U9" s="113" t="s">
        <v>0</v>
      </c>
      <c r="V9" s="113" t="s">
        <v>63</v>
      </c>
      <c r="W9" s="113" t="s">
        <v>64</v>
      </c>
      <c r="X9" s="113" t="s">
        <v>36</v>
      </c>
      <c r="Y9" s="113" t="s">
        <v>0</v>
      </c>
      <c r="Z9" s="113" t="s">
        <v>63</v>
      </c>
      <c r="AA9" s="113" t="s">
        <v>64</v>
      </c>
      <c r="AB9" s="113" t="s">
        <v>36</v>
      </c>
      <c r="AC9" s="113" t="s">
        <v>0</v>
      </c>
      <c r="AD9" s="113" t="s">
        <v>63</v>
      </c>
      <c r="AE9" s="113" t="s">
        <v>64</v>
      </c>
      <c r="AF9" s="113" t="s">
        <v>36</v>
      </c>
      <c r="AG9" s="113" t="s">
        <v>0</v>
      </c>
      <c r="AH9" s="113" t="s">
        <v>63</v>
      </c>
      <c r="AI9" s="113" t="s">
        <v>64</v>
      </c>
      <c r="AJ9" s="113" t="s">
        <v>36</v>
      </c>
      <c r="AK9" s="113" t="s">
        <v>0</v>
      </c>
      <c r="AL9" s="113" t="s">
        <v>63</v>
      </c>
      <c r="AM9" s="113" t="s">
        <v>64</v>
      </c>
      <c r="AN9" s="113" t="s">
        <v>36</v>
      </c>
      <c r="AO9" s="113" t="s">
        <v>0</v>
      </c>
      <c r="AP9" s="113" t="s">
        <v>63</v>
      </c>
      <c r="AQ9" s="113" t="s">
        <v>64</v>
      </c>
      <c r="AR9" s="113" t="s">
        <v>36</v>
      </c>
      <c r="AS9" s="113" t="s">
        <v>0</v>
      </c>
      <c r="AT9" s="113" t="s">
        <v>63</v>
      </c>
      <c r="AU9" s="113" t="s">
        <v>64</v>
      </c>
      <c r="AV9" s="113" t="s">
        <v>36</v>
      </c>
      <c r="AW9" s="113" t="s">
        <v>0</v>
      </c>
      <c r="AX9" s="113" t="s">
        <v>63</v>
      </c>
      <c r="AY9" s="113" t="s">
        <v>64</v>
      </c>
      <c r="AZ9" s="113" t="s">
        <v>36</v>
      </c>
      <c r="BA9" s="272"/>
      <c r="BB9" s="273"/>
      <c r="BC9" s="273"/>
    </row>
    <row r="10" spans="1:56" ht="105" customHeight="1">
      <c r="A10" s="266"/>
      <c r="B10" s="266"/>
      <c r="C10" s="113" t="s">
        <v>133</v>
      </c>
      <c r="D10" s="113">
        <v>60</v>
      </c>
      <c r="E10" s="109">
        <f>E6*0.026</f>
        <v>0.96199999999999997</v>
      </c>
      <c r="F10" s="109">
        <f>F6*0.026</f>
        <v>2.5999999999999999E-2</v>
      </c>
      <c r="G10" s="109">
        <f>G6*0.026</f>
        <v>7.8E-2</v>
      </c>
      <c r="H10" s="109">
        <f>E10+F10+G10</f>
        <v>1.0660000000000001</v>
      </c>
      <c r="I10" s="109">
        <f>I6*0.026</f>
        <v>0.96199999999999997</v>
      </c>
      <c r="J10" s="109">
        <f>J6*0.026</f>
        <v>2.5999999999999999E-2</v>
      </c>
      <c r="K10" s="109">
        <f>K6*0.026</f>
        <v>7.8E-2</v>
      </c>
      <c r="L10" s="109">
        <f t="shared" ref="L10" si="0">I10+J10+K10</f>
        <v>1.0660000000000001</v>
      </c>
      <c r="M10" s="109">
        <f>M6*0.026</f>
        <v>0.98799999999999999</v>
      </c>
      <c r="N10" s="109">
        <f>N6*0.026</f>
        <v>2.5999999999999999E-2</v>
      </c>
      <c r="O10" s="109">
        <f>O6*0.026</f>
        <v>7.8E-2</v>
      </c>
      <c r="P10" s="109">
        <f>M10+N10+O10</f>
        <v>1.0920000000000001</v>
      </c>
      <c r="Q10" s="109">
        <f>Q6*0.026</f>
        <v>1.0660000000000001</v>
      </c>
      <c r="R10" s="109">
        <f>R6*0.026</f>
        <v>2.5999999999999999E-2</v>
      </c>
      <c r="S10" s="109">
        <f>S6*0.026</f>
        <v>7.8E-2</v>
      </c>
      <c r="T10" s="109">
        <f t="shared" ref="T10" si="1">Q10+R10+S10</f>
        <v>1.1700000000000002</v>
      </c>
      <c r="U10" s="109">
        <f>U6*0.026</f>
        <v>1.0660000000000001</v>
      </c>
      <c r="V10" s="109">
        <f>V6*0.026</f>
        <v>2.5999999999999999E-2</v>
      </c>
      <c r="W10" s="109">
        <f>W6*0.26</f>
        <v>0.78</v>
      </c>
      <c r="X10" s="109">
        <f t="shared" ref="X10" si="2">U10+V10+W10</f>
        <v>1.8720000000000001</v>
      </c>
      <c r="Y10" s="109">
        <v>0.83889999999999998</v>
      </c>
      <c r="Z10" s="109">
        <v>0.11</v>
      </c>
      <c r="AA10" s="109">
        <v>2.4299999999999999E-2</v>
      </c>
      <c r="AB10" s="109">
        <f>AA10+Z10+Y10</f>
        <v>0.97319999999999995</v>
      </c>
      <c r="AC10" s="109">
        <v>0.8236</v>
      </c>
      <c r="AD10" s="109">
        <v>0.1014</v>
      </c>
      <c r="AE10" s="109">
        <v>4.9500000000000002E-2</v>
      </c>
      <c r="AF10" s="109">
        <f t="shared" ref="AF10" si="3">AE10+AD10+AC10</f>
        <v>0.97450000000000003</v>
      </c>
      <c r="AG10" s="109">
        <v>0.7238</v>
      </c>
      <c r="AH10" s="109">
        <v>8.2199999999999995E-2</v>
      </c>
      <c r="AI10" s="109">
        <v>4.19E-2</v>
      </c>
      <c r="AJ10" s="109">
        <f t="shared" ref="AJ10" si="4">AI10+AH10+AG10</f>
        <v>0.84789999999999999</v>
      </c>
      <c r="AK10" s="109">
        <v>0.74360000000000004</v>
      </c>
      <c r="AL10" s="109">
        <v>6.5000000000000002E-2</v>
      </c>
      <c r="AM10" s="109">
        <v>3.9899999999999998E-2</v>
      </c>
      <c r="AN10" s="109">
        <f t="shared" ref="AN10" si="5">AM10+AL10+AK10</f>
        <v>0.84850000000000003</v>
      </c>
      <c r="AO10" s="109">
        <v>0.7792</v>
      </c>
      <c r="AP10" s="109">
        <v>7.8E-2</v>
      </c>
      <c r="AQ10" s="109">
        <v>2.9399999999999999E-2</v>
      </c>
      <c r="AR10" s="109">
        <f t="shared" ref="AR10" si="6">AQ10+AP10+AO10</f>
        <v>0.88660000000000005</v>
      </c>
      <c r="AS10" s="109">
        <v>0.55989999999999995</v>
      </c>
      <c r="AT10" s="109">
        <v>5.11E-2</v>
      </c>
      <c r="AU10" s="109">
        <v>2.0799999999999999E-2</v>
      </c>
      <c r="AV10" s="109">
        <f t="shared" ref="AV10" si="7">AU10+AT10+AS10</f>
        <v>0.63179999999999992</v>
      </c>
      <c r="AW10" s="109">
        <v>2.5100000000000001E-2</v>
      </c>
      <c r="AX10" s="109">
        <v>3.3E-3</v>
      </c>
      <c r="AY10" s="109">
        <v>1.6999999999999999E-3</v>
      </c>
      <c r="AZ10" s="109">
        <f t="shared" ref="AZ10" si="8">AY10+AX10+AW10</f>
        <v>3.0100000000000002E-2</v>
      </c>
      <c r="BA10" s="271"/>
      <c r="BB10" s="273"/>
      <c r="BC10" s="273"/>
    </row>
  </sheetData>
  <mergeCells count="83">
    <mergeCell ref="AT6:AT7"/>
    <mergeCell ref="AL6:AL7"/>
    <mergeCell ref="AM6:AM7"/>
    <mergeCell ref="AN6:AN7"/>
    <mergeCell ref="AO6:AO7"/>
    <mergeCell ref="AP6:AP7"/>
    <mergeCell ref="AQ6:AQ7"/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G10" sqref="BG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291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28</v>
      </c>
      <c r="B5" s="168" t="s">
        <v>267</v>
      </c>
      <c r="C5" s="97" t="s">
        <v>4</v>
      </c>
      <c r="D5" s="106" t="s">
        <v>231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360</v>
      </c>
      <c r="BB5" s="172">
        <f>H10+L10+P10+T10+X10+AB10+AF10+AJ10+AN10+AR10+AV10</f>
        <v>3.5750000000000006</v>
      </c>
      <c r="BC5" s="172">
        <f>BB5/2</f>
        <v>1.7875000000000003</v>
      </c>
    </row>
    <row r="6" spans="1:56" ht="36.75" customHeight="1">
      <c r="A6" s="168"/>
      <c r="B6" s="168"/>
      <c r="C6" s="169" t="s">
        <v>5</v>
      </c>
      <c r="D6" s="179" t="s">
        <v>287</v>
      </c>
      <c r="E6" s="169">
        <v>27</v>
      </c>
      <c r="F6" s="169">
        <v>1</v>
      </c>
      <c r="G6" s="169">
        <v>2</v>
      </c>
      <c r="H6" s="169">
        <f>E6+F6+G6</f>
        <v>30</v>
      </c>
      <c r="I6" s="169">
        <v>27</v>
      </c>
      <c r="J6" s="169">
        <v>1</v>
      </c>
      <c r="K6" s="169">
        <v>2</v>
      </c>
      <c r="L6" s="169">
        <f>I6+J6+K6</f>
        <v>30</v>
      </c>
      <c r="M6" s="169">
        <v>27</v>
      </c>
      <c r="N6" s="169">
        <v>1</v>
      </c>
      <c r="O6" s="169">
        <v>2</v>
      </c>
      <c r="P6" s="169">
        <f>M6+N6+O6</f>
        <v>30</v>
      </c>
      <c r="Q6" s="169">
        <v>27</v>
      </c>
      <c r="R6" s="169">
        <v>1</v>
      </c>
      <c r="S6" s="169">
        <v>2</v>
      </c>
      <c r="T6" s="169">
        <f>Q6+R6+S6</f>
        <v>30</v>
      </c>
      <c r="U6" s="169">
        <v>27</v>
      </c>
      <c r="V6" s="169">
        <v>1</v>
      </c>
      <c r="W6" s="169">
        <v>2</v>
      </c>
      <c r="X6" s="169">
        <f>U6+V6+W6</f>
        <v>30</v>
      </c>
      <c r="Y6" s="169">
        <v>27</v>
      </c>
      <c r="Z6" s="169">
        <v>1</v>
      </c>
      <c r="AA6" s="169">
        <v>2</v>
      </c>
      <c r="AB6" s="169">
        <f>Y6+Z6+AA6</f>
        <v>30</v>
      </c>
      <c r="AC6" s="169">
        <v>27</v>
      </c>
      <c r="AD6" s="169">
        <v>1</v>
      </c>
      <c r="AE6" s="169">
        <v>2</v>
      </c>
      <c r="AF6" s="169">
        <f t="shared" ref="AF6" si="0">AC6+AD6+AE6</f>
        <v>30</v>
      </c>
      <c r="AG6" s="169">
        <v>27</v>
      </c>
      <c r="AH6" s="169">
        <v>1</v>
      </c>
      <c r="AI6" s="169">
        <v>2</v>
      </c>
      <c r="AJ6" s="169">
        <f t="shared" ref="AJ6" si="1">AG6+AH6+AI6</f>
        <v>30</v>
      </c>
      <c r="AK6" s="169">
        <v>27</v>
      </c>
      <c r="AL6" s="169">
        <v>1</v>
      </c>
      <c r="AM6" s="169">
        <v>2</v>
      </c>
      <c r="AN6" s="169">
        <f t="shared" ref="AN6" si="2">AK6+AL6+AM6</f>
        <v>30</v>
      </c>
      <c r="AO6" s="169">
        <v>27</v>
      </c>
      <c r="AP6" s="169">
        <v>1</v>
      </c>
      <c r="AQ6" s="169">
        <v>2</v>
      </c>
      <c r="AR6" s="169">
        <f t="shared" ref="AR6" si="3">AO6+AP6+AQ6</f>
        <v>30</v>
      </c>
      <c r="AS6" s="169">
        <v>27</v>
      </c>
      <c r="AT6" s="169">
        <v>1</v>
      </c>
      <c r="AU6" s="169">
        <v>2</v>
      </c>
      <c r="AV6" s="169">
        <f t="shared" ref="AV6" si="4">AS6+AT6+AU6</f>
        <v>30</v>
      </c>
      <c r="AW6" s="169">
        <v>27</v>
      </c>
      <c r="AX6" s="169">
        <v>1</v>
      </c>
      <c r="AY6" s="169">
        <v>2</v>
      </c>
      <c r="AZ6" s="169">
        <f t="shared" ref="AZ6" si="5">AW6+AX6+AY6</f>
        <v>30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288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289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349</v>
      </c>
      <c r="E10" s="99">
        <f>E6*0.01</f>
        <v>0.27</v>
      </c>
      <c r="F10" s="99">
        <f>F6*0.015</f>
        <v>1.4999999999999999E-2</v>
      </c>
      <c r="G10" s="99">
        <f>G6*0.02</f>
        <v>0.04</v>
      </c>
      <c r="H10" s="99">
        <f>E10+F10+G10</f>
        <v>0.32500000000000001</v>
      </c>
      <c r="I10" s="99">
        <f t="shared" ref="I10" si="6">I6*0.01</f>
        <v>0.27</v>
      </c>
      <c r="J10" s="99">
        <f t="shared" ref="J10" si="7">J6*0.015</f>
        <v>1.4999999999999999E-2</v>
      </c>
      <c r="K10" s="99">
        <f t="shared" ref="K10" si="8">K6*0.02</f>
        <v>0.04</v>
      </c>
      <c r="L10" s="99">
        <f t="shared" ref="L10" si="9">I10+J10+K10</f>
        <v>0.32500000000000001</v>
      </c>
      <c r="M10" s="99">
        <f t="shared" ref="M10" si="10">M6*0.01</f>
        <v>0.27</v>
      </c>
      <c r="N10" s="99">
        <f t="shared" ref="N10" si="11">N6*0.015</f>
        <v>1.4999999999999999E-2</v>
      </c>
      <c r="O10" s="99">
        <f t="shared" ref="O10" si="12">O6*0.02</f>
        <v>0.04</v>
      </c>
      <c r="P10" s="99">
        <f t="shared" ref="P10" si="13">M10+N10+O10</f>
        <v>0.32500000000000001</v>
      </c>
      <c r="Q10" s="99">
        <f t="shared" ref="Q10" si="14">Q6*0.01</f>
        <v>0.27</v>
      </c>
      <c r="R10" s="99">
        <f t="shared" ref="R10" si="15">R6*0.015</f>
        <v>1.4999999999999999E-2</v>
      </c>
      <c r="S10" s="99">
        <f t="shared" ref="S10" si="16">S6*0.02</f>
        <v>0.04</v>
      </c>
      <c r="T10" s="99">
        <f t="shared" ref="T10" si="17">Q10+R10+S10</f>
        <v>0.32500000000000001</v>
      </c>
      <c r="U10" s="99">
        <f t="shared" ref="U10" si="18">U6*0.01</f>
        <v>0.27</v>
      </c>
      <c r="V10" s="99">
        <f t="shared" ref="V10" si="19">V6*0.015</f>
        <v>1.4999999999999999E-2</v>
      </c>
      <c r="W10" s="99">
        <f t="shared" ref="W10" si="20">W6*0.02</f>
        <v>0.04</v>
      </c>
      <c r="X10" s="99">
        <f t="shared" ref="X10" si="21">U10+V10+W10</f>
        <v>0.32500000000000001</v>
      </c>
      <c r="Y10" s="119">
        <f t="shared" ref="Y10:AW10" si="22">Y6*0.01</f>
        <v>0.27</v>
      </c>
      <c r="Z10" s="119">
        <f t="shared" ref="Z10:AX10" si="23">Z6*0.015</f>
        <v>1.4999999999999999E-2</v>
      </c>
      <c r="AA10" s="119">
        <f t="shared" ref="AA10:AY10" si="24">AA6*0.02</f>
        <v>0.04</v>
      </c>
      <c r="AB10" s="119">
        <f t="shared" ref="AB10" si="25">Y10+Z10+AA10</f>
        <v>0.32500000000000001</v>
      </c>
      <c r="AC10" s="119">
        <f t="shared" si="22"/>
        <v>0.27</v>
      </c>
      <c r="AD10" s="119">
        <f t="shared" si="23"/>
        <v>1.4999999999999999E-2</v>
      </c>
      <c r="AE10" s="119">
        <f t="shared" si="24"/>
        <v>0.04</v>
      </c>
      <c r="AF10" s="119">
        <f t="shared" ref="AF10" si="26">AC10+AD10+AE10</f>
        <v>0.32500000000000001</v>
      </c>
      <c r="AG10" s="119">
        <f t="shared" si="22"/>
        <v>0.27</v>
      </c>
      <c r="AH10" s="119">
        <f t="shared" si="23"/>
        <v>1.4999999999999999E-2</v>
      </c>
      <c r="AI10" s="119">
        <f t="shared" si="24"/>
        <v>0.04</v>
      </c>
      <c r="AJ10" s="119">
        <f t="shared" ref="AJ10" si="27">AG10+AH10+AI10</f>
        <v>0.32500000000000001</v>
      </c>
      <c r="AK10" s="119">
        <f t="shared" si="22"/>
        <v>0.27</v>
      </c>
      <c r="AL10" s="119">
        <f t="shared" si="23"/>
        <v>1.4999999999999999E-2</v>
      </c>
      <c r="AM10" s="119">
        <f t="shared" si="24"/>
        <v>0.04</v>
      </c>
      <c r="AN10" s="119">
        <f t="shared" ref="AN10" si="28">AK10+AL10+AM10</f>
        <v>0.32500000000000001</v>
      </c>
      <c r="AO10" s="119">
        <f t="shared" si="22"/>
        <v>0.27</v>
      </c>
      <c r="AP10" s="119">
        <f t="shared" si="23"/>
        <v>1.4999999999999999E-2</v>
      </c>
      <c r="AQ10" s="119">
        <f t="shared" si="24"/>
        <v>0.04</v>
      </c>
      <c r="AR10" s="119">
        <f t="shared" ref="AR10" si="29">AO10+AP10+AQ10</f>
        <v>0.32500000000000001</v>
      </c>
      <c r="AS10" s="119">
        <f t="shared" si="22"/>
        <v>0.27</v>
      </c>
      <c r="AT10" s="119">
        <f t="shared" si="23"/>
        <v>1.4999999999999999E-2</v>
      </c>
      <c r="AU10" s="119">
        <f t="shared" si="24"/>
        <v>0.04</v>
      </c>
      <c r="AV10" s="119">
        <f t="shared" ref="AV10" si="30">AS10+AT10+AU10</f>
        <v>0.32500000000000001</v>
      </c>
      <c r="AW10" s="119">
        <f t="shared" si="22"/>
        <v>0.27</v>
      </c>
      <c r="AX10" s="119">
        <f t="shared" si="23"/>
        <v>1.4999999999999999E-2</v>
      </c>
      <c r="AY10" s="119">
        <f t="shared" si="24"/>
        <v>0.04</v>
      </c>
      <c r="AZ10" s="119">
        <f t="shared" ref="AZ10" si="31">AW10+AX10+AY10</f>
        <v>0.32500000000000001</v>
      </c>
      <c r="BA10" s="170"/>
      <c r="BB10" s="172"/>
      <c r="BC10" s="172"/>
    </row>
  </sheetData>
  <mergeCells count="83"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T6:AT7"/>
    <mergeCell ref="AL6:AL7"/>
    <mergeCell ref="AM6:AM7"/>
    <mergeCell ref="AN6:AN7"/>
    <mergeCell ref="AO6:AO7"/>
    <mergeCell ref="AP6:AP7"/>
    <mergeCell ref="AQ6:AQ7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D3:AL3"/>
    <mergeCell ref="AR3:AY3"/>
    <mergeCell ref="AC4:AF4"/>
    <mergeCell ref="AG4:AJ4"/>
    <mergeCell ref="AK4:AN4"/>
    <mergeCell ref="AO4:AR4"/>
    <mergeCell ref="AS4:AV4"/>
    <mergeCell ref="AW4:AZ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I12" sqref="BI12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307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29</v>
      </c>
      <c r="B5" s="168" t="s">
        <v>267</v>
      </c>
      <c r="C5" s="97" t="s">
        <v>4</v>
      </c>
      <c r="D5" s="106" t="s">
        <v>292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912</v>
      </c>
      <c r="BB5" s="172">
        <f>H10+L10+P10+T10+X10+AB10+AF10+AJ10+AN10+AR10+AV10+AZ10</f>
        <v>8.6733000000000011</v>
      </c>
      <c r="BC5" s="172">
        <f>BB5/2</f>
        <v>4.3366500000000006</v>
      </c>
    </row>
    <row r="6" spans="1:56" ht="36.75" customHeight="1">
      <c r="A6" s="168"/>
      <c r="B6" s="168"/>
      <c r="C6" s="169" t="s">
        <v>5</v>
      </c>
      <c r="D6" s="179" t="s">
        <v>293</v>
      </c>
      <c r="E6" s="239" t="s">
        <v>294</v>
      </c>
      <c r="F6" s="239" t="s">
        <v>295</v>
      </c>
      <c r="G6" s="239" t="s">
        <v>296</v>
      </c>
      <c r="H6" s="239" t="s">
        <v>297</v>
      </c>
      <c r="I6" s="239" t="s">
        <v>298</v>
      </c>
      <c r="J6" s="239" t="s">
        <v>295</v>
      </c>
      <c r="K6" s="239" t="s">
        <v>296</v>
      </c>
      <c r="L6" s="239" t="s">
        <v>299</v>
      </c>
      <c r="M6" s="239" t="s">
        <v>300</v>
      </c>
      <c r="N6" s="239" t="s">
        <v>301</v>
      </c>
      <c r="O6" s="239" t="s">
        <v>296</v>
      </c>
      <c r="P6" s="239" t="s">
        <v>302</v>
      </c>
      <c r="Q6" s="239" t="s">
        <v>299</v>
      </c>
      <c r="R6" s="239" t="s">
        <v>301</v>
      </c>
      <c r="S6" s="239" t="s">
        <v>296</v>
      </c>
      <c r="T6" s="239" t="s">
        <v>303</v>
      </c>
      <c r="U6" s="239" t="s">
        <v>299</v>
      </c>
      <c r="V6" s="239" t="s">
        <v>301</v>
      </c>
      <c r="W6" s="239" t="s">
        <v>296</v>
      </c>
      <c r="X6" s="239" t="s">
        <v>303</v>
      </c>
      <c r="Y6" s="169">
        <v>68</v>
      </c>
      <c r="Z6" s="169">
        <v>8</v>
      </c>
      <c r="AA6" s="169">
        <v>1</v>
      </c>
      <c r="AB6" s="169">
        <f>Y6+Z6+AA6</f>
        <v>77</v>
      </c>
      <c r="AC6" s="169">
        <v>72</v>
      </c>
      <c r="AD6" s="169">
        <v>8</v>
      </c>
      <c r="AE6" s="169">
        <v>1</v>
      </c>
      <c r="AF6" s="169">
        <f t="shared" ref="AF6" si="0">AC6+AD6+AE6</f>
        <v>81</v>
      </c>
      <c r="AG6" s="169">
        <v>78</v>
      </c>
      <c r="AH6" s="169">
        <v>9</v>
      </c>
      <c r="AI6" s="169">
        <v>1</v>
      </c>
      <c r="AJ6" s="169">
        <f t="shared" ref="AJ6" si="1">AG6+AH6+AI6</f>
        <v>88</v>
      </c>
      <c r="AK6" s="169">
        <v>79</v>
      </c>
      <c r="AL6" s="169">
        <v>9</v>
      </c>
      <c r="AM6" s="169">
        <v>1</v>
      </c>
      <c r="AN6" s="169">
        <f t="shared" ref="AN6" si="2">AK6+AL6+AM6</f>
        <v>89</v>
      </c>
      <c r="AO6" s="169">
        <v>84</v>
      </c>
      <c r="AP6" s="169">
        <v>11</v>
      </c>
      <c r="AQ6" s="169">
        <v>3</v>
      </c>
      <c r="AR6" s="169">
        <f t="shared" ref="AR6" si="3">AO6+AP6+AQ6</f>
        <v>98</v>
      </c>
      <c r="AS6" s="169">
        <v>82</v>
      </c>
      <c r="AT6" s="169">
        <v>10</v>
      </c>
      <c r="AU6" s="169">
        <v>3</v>
      </c>
      <c r="AV6" s="169">
        <f t="shared" ref="AV6" si="4">AS6+AT6+AU6</f>
        <v>95</v>
      </c>
      <c r="AW6" s="169">
        <v>81</v>
      </c>
      <c r="AX6" s="169">
        <v>10</v>
      </c>
      <c r="AY6" s="169">
        <v>3</v>
      </c>
      <c r="AZ6" s="169">
        <f t="shared" ref="AZ6" si="5">AW6+AX6+AY6</f>
        <v>94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304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305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306</v>
      </c>
      <c r="E10" s="99">
        <f>E6*0.01</f>
        <v>0.48</v>
      </c>
      <c r="F10" s="99">
        <f>F6*0.015</f>
        <v>0.09</v>
      </c>
      <c r="G10" s="99">
        <f>G6*0.02</f>
        <v>0</v>
      </c>
      <c r="H10" s="99">
        <f>E10+F10+G10</f>
        <v>0.56999999999999995</v>
      </c>
      <c r="I10" s="99">
        <f t="shared" ref="I10" si="6">I6*0.01</f>
        <v>0.49</v>
      </c>
      <c r="J10" s="99">
        <f t="shared" ref="J10" si="7">J6*0.015</f>
        <v>0.09</v>
      </c>
      <c r="K10" s="99">
        <f t="shared" ref="K10" si="8">K6*0.02</f>
        <v>0</v>
      </c>
      <c r="L10" s="99">
        <f t="shared" ref="L10" si="9">I10+J10+K10</f>
        <v>0.57999999999999996</v>
      </c>
      <c r="M10" s="99">
        <f t="shared" ref="M10" si="10">M6*0.01</f>
        <v>0.5</v>
      </c>
      <c r="N10" s="99">
        <f t="shared" ref="N10" si="11">N6*0.015</f>
        <v>0.105</v>
      </c>
      <c r="O10" s="99">
        <f t="shared" ref="O10" si="12">O6*0.02</f>
        <v>0</v>
      </c>
      <c r="P10" s="99">
        <f t="shared" ref="P10" si="13">M10+N10+O10</f>
        <v>0.60499999999999998</v>
      </c>
      <c r="Q10" s="99">
        <f t="shared" ref="Q10" si="14">Q6*0.01</f>
        <v>0.55000000000000004</v>
      </c>
      <c r="R10" s="99">
        <f t="shared" ref="R10" si="15">R6*0.015</f>
        <v>0.105</v>
      </c>
      <c r="S10" s="99">
        <f t="shared" ref="S10" si="16">S6*0.02</f>
        <v>0</v>
      </c>
      <c r="T10" s="99">
        <f t="shared" ref="T10" si="17">Q10+R10+S10</f>
        <v>0.65500000000000003</v>
      </c>
      <c r="U10" s="99">
        <f t="shared" ref="U10" si="18">U6*0.01</f>
        <v>0.55000000000000004</v>
      </c>
      <c r="V10" s="99">
        <f t="shared" ref="V10" si="19">V6*0.015</f>
        <v>0.105</v>
      </c>
      <c r="W10" s="99">
        <f t="shared" ref="W10" si="20">W6*0.02</f>
        <v>0</v>
      </c>
      <c r="X10" s="99">
        <f t="shared" ref="X10" si="21">U10+V10+W10</f>
        <v>0.65500000000000003</v>
      </c>
      <c r="Y10" s="99">
        <v>0.55769999999999997</v>
      </c>
      <c r="Z10" s="99">
        <v>0.12</v>
      </c>
      <c r="AA10" s="99">
        <v>0.02</v>
      </c>
      <c r="AB10" s="99">
        <f>AA10+Z10+Y10</f>
        <v>0.69769999999999999</v>
      </c>
      <c r="AC10" s="99">
        <v>0.59060000000000001</v>
      </c>
      <c r="AD10" s="99">
        <v>0.12</v>
      </c>
      <c r="AE10" s="99">
        <v>0.02</v>
      </c>
      <c r="AF10" s="99">
        <f t="shared" ref="AF10" si="22">AE10+AD10+AC10</f>
        <v>0.73060000000000003</v>
      </c>
      <c r="AG10" s="99">
        <v>0.64970000000000006</v>
      </c>
      <c r="AH10" s="99">
        <v>0.1258</v>
      </c>
      <c r="AI10" s="99">
        <v>0.02</v>
      </c>
      <c r="AJ10" s="99">
        <f t="shared" ref="AJ10" si="23">AI10+AH10+AG10</f>
        <v>0.7955000000000001</v>
      </c>
      <c r="AK10" s="99">
        <v>0.68279999999999996</v>
      </c>
      <c r="AL10" s="99">
        <v>0.13500000000000001</v>
      </c>
      <c r="AM10" s="99">
        <v>1.7999999999999999E-2</v>
      </c>
      <c r="AN10" s="99">
        <f t="shared" ref="AN10" si="24">AM10+AL10+AK10</f>
        <v>0.83579999999999999</v>
      </c>
      <c r="AO10" s="99">
        <v>0.64610000000000001</v>
      </c>
      <c r="AP10" s="99">
        <v>0.13639999999999999</v>
      </c>
      <c r="AQ10" s="99">
        <v>2.3800000000000002E-2</v>
      </c>
      <c r="AR10" s="99">
        <f t="shared" ref="AR10" si="25">AQ10+AP10+AO10</f>
        <v>0.80630000000000002</v>
      </c>
      <c r="AS10" s="99">
        <v>0.66700000000000004</v>
      </c>
      <c r="AT10" s="99">
        <v>0.14249999999999999</v>
      </c>
      <c r="AU10" s="99">
        <v>0.06</v>
      </c>
      <c r="AV10" s="99">
        <f t="shared" ref="AV10" si="26">AU10+AT10+AS10</f>
        <v>0.86950000000000005</v>
      </c>
      <c r="AW10" s="99">
        <v>0.67969999999999997</v>
      </c>
      <c r="AX10" s="99">
        <v>0.13450000000000001</v>
      </c>
      <c r="AY10" s="99">
        <v>5.8700000000000002E-2</v>
      </c>
      <c r="AZ10" s="99">
        <f t="shared" ref="AZ10" si="27">AY10+AX10+AW10</f>
        <v>0.87290000000000001</v>
      </c>
      <c r="BA10" s="170"/>
      <c r="BB10" s="172"/>
      <c r="BC10" s="172"/>
    </row>
  </sheetData>
  <mergeCells count="83">
    <mergeCell ref="AG8:AJ8"/>
    <mergeCell ref="AK8:AN8"/>
    <mergeCell ref="AO8:AR8"/>
    <mergeCell ref="AS8:AV8"/>
    <mergeCell ref="AW8:AZ8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M6:M7"/>
    <mergeCell ref="N6:N7"/>
    <mergeCell ref="O6:O7"/>
    <mergeCell ref="P6:P7"/>
    <mergeCell ref="Q6:Q7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Z10" sqref="AZ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97" t="s">
        <v>311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30</v>
      </c>
      <c r="B5" s="168" t="s">
        <v>267</v>
      </c>
      <c r="C5" s="97" t="s">
        <v>4</v>
      </c>
      <c r="D5" s="51" t="s">
        <v>308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437</v>
      </c>
      <c r="BB5" s="172">
        <f>H10+L10+P10+T10+X10+AB10+AF10+AJ10+AN10+AR10+AV10+AZ10</f>
        <v>4.84</v>
      </c>
      <c r="BC5" s="172">
        <f>BB5/2</f>
        <v>2.42</v>
      </c>
    </row>
    <row r="6" spans="1:56" ht="36.75" customHeight="1">
      <c r="A6" s="168"/>
      <c r="B6" s="168"/>
      <c r="C6" s="169" t="s">
        <v>5</v>
      </c>
      <c r="D6" s="179" t="s">
        <v>309</v>
      </c>
      <c r="E6" s="169">
        <v>33</v>
      </c>
      <c r="F6" s="169">
        <v>2</v>
      </c>
      <c r="G6" s="169">
        <v>4</v>
      </c>
      <c r="H6" s="169">
        <f>E6+F6+G6</f>
        <v>39</v>
      </c>
      <c r="I6" s="169">
        <v>33</v>
      </c>
      <c r="J6" s="169">
        <v>2</v>
      </c>
      <c r="K6" s="169">
        <v>4</v>
      </c>
      <c r="L6" s="169">
        <f t="shared" ref="L6" si="0">I6+J6+K6</f>
        <v>39</v>
      </c>
      <c r="M6" s="169">
        <v>37</v>
      </c>
      <c r="N6" s="169">
        <v>2</v>
      </c>
      <c r="O6" s="169">
        <v>4</v>
      </c>
      <c r="P6" s="169">
        <f t="shared" ref="P6" si="1">M6+N6+O6</f>
        <v>43</v>
      </c>
      <c r="Q6" s="169">
        <v>38</v>
      </c>
      <c r="R6" s="169">
        <v>2</v>
      </c>
      <c r="S6" s="169">
        <v>3</v>
      </c>
      <c r="T6" s="169">
        <f t="shared" ref="T6" si="2">Q6+R6+S6</f>
        <v>43</v>
      </c>
      <c r="U6" s="169">
        <v>38</v>
      </c>
      <c r="V6" s="169">
        <v>2</v>
      </c>
      <c r="W6" s="169">
        <v>3</v>
      </c>
      <c r="X6" s="169">
        <f t="shared" ref="X6" si="3">U6+V6+W6</f>
        <v>43</v>
      </c>
      <c r="Y6" s="169">
        <v>31</v>
      </c>
      <c r="Z6" s="169">
        <v>2</v>
      </c>
      <c r="AA6" s="169">
        <v>2</v>
      </c>
      <c r="AB6" s="169">
        <f>Y6+Z6+AA6</f>
        <v>35</v>
      </c>
      <c r="AC6" s="169">
        <v>27</v>
      </c>
      <c r="AD6" s="169">
        <v>2</v>
      </c>
      <c r="AE6" s="169">
        <v>2</v>
      </c>
      <c r="AF6" s="169">
        <f t="shared" ref="AF6" si="4">AC6+AD6+AE6</f>
        <v>31</v>
      </c>
      <c r="AG6" s="169">
        <v>27</v>
      </c>
      <c r="AH6" s="169">
        <v>2</v>
      </c>
      <c r="AI6" s="169">
        <v>2</v>
      </c>
      <c r="AJ6" s="169">
        <f t="shared" ref="AJ6" si="5">AG6+AH6+AI6</f>
        <v>31</v>
      </c>
      <c r="AK6" s="169">
        <v>29</v>
      </c>
      <c r="AL6" s="169">
        <v>1</v>
      </c>
      <c r="AM6" s="169">
        <v>2</v>
      </c>
      <c r="AN6" s="169">
        <f t="shared" ref="AN6" si="6">AK6+AL6+AM6</f>
        <v>32</v>
      </c>
      <c r="AO6" s="169">
        <v>29</v>
      </c>
      <c r="AP6" s="169">
        <v>1</v>
      </c>
      <c r="AQ6" s="169">
        <v>4</v>
      </c>
      <c r="AR6" s="169">
        <f t="shared" ref="AR6" si="7">AO6+AP6+AQ6</f>
        <v>34</v>
      </c>
      <c r="AS6" s="169">
        <v>29</v>
      </c>
      <c r="AT6" s="169">
        <v>1</v>
      </c>
      <c r="AU6" s="169">
        <v>4</v>
      </c>
      <c r="AV6" s="169">
        <f t="shared" ref="AV6" si="8">AS6+AT6+AU6</f>
        <v>34</v>
      </c>
      <c r="AW6" s="169">
        <v>29</v>
      </c>
      <c r="AX6" s="169">
        <v>1</v>
      </c>
      <c r="AY6" s="169">
        <v>3</v>
      </c>
      <c r="AZ6" s="169">
        <f t="shared" ref="AZ6" si="9">AW6+AX6+AY6</f>
        <v>33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8" t="s">
        <v>310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97">
        <v>1860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97">
        <v>95</v>
      </c>
      <c r="E10" s="99">
        <f>E6*0.01</f>
        <v>0.33</v>
      </c>
      <c r="F10" s="99">
        <f>F6*0.015</f>
        <v>0.03</v>
      </c>
      <c r="G10" s="99">
        <f>G6*0.02</f>
        <v>0.08</v>
      </c>
      <c r="H10" s="99">
        <f>E10+F10+G10</f>
        <v>0.44</v>
      </c>
      <c r="I10" s="99">
        <f t="shared" ref="I10" si="10">I6*0.01</f>
        <v>0.33</v>
      </c>
      <c r="J10" s="99">
        <f t="shared" ref="J10" si="11">J6*0.015</f>
        <v>0.03</v>
      </c>
      <c r="K10" s="99">
        <f t="shared" ref="K10" si="12">K6*0.02</f>
        <v>0.08</v>
      </c>
      <c r="L10" s="99">
        <f t="shared" ref="L10" si="13">I10+J10+K10</f>
        <v>0.44</v>
      </c>
      <c r="M10" s="99">
        <f t="shared" ref="M10" si="14">M6*0.01</f>
        <v>0.37</v>
      </c>
      <c r="N10" s="99">
        <f t="shared" ref="N10" si="15">N6*0.015</f>
        <v>0.03</v>
      </c>
      <c r="O10" s="99">
        <f t="shared" ref="O10" si="16">O6*0.02</f>
        <v>0.08</v>
      </c>
      <c r="P10" s="99">
        <f t="shared" ref="P10" si="17">M10+N10+O10</f>
        <v>0.48000000000000004</v>
      </c>
      <c r="Q10" s="99">
        <f t="shared" ref="Q10" si="18">Q6*0.01</f>
        <v>0.38</v>
      </c>
      <c r="R10" s="99">
        <f t="shared" ref="R10" si="19">R6*0.015</f>
        <v>0.03</v>
      </c>
      <c r="S10" s="99">
        <f t="shared" ref="S10" si="20">S6*0.02</f>
        <v>0.06</v>
      </c>
      <c r="T10" s="99">
        <f t="shared" ref="T10" si="21">Q10+R10+S10</f>
        <v>0.47000000000000003</v>
      </c>
      <c r="U10" s="99">
        <f t="shared" ref="U10" si="22">U6*0.01</f>
        <v>0.38</v>
      </c>
      <c r="V10" s="99">
        <f t="shared" ref="V10" si="23">V6*0.015</f>
        <v>0.03</v>
      </c>
      <c r="W10" s="99">
        <f t="shared" ref="W10" si="24">W6*0.02</f>
        <v>0.06</v>
      </c>
      <c r="X10" s="99">
        <f t="shared" ref="X10" si="25">U10+V10+W10</f>
        <v>0.47000000000000003</v>
      </c>
      <c r="Y10" s="119">
        <f t="shared" ref="Y10:AW10" si="26">Y6*0.01</f>
        <v>0.31</v>
      </c>
      <c r="Z10" s="119">
        <f t="shared" ref="Z10:AX10" si="27">Z6*0.015</f>
        <v>0.03</v>
      </c>
      <c r="AA10" s="119">
        <f t="shared" ref="AA10:AY10" si="28">AA6*0.02</f>
        <v>0.04</v>
      </c>
      <c r="AB10" s="119">
        <f t="shared" ref="AB10" si="29">Y10+Z10+AA10</f>
        <v>0.37999999999999995</v>
      </c>
      <c r="AC10" s="119">
        <f t="shared" si="26"/>
        <v>0.27</v>
      </c>
      <c r="AD10" s="119">
        <f t="shared" si="27"/>
        <v>0.03</v>
      </c>
      <c r="AE10" s="119">
        <f t="shared" si="28"/>
        <v>0.04</v>
      </c>
      <c r="AF10" s="119">
        <f t="shared" ref="AF10" si="30">AC10+AD10+AE10</f>
        <v>0.34</v>
      </c>
      <c r="AG10" s="119">
        <f t="shared" si="26"/>
        <v>0.27</v>
      </c>
      <c r="AH10" s="119">
        <f t="shared" si="27"/>
        <v>0.03</v>
      </c>
      <c r="AI10" s="119">
        <f t="shared" si="28"/>
        <v>0.04</v>
      </c>
      <c r="AJ10" s="119">
        <f t="shared" ref="AJ10" si="31">AG10+AH10+AI10</f>
        <v>0.34</v>
      </c>
      <c r="AK10" s="119">
        <f t="shared" si="26"/>
        <v>0.28999999999999998</v>
      </c>
      <c r="AL10" s="119">
        <f t="shared" si="27"/>
        <v>1.4999999999999999E-2</v>
      </c>
      <c r="AM10" s="119">
        <f t="shared" si="28"/>
        <v>0.04</v>
      </c>
      <c r="AN10" s="119">
        <f t="shared" ref="AN10" si="32">AK10+AL10+AM10</f>
        <v>0.34499999999999997</v>
      </c>
      <c r="AO10" s="119">
        <f t="shared" si="26"/>
        <v>0.28999999999999998</v>
      </c>
      <c r="AP10" s="119">
        <f t="shared" si="27"/>
        <v>1.4999999999999999E-2</v>
      </c>
      <c r="AQ10" s="119">
        <f t="shared" si="28"/>
        <v>0.08</v>
      </c>
      <c r="AR10" s="119">
        <f t="shared" ref="AR10" si="33">AO10+AP10+AQ10</f>
        <v>0.38500000000000001</v>
      </c>
      <c r="AS10" s="119">
        <f t="shared" si="26"/>
        <v>0.28999999999999998</v>
      </c>
      <c r="AT10" s="119">
        <f t="shared" si="27"/>
        <v>1.4999999999999999E-2</v>
      </c>
      <c r="AU10" s="119">
        <f t="shared" si="28"/>
        <v>0.08</v>
      </c>
      <c r="AV10" s="119">
        <f t="shared" ref="AV10" si="34">AS10+AT10+AU10</f>
        <v>0.38500000000000001</v>
      </c>
      <c r="AW10" s="119">
        <f t="shared" si="26"/>
        <v>0.28999999999999998</v>
      </c>
      <c r="AX10" s="119">
        <f t="shared" si="27"/>
        <v>1.4999999999999999E-2</v>
      </c>
      <c r="AY10" s="119">
        <f t="shared" si="28"/>
        <v>0.06</v>
      </c>
      <c r="AZ10" s="119">
        <f t="shared" ref="AZ10" si="35">AW10+AX10+AY10</f>
        <v>0.36499999999999999</v>
      </c>
      <c r="BA10" s="170"/>
      <c r="BB10" s="172"/>
      <c r="BC10" s="172"/>
    </row>
  </sheetData>
  <mergeCells count="83">
    <mergeCell ref="AT6:AT7"/>
    <mergeCell ref="AL6:AL7"/>
    <mergeCell ref="AM6:AM7"/>
    <mergeCell ref="AN6:AN7"/>
    <mergeCell ref="AO6:AO7"/>
    <mergeCell ref="AP6:AP7"/>
    <mergeCell ref="AQ6:AQ7"/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9" sqref="BD9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312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318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31</v>
      </c>
      <c r="B5" s="168" t="s">
        <v>148</v>
      </c>
      <c r="C5" s="97" t="s">
        <v>4</v>
      </c>
      <c r="D5" s="106" t="s">
        <v>313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325</v>
      </c>
      <c r="BB5" s="172">
        <f>H10+L10+P10+T10+X10+AB10+AF10+AJ10+AN10+AR10+AV10+AZ10</f>
        <v>3.4350000000000005</v>
      </c>
      <c r="BC5" s="172">
        <f>BB5/2</f>
        <v>1.7175000000000002</v>
      </c>
    </row>
    <row r="6" spans="1:56" ht="36.75" customHeight="1">
      <c r="A6" s="168"/>
      <c r="B6" s="168"/>
      <c r="C6" s="169" t="s">
        <v>5</v>
      </c>
      <c r="D6" s="179" t="s">
        <v>314</v>
      </c>
      <c r="E6" s="169">
        <v>22</v>
      </c>
      <c r="F6" s="169">
        <v>0</v>
      </c>
      <c r="G6" s="169">
        <v>2</v>
      </c>
      <c r="H6" s="169">
        <f>E6+F6+G6</f>
        <v>24</v>
      </c>
      <c r="I6" s="169">
        <v>22</v>
      </c>
      <c r="J6" s="169">
        <v>0</v>
      </c>
      <c r="K6" s="169">
        <v>2</v>
      </c>
      <c r="L6" s="169">
        <f t="shared" ref="L6" si="0">I6+J6+K6</f>
        <v>24</v>
      </c>
      <c r="M6" s="169">
        <v>28</v>
      </c>
      <c r="N6" s="169">
        <v>0</v>
      </c>
      <c r="O6" s="169">
        <v>2</v>
      </c>
      <c r="P6" s="169">
        <f t="shared" ref="P6" si="1">M6+N6+O6</f>
        <v>30</v>
      </c>
      <c r="Q6" s="169">
        <v>28</v>
      </c>
      <c r="R6" s="169">
        <v>0</v>
      </c>
      <c r="S6" s="169">
        <v>2</v>
      </c>
      <c r="T6" s="169">
        <f t="shared" ref="T6" si="2">Q6+R6+S6</f>
        <v>30</v>
      </c>
      <c r="U6" s="169">
        <v>23</v>
      </c>
      <c r="V6" s="169">
        <v>0</v>
      </c>
      <c r="W6" s="169">
        <v>2</v>
      </c>
      <c r="X6" s="169">
        <f t="shared" ref="X6" si="3">U6+V6+W6</f>
        <v>25</v>
      </c>
      <c r="Y6" s="169">
        <v>22</v>
      </c>
      <c r="Z6" s="169"/>
      <c r="AA6" s="169">
        <v>2</v>
      </c>
      <c r="AB6" s="169">
        <f>Y6+Z6+AA6</f>
        <v>24</v>
      </c>
      <c r="AC6" s="169">
        <v>22</v>
      </c>
      <c r="AD6" s="169"/>
      <c r="AE6" s="169">
        <v>1</v>
      </c>
      <c r="AF6" s="169">
        <f t="shared" ref="AF6" si="4">AC6+AD6+AE6</f>
        <v>23</v>
      </c>
      <c r="AG6" s="169">
        <v>24</v>
      </c>
      <c r="AH6" s="169"/>
      <c r="AI6" s="169">
        <v>1</v>
      </c>
      <c r="AJ6" s="169">
        <f t="shared" ref="AJ6" si="5">AG6+AH6+AI6</f>
        <v>25</v>
      </c>
      <c r="AK6" s="169">
        <v>29</v>
      </c>
      <c r="AL6" s="169">
        <v>0</v>
      </c>
      <c r="AM6" s="169">
        <v>1</v>
      </c>
      <c r="AN6" s="169">
        <f t="shared" ref="AN6" si="6">AK6+AL6+AM6</f>
        <v>30</v>
      </c>
      <c r="AO6" s="169">
        <v>29</v>
      </c>
      <c r="AP6" s="169">
        <v>0</v>
      </c>
      <c r="AQ6" s="169">
        <v>1</v>
      </c>
      <c r="AR6" s="169">
        <f t="shared" ref="AR6" si="7">AO6+AP6+AQ6</f>
        <v>30</v>
      </c>
      <c r="AS6" s="169">
        <v>29</v>
      </c>
      <c r="AT6" s="169">
        <v>0</v>
      </c>
      <c r="AU6" s="169">
        <v>1</v>
      </c>
      <c r="AV6" s="169">
        <f t="shared" ref="AV6" si="8">AS6+AT6+AU6</f>
        <v>30</v>
      </c>
      <c r="AW6" s="169">
        <v>28</v>
      </c>
      <c r="AX6" s="169">
        <v>1</v>
      </c>
      <c r="AY6" s="169">
        <v>1</v>
      </c>
      <c r="AZ6" s="169">
        <f t="shared" ref="AZ6" si="9">AW6+AX6+AY6</f>
        <v>30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315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316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317</v>
      </c>
      <c r="E10" s="99">
        <f>E6*0.01</f>
        <v>0.22</v>
      </c>
      <c r="F10" s="99">
        <f>F6*0.015</f>
        <v>0</v>
      </c>
      <c r="G10" s="99">
        <f>G6*0.02</f>
        <v>0.04</v>
      </c>
      <c r="H10" s="99">
        <f>E10+F10+G10</f>
        <v>0.26</v>
      </c>
      <c r="I10" s="99">
        <f t="shared" ref="I10" si="10">I6*0.01</f>
        <v>0.22</v>
      </c>
      <c r="J10" s="99">
        <f t="shared" ref="J10" si="11">J6*0.015</f>
        <v>0</v>
      </c>
      <c r="K10" s="99">
        <f t="shared" ref="K10" si="12">K6*0.02</f>
        <v>0.04</v>
      </c>
      <c r="L10" s="99">
        <f t="shared" ref="L10" si="13">I10+J10+K10</f>
        <v>0.26</v>
      </c>
      <c r="M10" s="99">
        <f t="shared" ref="M10" si="14">M6*0.01</f>
        <v>0.28000000000000003</v>
      </c>
      <c r="N10" s="99">
        <f t="shared" ref="N10" si="15">N6*0.015</f>
        <v>0</v>
      </c>
      <c r="O10" s="99">
        <f t="shared" ref="O10" si="16">O6*0.02</f>
        <v>0.04</v>
      </c>
      <c r="P10" s="99">
        <f t="shared" ref="P10" si="17">M10+N10+O10</f>
        <v>0.32</v>
      </c>
      <c r="Q10" s="99">
        <f t="shared" ref="Q10" si="18">Q6*0.01</f>
        <v>0.28000000000000003</v>
      </c>
      <c r="R10" s="99">
        <f t="shared" ref="R10" si="19">R6*0.015</f>
        <v>0</v>
      </c>
      <c r="S10" s="99">
        <f t="shared" ref="S10" si="20">S6*0.02</f>
        <v>0.04</v>
      </c>
      <c r="T10" s="99">
        <f t="shared" ref="T10" si="21">Q10+R10+S10</f>
        <v>0.32</v>
      </c>
      <c r="U10" s="99">
        <f t="shared" ref="U10" si="22">U6*0.01</f>
        <v>0.23</v>
      </c>
      <c r="V10" s="99">
        <f t="shared" ref="V10" si="23">V6*0.015</f>
        <v>0</v>
      </c>
      <c r="W10" s="99">
        <f t="shared" ref="W10" si="24">W6*0.02</f>
        <v>0.04</v>
      </c>
      <c r="X10" s="99">
        <f t="shared" ref="X10" si="25">U10+V10+W10</f>
        <v>0.27</v>
      </c>
      <c r="Y10" s="119">
        <f t="shared" ref="Y10:AW10" si="26">Y6*0.01</f>
        <v>0.22</v>
      </c>
      <c r="Z10" s="119">
        <f t="shared" ref="Z10:AX10" si="27">Z6*0.015</f>
        <v>0</v>
      </c>
      <c r="AA10" s="119">
        <f t="shared" ref="AA10:AY10" si="28">AA6*0.02</f>
        <v>0.04</v>
      </c>
      <c r="AB10" s="119">
        <f t="shared" ref="AB10" si="29">Y10+Z10+AA10</f>
        <v>0.26</v>
      </c>
      <c r="AC10" s="119">
        <f t="shared" si="26"/>
        <v>0.22</v>
      </c>
      <c r="AD10" s="119">
        <f t="shared" si="27"/>
        <v>0</v>
      </c>
      <c r="AE10" s="119">
        <f t="shared" si="28"/>
        <v>0.02</v>
      </c>
      <c r="AF10" s="119">
        <f t="shared" ref="AF10" si="30">AC10+AD10+AE10</f>
        <v>0.24</v>
      </c>
      <c r="AG10" s="119">
        <f t="shared" si="26"/>
        <v>0.24</v>
      </c>
      <c r="AH10" s="119">
        <f t="shared" si="27"/>
        <v>0</v>
      </c>
      <c r="AI10" s="119">
        <f t="shared" si="28"/>
        <v>0.02</v>
      </c>
      <c r="AJ10" s="119">
        <f t="shared" ref="AJ10" si="31">AG10+AH10+AI10</f>
        <v>0.26</v>
      </c>
      <c r="AK10" s="119">
        <f t="shared" si="26"/>
        <v>0.28999999999999998</v>
      </c>
      <c r="AL10" s="119">
        <f t="shared" si="27"/>
        <v>0</v>
      </c>
      <c r="AM10" s="119">
        <f t="shared" si="28"/>
        <v>0.02</v>
      </c>
      <c r="AN10" s="119">
        <f t="shared" ref="AN10" si="32">AK10+AL10+AM10</f>
        <v>0.31</v>
      </c>
      <c r="AO10" s="119">
        <f t="shared" si="26"/>
        <v>0.28999999999999998</v>
      </c>
      <c r="AP10" s="119">
        <f t="shared" si="27"/>
        <v>0</v>
      </c>
      <c r="AQ10" s="119">
        <f t="shared" si="28"/>
        <v>0.02</v>
      </c>
      <c r="AR10" s="119">
        <f t="shared" ref="AR10" si="33">AO10+AP10+AQ10</f>
        <v>0.31</v>
      </c>
      <c r="AS10" s="119">
        <f t="shared" si="26"/>
        <v>0.28999999999999998</v>
      </c>
      <c r="AT10" s="119">
        <f t="shared" si="27"/>
        <v>0</v>
      </c>
      <c r="AU10" s="119">
        <f t="shared" si="28"/>
        <v>0.02</v>
      </c>
      <c r="AV10" s="119">
        <f t="shared" ref="AV10" si="34">AS10+AT10+AU10</f>
        <v>0.31</v>
      </c>
      <c r="AW10" s="119">
        <f t="shared" si="26"/>
        <v>0.28000000000000003</v>
      </c>
      <c r="AX10" s="119">
        <f t="shared" si="27"/>
        <v>1.4999999999999999E-2</v>
      </c>
      <c r="AY10" s="119">
        <f t="shared" si="28"/>
        <v>0.02</v>
      </c>
      <c r="AZ10" s="119">
        <f t="shared" ref="AZ10" si="35">AW10+AX10+AY10</f>
        <v>0.31500000000000006</v>
      </c>
      <c r="BA10" s="170"/>
      <c r="BB10" s="172"/>
      <c r="BC10" s="172"/>
    </row>
  </sheetData>
  <mergeCells count="83"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T6:AT7"/>
    <mergeCell ref="AL6:AL7"/>
    <mergeCell ref="AM6:AM7"/>
    <mergeCell ref="AN6:AN7"/>
    <mergeCell ref="AO6:AO7"/>
    <mergeCell ref="AP6:AP7"/>
    <mergeCell ref="AQ6:AQ7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D3:AL3"/>
    <mergeCell ref="AR3:AY3"/>
    <mergeCell ref="AC4:AF4"/>
    <mergeCell ref="AG4:AJ4"/>
    <mergeCell ref="AK4:AN4"/>
    <mergeCell ref="AO4:AR4"/>
    <mergeCell ref="AS4:AV4"/>
    <mergeCell ref="AW4:AZ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BD10" sqref="BD10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105" t="s">
        <v>322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32</v>
      </c>
      <c r="B5" s="168" t="s">
        <v>17</v>
      </c>
      <c r="C5" s="97" t="s">
        <v>4</v>
      </c>
      <c r="D5" s="106" t="s">
        <v>227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328</v>
      </c>
      <c r="BB5" s="172">
        <f>H10+L10+P10+T10+X10+AB10+AF10+AJ10+AN10+AR10+AV10+AZ10</f>
        <v>2.3433999999999999</v>
      </c>
      <c r="BC5" s="172">
        <f>BB5/2</f>
        <v>1.1717</v>
      </c>
    </row>
    <row r="6" spans="1:56" ht="36.75" customHeight="1">
      <c r="A6" s="168"/>
      <c r="B6" s="168"/>
      <c r="C6" s="169" t="s">
        <v>5</v>
      </c>
      <c r="D6" s="179" t="s">
        <v>319</v>
      </c>
      <c r="E6" s="169">
        <v>18</v>
      </c>
      <c r="F6" s="169">
        <v>0</v>
      </c>
      <c r="G6" s="169">
        <v>0</v>
      </c>
      <c r="H6" s="169">
        <f>G6+F6+E6</f>
        <v>18</v>
      </c>
      <c r="I6" s="169">
        <v>18</v>
      </c>
      <c r="J6" s="169">
        <v>0</v>
      </c>
      <c r="K6" s="169">
        <v>0</v>
      </c>
      <c r="L6" s="169">
        <f>K6+J6+I6</f>
        <v>18</v>
      </c>
      <c r="M6" s="169">
        <v>18</v>
      </c>
      <c r="N6" s="169">
        <v>0</v>
      </c>
      <c r="O6" s="169">
        <v>0</v>
      </c>
      <c r="P6" s="169">
        <f>O6+N6+M6</f>
        <v>18</v>
      </c>
      <c r="Q6" s="169">
        <v>18</v>
      </c>
      <c r="R6" s="169">
        <v>0</v>
      </c>
      <c r="S6" s="169">
        <v>0</v>
      </c>
      <c r="T6" s="169">
        <f>S6+R6+Q6</f>
        <v>18</v>
      </c>
      <c r="U6" s="169">
        <v>18</v>
      </c>
      <c r="V6" s="169">
        <v>0</v>
      </c>
      <c r="W6" s="169">
        <v>0</v>
      </c>
      <c r="X6" s="169">
        <f>W6+V6+U6</f>
        <v>18</v>
      </c>
      <c r="Y6" s="169">
        <v>30</v>
      </c>
      <c r="Z6" s="169">
        <v>3</v>
      </c>
      <c r="AA6" s="169">
        <v>1</v>
      </c>
      <c r="AB6" s="169">
        <f>Y6+Z6+AA6</f>
        <v>34</v>
      </c>
      <c r="AC6" s="169">
        <v>30</v>
      </c>
      <c r="AD6" s="169">
        <v>3</v>
      </c>
      <c r="AE6" s="169">
        <v>1</v>
      </c>
      <c r="AF6" s="169">
        <f t="shared" ref="AF6" si="0">AC6+AD6+AE6</f>
        <v>34</v>
      </c>
      <c r="AG6" s="169">
        <v>30</v>
      </c>
      <c r="AH6" s="169">
        <v>3</v>
      </c>
      <c r="AI6" s="169">
        <v>1</v>
      </c>
      <c r="AJ6" s="169">
        <f t="shared" ref="AJ6" si="1">AG6+AH6+AI6</f>
        <v>34</v>
      </c>
      <c r="AK6" s="169">
        <v>30</v>
      </c>
      <c r="AL6" s="169">
        <v>3</v>
      </c>
      <c r="AM6" s="169">
        <v>1</v>
      </c>
      <c r="AN6" s="169">
        <f t="shared" ref="AN6" si="2">AK6+AL6+AM6</f>
        <v>34</v>
      </c>
      <c r="AO6" s="169">
        <v>30</v>
      </c>
      <c r="AP6" s="169">
        <v>3</v>
      </c>
      <c r="AQ6" s="169">
        <v>1</v>
      </c>
      <c r="AR6" s="169">
        <f t="shared" ref="AR6" si="3">AO6+AP6+AQ6</f>
        <v>34</v>
      </c>
      <c r="AS6" s="169">
        <v>30</v>
      </c>
      <c r="AT6" s="169">
        <v>3</v>
      </c>
      <c r="AU6" s="169">
        <v>1</v>
      </c>
      <c r="AV6" s="169">
        <f t="shared" ref="AV6" si="4">AS6+AT6+AU6</f>
        <v>34</v>
      </c>
      <c r="AW6" s="169">
        <v>30</v>
      </c>
      <c r="AX6" s="169">
        <v>3</v>
      </c>
      <c r="AY6" s="169">
        <v>1</v>
      </c>
      <c r="AZ6" s="169">
        <f t="shared" ref="AZ6" si="5">AW6+AX6+AY6</f>
        <v>34</v>
      </c>
      <c r="BA6" s="171"/>
      <c r="BB6" s="172"/>
      <c r="BC6" s="172"/>
    </row>
    <row r="7" spans="1:56" ht="33" customHeight="1">
      <c r="A7" s="168"/>
      <c r="B7" s="168"/>
      <c r="C7" s="170"/>
      <c r="D7" s="180"/>
      <c r="E7" s="276"/>
      <c r="F7" s="276"/>
      <c r="G7" s="276"/>
      <c r="H7" s="276"/>
      <c r="I7" s="276"/>
      <c r="J7" s="276"/>
      <c r="K7" s="276"/>
      <c r="L7" s="170"/>
      <c r="M7" s="276"/>
      <c r="N7" s="276"/>
      <c r="O7" s="276"/>
      <c r="P7" s="170"/>
      <c r="Q7" s="276"/>
      <c r="R7" s="276"/>
      <c r="S7" s="276"/>
      <c r="T7" s="170"/>
      <c r="U7" s="276"/>
      <c r="V7" s="276"/>
      <c r="W7" s="276"/>
      <c r="X7" s="170"/>
      <c r="Y7" s="276"/>
      <c r="Z7" s="276"/>
      <c r="AA7" s="276"/>
      <c r="AB7" s="170"/>
      <c r="AC7" s="276"/>
      <c r="AD7" s="276"/>
      <c r="AE7" s="276"/>
      <c r="AF7" s="170"/>
      <c r="AG7" s="276"/>
      <c r="AH7" s="276"/>
      <c r="AI7" s="276"/>
      <c r="AJ7" s="170"/>
      <c r="AK7" s="276"/>
      <c r="AL7" s="276"/>
      <c r="AM7" s="276"/>
      <c r="AN7" s="170"/>
      <c r="AO7" s="276"/>
      <c r="AP7" s="276"/>
      <c r="AQ7" s="276"/>
      <c r="AR7" s="170"/>
      <c r="AS7" s="276"/>
      <c r="AT7" s="276"/>
      <c r="AU7" s="276"/>
      <c r="AV7" s="170"/>
      <c r="AW7" s="276"/>
      <c r="AX7" s="276"/>
      <c r="AY7" s="276"/>
      <c r="AZ7" s="170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96" t="s">
        <v>320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105" t="s">
        <v>316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105" t="s">
        <v>321</v>
      </c>
      <c r="E10" s="99">
        <f>E6*0.026</f>
        <v>0.46799999999999997</v>
      </c>
      <c r="F10" s="99">
        <f>F6*0.026</f>
        <v>0</v>
      </c>
      <c r="G10" s="99">
        <f>G6*0.026</f>
        <v>0</v>
      </c>
      <c r="H10" s="99">
        <f>E10+F10+G10</f>
        <v>0.46799999999999997</v>
      </c>
      <c r="I10" s="99">
        <f>I6*0.026</f>
        <v>0.46799999999999997</v>
      </c>
      <c r="J10" s="99">
        <f>J6*0.026</f>
        <v>0</v>
      </c>
      <c r="K10" s="99">
        <f>K6*0.026</f>
        <v>0</v>
      </c>
      <c r="L10" s="99">
        <f t="shared" ref="L10" si="6">I10+J10+K10</f>
        <v>0.46799999999999997</v>
      </c>
      <c r="M10" s="99">
        <f>M6*0.026</f>
        <v>0.46799999999999997</v>
      </c>
      <c r="N10" s="99">
        <f>N6*0.026</f>
        <v>0</v>
      </c>
      <c r="O10" s="99">
        <f>O6*0.026</f>
        <v>0</v>
      </c>
      <c r="P10" s="99">
        <f>M10+N10+O10</f>
        <v>0.46799999999999997</v>
      </c>
      <c r="Q10" s="99">
        <f>Q6*0.026</f>
        <v>0.46799999999999997</v>
      </c>
      <c r="R10" s="99">
        <f>R6*0.026</f>
        <v>0</v>
      </c>
      <c r="S10" s="99">
        <f>S6*0.026</f>
        <v>0</v>
      </c>
      <c r="T10" s="99">
        <f t="shared" ref="T10" si="7">Q10+R10+S10</f>
        <v>0.46799999999999997</v>
      </c>
      <c r="U10" s="99">
        <f>U6*0.026</f>
        <v>0.46799999999999997</v>
      </c>
      <c r="V10" s="99">
        <f>V6*0.026</f>
        <v>0</v>
      </c>
      <c r="W10" s="99">
        <f>W6*0.26</f>
        <v>0</v>
      </c>
      <c r="X10" s="99">
        <f t="shared" ref="X10" si="8">U10+V10+W10</f>
        <v>0.46799999999999997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3.3999999999999998E-3</v>
      </c>
      <c r="AX10" s="99">
        <v>0</v>
      </c>
      <c r="AY10" s="99">
        <v>0</v>
      </c>
      <c r="AZ10" s="99">
        <f t="shared" ref="AZ10" si="9">AY10+AX10+AW10</f>
        <v>3.3999999999999998E-3</v>
      </c>
      <c r="BA10" s="170"/>
      <c r="BB10" s="172"/>
      <c r="BC10" s="172"/>
    </row>
  </sheetData>
  <mergeCells count="83">
    <mergeCell ref="AT6:AT7"/>
    <mergeCell ref="AL6:AL7"/>
    <mergeCell ref="AM6:AM7"/>
    <mergeCell ref="AN6:AN7"/>
    <mergeCell ref="AO6:AO7"/>
    <mergeCell ref="AP6:AP7"/>
    <mergeCell ref="AQ6:AQ7"/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AD3:AL3"/>
    <mergeCell ref="AR3:AY3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V10"/>
  <sheetViews>
    <sheetView workbookViewId="0">
      <selection activeCell="AN15" sqref="AN15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20"/>
      <c r="AO3" s="120"/>
      <c r="AP3" s="120"/>
      <c r="AQ3" s="12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97" t="s">
        <v>1</v>
      </c>
      <c r="B4" s="97" t="s">
        <v>2</v>
      </c>
      <c r="C4" s="97" t="s">
        <v>3</v>
      </c>
      <c r="D4" s="70" t="s">
        <v>340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97" t="s">
        <v>52</v>
      </c>
      <c r="BB4" s="97" t="s">
        <v>24</v>
      </c>
      <c r="BC4" s="97" t="s">
        <v>25</v>
      </c>
    </row>
    <row r="5" spans="1:56" ht="64.5" customHeight="1">
      <c r="A5" s="168">
        <v>33</v>
      </c>
      <c r="B5" s="168" t="s">
        <v>148</v>
      </c>
      <c r="C5" s="97" t="s">
        <v>4</v>
      </c>
      <c r="D5" s="71" t="s">
        <v>230</v>
      </c>
      <c r="E5" s="97" t="s">
        <v>0</v>
      </c>
      <c r="F5" s="97" t="s">
        <v>63</v>
      </c>
      <c r="G5" s="97" t="s">
        <v>64</v>
      </c>
      <c r="H5" s="97" t="s">
        <v>36</v>
      </c>
      <c r="I5" s="97" t="s">
        <v>0</v>
      </c>
      <c r="J5" s="97" t="s">
        <v>63</v>
      </c>
      <c r="K5" s="97" t="s">
        <v>64</v>
      </c>
      <c r="L5" s="97" t="s">
        <v>36</v>
      </c>
      <c r="M5" s="97" t="s">
        <v>0</v>
      </c>
      <c r="N5" s="97" t="s">
        <v>63</v>
      </c>
      <c r="O5" s="97" t="s">
        <v>64</v>
      </c>
      <c r="P5" s="97" t="s">
        <v>36</v>
      </c>
      <c r="Q5" s="97" t="s">
        <v>0</v>
      </c>
      <c r="R5" s="97" t="s">
        <v>63</v>
      </c>
      <c r="S5" s="97" t="s">
        <v>64</v>
      </c>
      <c r="T5" s="97" t="s">
        <v>36</v>
      </c>
      <c r="U5" s="97" t="s">
        <v>0</v>
      </c>
      <c r="V5" s="97" t="s">
        <v>63</v>
      </c>
      <c r="W5" s="97" t="s">
        <v>64</v>
      </c>
      <c r="X5" s="97" t="s">
        <v>36</v>
      </c>
      <c r="Y5" s="97" t="s">
        <v>0</v>
      </c>
      <c r="Z5" s="97" t="s">
        <v>63</v>
      </c>
      <c r="AA5" s="97" t="s">
        <v>64</v>
      </c>
      <c r="AB5" s="97" t="s">
        <v>36</v>
      </c>
      <c r="AC5" s="97" t="s">
        <v>0</v>
      </c>
      <c r="AD5" s="97" t="s">
        <v>63</v>
      </c>
      <c r="AE5" s="97" t="s">
        <v>64</v>
      </c>
      <c r="AF5" s="97" t="s">
        <v>36</v>
      </c>
      <c r="AG5" s="97" t="s">
        <v>0</v>
      </c>
      <c r="AH5" s="97" t="s">
        <v>63</v>
      </c>
      <c r="AI5" s="97" t="s">
        <v>64</v>
      </c>
      <c r="AJ5" s="97" t="s">
        <v>36</v>
      </c>
      <c r="AK5" s="97" t="s">
        <v>0</v>
      </c>
      <c r="AL5" s="97" t="s">
        <v>63</v>
      </c>
      <c r="AM5" s="97" t="s">
        <v>64</v>
      </c>
      <c r="AN5" s="97" t="s">
        <v>36</v>
      </c>
      <c r="AO5" s="97" t="s">
        <v>0</v>
      </c>
      <c r="AP5" s="97" t="s">
        <v>63</v>
      </c>
      <c r="AQ5" s="97" t="s">
        <v>64</v>
      </c>
      <c r="AR5" s="97" t="s">
        <v>36</v>
      </c>
      <c r="AS5" s="97" t="s">
        <v>0</v>
      </c>
      <c r="AT5" s="97" t="s">
        <v>63</v>
      </c>
      <c r="AU5" s="97" t="s">
        <v>64</v>
      </c>
      <c r="AV5" s="97" t="s">
        <v>36</v>
      </c>
      <c r="AW5" s="97" t="s">
        <v>0</v>
      </c>
      <c r="AX5" s="97" t="s">
        <v>63</v>
      </c>
      <c r="AY5" s="97" t="s">
        <v>64</v>
      </c>
      <c r="AZ5" s="97" t="s">
        <v>36</v>
      </c>
      <c r="BA5" s="169">
        <f>H6+L6+P6+T6+X6+AB6+AF6+AJ6+AN6+AR6+AV6+AZ6</f>
        <v>399</v>
      </c>
      <c r="BB5" s="172">
        <f>H10+L10+P10+T10+X10+AB10+AF10+AJ10+AN10+AR10+AV10+AZ10</f>
        <v>3.1827999999999999</v>
      </c>
      <c r="BC5" s="172">
        <f>BB5/2</f>
        <v>1.5913999999999999</v>
      </c>
    </row>
    <row r="6" spans="1:56" ht="36.75" customHeight="1">
      <c r="A6" s="168"/>
      <c r="B6" s="168"/>
      <c r="C6" s="169" t="s">
        <v>5</v>
      </c>
      <c r="D6" s="278" t="s">
        <v>323</v>
      </c>
      <c r="E6" s="239" t="s">
        <v>324</v>
      </c>
      <c r="F6" s="239" t="s">
        <v>325</v>
      </c>
      <c r="G6" s="239" t="s">
        <v>326</v>
      </c>
      <c r="H6" s="239" t="s">
        <v>327</v>
      </c>
      <c r="I6" s="239" t="s">
        <v>324</v>
      </c>
      <c r="J6" s="239" t="s">
        <v>325</v>
      </c>
      <c r="K6" s="239" t="s">
        <v>326</v>
      </c>
      <c r="L6" s="239" t="s">
        <v>327</v>
      </c>
      <c r="M6" s="239" t="s">
        <v>324</v>
      </c>
      <c r="N6" s="239" t="s">
        <v>328</v>
      </c>
      <c r="O6" s="239" t="s">
        <v>326</v>
      </c>
      <c r="P6" s="239" t="s">
        <v>247</v>
      </c>
      <c r="Q6" s="239" t="s">
        <v>329</v>
      </c>
      <c r="R6" s="239" t="s">
        <v>328</v>
      </c>
      <c r="S6" s="239" t="s">
        <v>326</v>
      </c>
      <c r="T6" s="239" t="s">
        <v>327</v>
      </c>
      <c r="U6" s="239" t="s">
        <v>330</v>
      </c>
      <c r="V6" s="239" t="s">
        <v>329</v>
      </c>
      <c r="W6" s="239" t="s">
        <v>273</v>
      </c>
      <c r="X6" s="239" t="s">
        <v>331</v>
      </c>
      <c r="Y6" s="239" t="s">
        <v>261</v>
      </c>
      <c r="Z6" s="239" t="s">
        <v>325</v>
      </c>
      <c r="AA6" s="239" t="s">
        <v>273</v>
      </c>
      <c r="AB6" s="239" t="s">
        <v>332</v>
      </c>
      <c r="AC6" s="239" t="s">
        <v>333</v>
      </c>
      <c r="AD6" s="239" t="s">
        <v>328</v>
      </c>
      <c r="AE6" s="239" t="s">
        <v>273</v>
      </c>
      <c r="AF6" s="239" t="s">
        <v>334</v>
      </c>
      <c r="AG6" s="239" t="s">
        <v>335</v>
      </c>
      <c r="AH6" s="239" t="s">
        <v>301</v>
      </c>
      <c r="AI6" s="239" t="s">
        <v>273</v>
      </c>
      <c r="AJ6" s="239" t="s">
        <v>336</v>
      </c>
      <c r="AK6" s="239" t="s">
        <v>317</v>
      </c>
      <c r="AL6" s="239" t="s">
        <v>301</v>
      </c>
      <c r="AM6" s="239" t="s">
        <v>273</v>
      </c>
      <c r="AN6" s="239" t="s">
        <v>334</v>
      </c>
      <c r="AO6" s="239" t="s">
        <v>290</v>
      </c>
      <c r="AP6" s="239" t="s">
        <v>337</v>
      </c>
      <c r="AQ6" s="239" t="s">
        <v>273</v>
      </c>
      <c r="AR6" s="239" t="s">
        <v>334</v>
      </c>
      <c r="AS6" s="239" t="s">
        <v>290</v>
      </c>
      <c r="AT6" s="239" t="s">
        <v>337</v>
      </c>
      <c r="AU6" s="239" t="s">
        <v>273</v>
      </c>
      <c r="AV6" s="239" t="s">
        <v>334</v>
      </c>
      <c r="AW6" s="239" t="s">
        <v>290</v>
      </c>
      <c r="AX6" s="239" t="s">
        <v>337</v>
      </c>
      <c r="AY6" s="239" t="s">
        <v>273</v>
      </c>
      <c r="AZ6" s="239" t="s">
        <v>334</v>
      </c>
      <c r="BA6" s="171"/>
      <c r="BB6" s="172"/>
      <c r="BC6" s="172"/>
    </row>
    <row r="7" spans="1:56" ht="33" customHeight="1">
      <c r="A7" s="168"/>
      <c r="B7" s="168"/>
      <c r="C7" s="170"/>
      <c r="D7" s="279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171"/>
      <c r="BB7" s="172"/>
      <c r="BC7" s="172"/>
    </row>
    <row r="8" spans="1:56" ht="50.25" customHeight="1">
      <c r="A8" s="168"/>
      <c r="B8" s="168"/>
      <c r="C8" s="97" t="s">
        <v>47</v>
      </c>
      <c r="D8" s="72" t="s">
        <v>338</v>
      </c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131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97" t="s">
        <v>48</v>
      </c>
      <c r="D9" s="70" t="s">
        <v>339</v>
      </c>
      <c r="E9" s="97" t="s">
        <v>0</v>
      </c>
      <c r="F9" s="97" t="s">
        <v>63</v>
      </c>
      <c r="G9" s="97" t="s">
        <v>64</v>
      </c>
      <c r="H9" s="97" t="s">
        <v>36</v>
      </c>
      <c r="I9" s="97" t="s">
        <v>0</v>
      </c>
      <c r="J9" s="97" t="s">
        <v>63</v>
      </c>
      <c r="K9" s="97" t="s">
        <v>64</v>
      </c>
      <c r="L9" s="97" t="s">
        <v>36</v>
      </c>
      <c r="M9" s="97" t="s">
        <v>0</v>
      </c>
      <c r="N9" s="97" t="s">
        <v>63</v>
      </c>
      <c r="O9" s="97" t="s">
        <v>64</v>
      </c>
      <c r="P9" s="97" t="s">
        <v>36</v>
      </c>
      <c r="Q9" s="97" t="s">
        <v>0</v>
      </c>
      <c r="R9" s="97" t="s">
        <v>63</v>
      </c>
      <c r="S9" s="97" t="s">
        <v>64</v>
      </c>
      <c r="T9" s="97" t="s">
        <v>36</v>
      </c>
      <c r="U9" s="97" t="s">
        <v>0</v>
      </c>
      <c r="V9" s="97" t="s">
        <v>63</v>
      </c>
      <c r="W9" s="97" t="s">
        <v>64</v>
      </c>
      <c r="X9" s="97" t="s">
        <v>36</v>
      </c>
      <c r="Y9" s="97" t="s">
        <v>0</v>
      </c>
      <c r="Z9" s="97" t="s">
        <v>63</v>
      </c>
      <c r="AA9" s="97" t="s">
        <v>64</v>
      </c>
      <c r="AB9" s="97" t="s">
        <v>36</v>
      </c>
      <c r="AC9" s="97" t="s">
        <v>0</v>
      </c>
      <c r="AD9" s="97" t="s">
        <v>63</v>
      </c>
      <c r="AE9" s="97" t="s">
        <v>64</v>
      </c>
      <c r="AF9" s="97" t="s">
        <v>36</v>
      </c>
      <c r="AG9" s="97" t="s">
        <v>0</v>
      </c>
      <c r="AH9" s="97" t="s">
        <v>63</v>
      </c>
      <c r="AI9" s="97" t="s">
        <v>64</v>
      </c>
      <c r="AJ9" s="97" t="s">
        <v>36</v>
      </c>
      <c r="AK9" s="97" t="s">
        <v>0</v>
      </c>
      <c r="AL9" s="97" t="s">
        <v>63</v>
      </c>
      <c r="AM9" s="97" t="s">
        <v>64</v>
      </c>
      <c r="AN9" s="97" t="s">
        <v>36</v>
      </c>
      <c r="AO9" s="97" t="s">
        <v>0</v>
      </c>
      <c r="AP9" s="97" t="s">
        <v>63</v>
      </c>
      <c r="AQ9" s="97" t="s">
        <v>64</v>
      </c>
      <c r="AR9" s="97" t="s">
        <v>36</v>
      </c>
      <c r="AS9" s="97" t="s">
        <v>0</v>
      </c>
      <c r="AT9" s="97" t="s">
        <v>63</v>
      </c>
      <c r="AU9" s="97" t="s">
        <v>64</v>
      </c>
      <c r="AV9" s="97" t="s">
        <v>36</v>
      </c>
      <c r="AW9" s="97" t="s">
        <v>0</v>
      </c>
      <c r="AX9" s="97" t="s">
        <v>63</v>
      </c>
      <c r="AY9" s="97" t="s">
        <v>64</v>
      </c>
      <c r="AZ9" s="97" t="s">
        <v>36</v>
      </c>
      <c r="BA9" s="171"/>
      <c r="BB9" s="172"/>
      <c r="BC9" s="172"/>
    </row>
    <row r="10" spans="1:56" ht="105" customHeight="1">
      <c r="A10" s="168"/>
      <c r="B10" s="168"/>
      <c r="C10" s="97" t="s">
        <v>133</v>
      </c>
      <c r="D10" s="70" t="s">
        <v>331</v>
      </c>
      <c r="E10" s="99">
        <f>E6*0.01</f>
        <v>0.11</v>
      </c>
      <c r="F10" s="99">
        <f>F6*0.015</f>
        <v>0.13500000000000001</v>
      </c>
      <c r="G10" s="99">
        <f>G6*0.02</f>
        <v>0.02</v>
      </c>
      <c r="H10" s="99">
        <f>E10+F10+G10</f>
        <v>0.26500000000000001</v>
      </c>
      <c r="I10" s="99">
        <f t="shared" ref="I10" si="0">I6*0.01</f>
        <v>0.11</v>
      </c>
      <c r="J10" s="99">
        <f t="shared" ref="J10" si="1">J6*0.015</f>
        <v>0.13500000000000001</v>
      </c>
      <c r="K10" s="99">
        <f t="shared" ref="K10" si="2">K6*0.02</f>
        <v>0.02</v>
      </c>
      <c r="L10" s="99">
        <f t="shared" ref="L10" si="3">I10+J10+K10</f>
        <v>0.26500000000000001</v>
      </c>
      <c r="M10" s="99">
        <f t="shared" ref="M10" si="4">M6*0.01</f>
        <v>0.11</v>
      </c>
      <c r="N10" s="99">
        <f t="shared" ref="N10" si="5">N6*0.015</f>
        <v>0.12</v>
      </c>
      <c r="O10" s="99">
        <f t="shared" ref="O10" si="6">O6*0.02</f>
        <v>0.02</v>
      </c>
      <c r="P10" s="99">
        <f t="shared" ref="P10" si="7">M10+N10+O10</f>
        <v>0.24999999999999997</v>
      </c>
      <c r="Q10" s="99">
        <f t="shared" ref="Q10" si="8">Q6*0.01</f>
        <v>0.12</v>
      </c>
      <c r="R10" s="99">
        <f t="shared" ref="R10" si="9">R6*0.015</f>
        <v>0.12</v>
      </c>
      <c r="S10" s="99">
        <f t="shared" ref="S10" si="10">S6*0.02</f>
        <v>0.02</v>
      </c>
      <c r="T10" s="99">
        <f t="shared" ref="T10" si="11">Q10+R10+S10</f>
        <v>0.26</v>
      </c>
      <c r="U10" s="99">
        <f t="shared" ref="U10" si="12">U6*0.01</f>
        <v>0.24</v>
      </c>
      <c r="V10" s="99">
        <f t="shared" ref="V10" si="13">V6*0.015</f>
        <v>0.18</v>
      </c>
      <c r="W10" s="99">
        <f t="shared" ref="W10" si="14">W6*0.02</f>
        <v>0.04</v>
      </c>
      <c r="X10" s="99">
        <f t="shared" ref="X10" si="15">U10+V10+W10</f>
        <v>0.45999999999999996</v>
      </c>
      <c r="Y10" s="99">
        <v>0.2263</v>
      </c>
      <c r="Z10" s="99">
        <v>8.8999999999999996E-2</v>
      </c>
      <c r="AA10" s="99">
        <v>2.23E-2</v>
      </c>
      <c r="AB10" s="99">
        <f>AA10+Z10+Y10</f>
        <v>0.33760000000000001</v>
      </c>
      <c r="AC10" s="99">
        <v>0.2064</v>
      </c>
      <c r="AD10" s="99">
        <v>8.9499999999999996E-2</v>
      </c>
      <c r="AE10" s="99">
        <v>3.09E-2</v>
      </c>
      <c r="AF10" s="99">
        <f t="shared" ref="AF10" si="16">AE10+AD10+AC10</f>
        <v>0.32679999999999998</v>
      </c>
      <c r="AG10" s="99">
        <v>0.13550000000000001</v>
      </c>
      <c r="AH10" s="99">
        <v>5.5599999999999997E-2</v>
      </c>
      <c r="AI10" s="99">
        <v>1.61E-2</v>
      </c>
      <c r="AJ10" s="99">
        <f t="shared" ref="AJ10" si="17">AI10+AH10+AG10</f>
        <v>0.2072</v>
      </c>
      <c r="AK10" s="99">
        <v>0.123</v>
      </c>
      <c r="AL10" s="99">
        <v>5.6000000000000001E-2</v>
      </c>
      <c r="AM10" s="99">
        <v>2.1299999999999999E-2</v>
      </c>
      <c r="AN10" s="99">
        <f t="shared" ref="AN10" si="18">AM10+AL10+AK10</f>
        <v>0.20030000000000001</v>
      </c>
      <c r="AO10" s="99">
        <v>0.12479999999999999</v>
      </c>
      <c r="AP10" s="99">
        <v>3.9199999999999999E-2</v>
      </c>
      <c r="AQ10" s="99">
        <v>1.9300000000000001E-2</v>
      </c>
      <c r="AR10" s="99">
        <f t="shared" ref="AR10" si="19">AQ10+AP10+AO10</f>
        <v>0.18329999999999999</v>
      </c>
      <c r="AS10" s="99">
        <v>0.122</v>
      </c>
      <c r="AT10" s="99">
        <v>4.1000000000000002E-2</v>
      </c>
      <c r="AU10" s="99">
        <v>1.67E-2</v>
      </c>
      <c r="AV10" s="99">
        <f t="shared" ref="AV10" si="20">AU10+AT10+AS10</f>
        <v>0.1797</v>
      </c>
      <c r="AW10" s="99">
        <v>0.17130000000000001</v>
      </c>
      <c r="AX10" s="99">
        <v>4.8899999999999999E-2</v>
      </c>
      <c r="AY10" s="99">
        <v>2.7699999999999999E-2</v>
      </c>
      <c r="AZ10" s="99">
        <f t="shared" ref="AZ10" si="21">AY10+AX10+AW10</f>
        <v>0.24790000000000001</v>
      </c>
      <c r="BA10" s="170"/>
      <c r="BB10" s="172"/>
      <c r="BC10" s="172"/>
    </row>
  </sheetData>
  <mergeCells count="83">
    <mergeCell ref="AW8:AZ8"/>
    <mergeCell ref="AX6:AX7"/>
    <mergeCell ref="AY6:AY7"/>
    <mergeCell ref="AZ6:AZ7"/>
    <mergeCell ref="AU6:AU7"/>
    <mergeCell ref="AV6:AV7"/>
    <mergeCell ref="AW6:AW7"/>
    <mergeCell ref="E8:H8"/>
    <mergeCell ref="I8:L8"/>
    <mergeCell ref="M8:P8"/>
    <mergeCell ref="Q8:T8"/>
    <mergeCell ref="U8:X8"/>
    <mergeCell ref="AT6:AT7"/>
    <mergeCell ref="AL6:AL7"/>
    <mergeCell ref="AM6:AM7"/>
    <mergeCell ref="AN6:AN7"/>
    <mergeCell ref="AO6:AO7"/>
    <mergeCell ref="AP6:AP7"/>
    <mergeCell ref="AQ6:AQ7"/>
    <mergeCell ref="AD6:AD7"/>
    <mergeCell ref="Y8:AB8"/>
    <mergeCell ref="AC8:AF8"/>
    <mergeCell ref="AR6:AR7"/>
    <mergeCell ref="AS6:AS7"/>
    <mergeCell ref="AF6:AF7"/>
    <mergeCell ref="AG6:AG7"/>
    <mergeCell ref="AH6:AH7"/>
    <mergeCell ref="AI6:AI7"/>
    <mergeCell ref="AJ6:AJ7"/>
    <mergeCell ref="AK6:AK7"/>
    <mergeCell ref="AE6:AE7"/>
    <mergeCell ref="AG8:AJ8"/>
    <mergeCell ref="AK8:AN8"/>
    <mergeCell ref="AO8:AR8"/>
    <mergeCell ref="AS8:AV8"/>
    <mergeCell ref="A5:A10"/>
    <mergeCell ref="B5:B10"/>
    <mergeCell ref="BA5:BA10"/>
    <mergeCell ref="BB5:BB10"/>
    <mergeCell ref="H6:H7"/>
    <mergeCell ref="I6:I7"/>
    <mergeCell ref="J6:J7"/>
    <mergeCell ref="K6:K7"/>
    <mergeCell ref="L6:L7"/>
    <mergeCell ref="Y6:Y7"/>
    <mergeCell ref="N6:N7"/>
    <mergeCell ref="O6:O7"/>
    <mergeCell ref="P6:P7"/>
    <mergeCell ref="Q6:Q7"/>
    <mergeCell ref="R6:R7"/>
    <mergeCell ref="S6:S7"/>
    <mergeCell ref="BC5:BC10"/>
    <mergeCell ref="C6:C7"/>
    <mergeCell ref="D6:D7"/>
    <mergeCell ref="E6:E7"/>
    <mergeCell ref="F6:F7"/>
    <mergeCell ref="G6:G7"/>
    <mergeCell ref="M6:M7"/>
    <mergeCell ref="T6:T7"/>
    <mergeCell ref="U6:U7"/>
    <mergeCell ref="V6:V7"/>
    <mergeCell ref="W6:W7"/>
    <mergeCell ref="X6:X7"/>
    <mergeCell ref="Z6:Z7"/>
    <mergeCell ref="AA6:AA7"/>
    <mergeCell ref="AB6:AB7"/>
    <mergeCell ref="AC6:AC7"/>
    <mergeCell ref="A1:B1"/>
    <mergeCell ref="A2:BC2"/>
    <mergeCell ref="E4:H4"/>
    <mergeCell ref="I4:L4"/>
    <mergeCell ref="M4:P4"/>
    <mergeCell ref="Q4:T4"/>
    <mergeCell ref="U4:X4"/>
    <mergeCell ref="Y4:AB4"/>
    <mergeCell ref="AD3:AL3"/>
    <mergeCell ref="AR3:AY3"/>
    <mergeCell ref="AC4:AF4"/>
    <mergeCell ref="AG4:AJ4"/>
    <mergeCell ref="AK4:AN4"/>
    <mergeCell ref="AO4:AR4"/>
    <mergeCell ref="AS4:AV4"/>
    <mergeCell ref="AW4:AZ4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V10"/>
  <sheetViews>
    <sheetView tabSelected="1" workbookViewId="0">
      <selection activeCell="BE9" sqref="BE9"/>
    </sheetView>
  </sheetViews>
  <sheetFormatPr defaultRowHeight="13.5"/>
  <cols>
    <col min="1" max="1" width="2.875" style="20" customWidth="1"/>
    <col min="2" max="2" width="2.75" style="20" customWidth="1"/>
    <col min="3" max="3" width="4" style="20" customWidth="1"/>
    <col min="4" max="4" width="7.375" style="20" customWidth="1"/>
    <col min="5" max="5" width="2.5" style="20" customWidth="1"/>
    <col min="6" max="52" width="2.25" style="20" customWidth="1"/>
    <col min="53" max="53" width="4.125" style="20" customWidth="1"/>
    <col min="54" max="54" width="7" style="20" customWidth="1"/>
    <col min="55" max="55" width="6.625" style="20" customWidth="1"/>
    <col min="56" max="57" width="15.625" style="20" customWidth="1"/>
    <col min="58" max="256" width="8.875" style="20" customWidth="1"/>
    <col min="257" max="16384" width="9" style="21"/>
  </cols>
  <sheetData>
    <row r="1" spans="1:56" ht="18.75">
      <c r="A1" s="175" t="s">
        <v>126</v>
      </c>
      <c r="B1" s="175"/>
    </row>
    <row r="2" spans="1:56" ht="38.25" customHeight="1">
      <c r="A2" s="176" t="s">
        <v>127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</row>
    <row r="3" spans="1:56" ht="22.5" customHeight="1"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77" t="s">
        <v>39</v>
      </c>
      <c r="AE3" s="177"/>
      <c r="AF3" s="177"/>
      <c r="AG3" s="177"/>
      <c r="AH3" s="177"/>
      <c r="AI3" s="177"/>
      <c r="AJ3" s="177"/>
      <c r="AK3" s="177"/>
      <c r="AL3" s="177"/>
      <c r="AM3" s="50"/>
      <c r="AN3" s="160"/>
      <c r="AO3" s="160"/>
      <c r="AP3" s="160"/>
      <c r="AQ3" s="160"/>
      <c r="AR3" s="177" t="s">
        <v>40</v>
      </c>
      <c r="AS3" s="177"/>
      <c r="AT3" s="177"/>
      <c r="AU3" s="177"/>
      <c r="AV3" s="177"/>
      <c r="AW3" s="177"/>
      <c r="AX3" s="177"/>
      <c r="AY3" s="177"/>
      <c r="AZ3" s="47"/>
      <c r="BA3" s="47"/>
      <c r="BB3" s="22"/>
      <c r="BC3" s="22"/>
      <c r="BD3" s="22"/>
    </row>
    <row r="4" spans="1:56" ht="63.75" customHeight="1">
      <c r="A4" s="159" t="s">
        <v>1</v>
      </c>
      <c r="B4" s="159" t="s">
        <v>2</v>
      </c>
      <c r="C4" s="159" t="s">
        <v>3</v>
      </c>
      <c r="D4" s="70" t="s">
        <v>374</v>
      </c>
      <c r="E4" s="168" t="s">
        <v>49</v>
      </c>
      <c r="F4" s="168"/>
      <c r="G4" s="168"/>
      <c r="H4" s="168"/>
      <c r="I4" s="168" t="s">
        <v>27</v>
      </c>
      <c r="J4" s="168"/>
      <c r="K4" s="168"/>
      <c r="L4" s="168"/>
      <c r="M4" s="168" t="s">
        <v>28</v>
      </c>
      <c r="N4" s="168"/>
      <c r="O4" s="168"/>
      <c r="P4" s="168"/>
      <c r="Q4" s="168" t="s">
        <v>29</v>
      </c>
      <c r="R4" s="168"/>
      <c r="S4" s="168"/>
      <c r="T4" s="168"/>
      <c r="U4" s="168" t="s">
        <v>30</v>
      </c>
      <c r="V4" s="168"/>
      <c r="W4" s="168"/>
      <c r="X4" s="168"/>
      <c r="Y4" s="168" t="s">
        <v>31</v>
      </c>
      <c r="Z4" s="168"/>
      <c r="AA4" s="168"/>
      <c r="AB4" s="168"/>
      <c r="AC4" s="168" t="s">
        <v>32</v>
      </c>
      <c r="AD4" s="168"/>
      <c r="AE4" s="168"/>
      <c r="AF4" s="168"/>
      <c r="AG4" s="178" t="s">
        <v>38</v>
      </c>
      <c r="AH4" s="178"/>
      <c r="AI4" s="178"/>
      <c r="AJ4" s="178"/>
      <c r="AK4" s="168" t="s">
        <v>37</v>
      </c>
      <c r="AL4" s="168"/>
      <c r="AM4" s="168"/>
      <c r="AN4" s="168"/>
      <c r="AO4" s="168" t="s">
        <v>33</v>
      </c>
      <c r="AP4" s="168"/>
      <c r="AQ4" s="168"/>
      <c r="AR4" s="168"/>
      <c r="AS4" s="168" t="s">
        <v>34</v>
      </c>
      <c r="AT4" s="168"/>
      <c r="AU4" s="168"/>
      <c r="AV4" s="168"/>
      <c r="AW4" s="168" t="s">
        <v>35</v>
      </c>
      <c r="AX4" s="168"/>
      <c r="AY4" s="168"/>
      <c r="AZ4" s="168"/>
      <c r="BA4" s="159" t="s">
        <v>52</v>
      </c>
      <c r="BB4" s="159" t="s">
        <v>24</v>
      </c>
      <c r="BC4" s="159" t="s">
        <v>25</v>
      </c>
    </row>
    <row r="5" spans="1:56" ht="64.5" customHeight="1">
      <c r="A5" s="168">
        <v>34</v>
      </c>
      <c r="B5" s="168" t="s">
        <v>148</v>
      </c>
      <c r="C5" s="159" t="s">
        <v>4</v>
      </c>
      <c r="D5" s="71" t="s">
        <v>376</v>
      </c>
      <c r="E5" s="159" t="s">
        <v>0</v>
      </c>
      <c r="F5" s="159" t="s">
        <v>63</v>
      </c>
      <c r="G5" s="159" t="s">
        <v>64</v>
      </c>
      <c r="H5" s="159" t="s">
        <v>36</v>
      </c>
      <c r="I5" s="159" t="s">
        <v>0</v>
      </c>
      <c r="J5" s="159" t="s">
        <v>63</v>
      </c>
      <c r="K5" s="159" t="s">
        <v>64</v>
      </c>
      <c r="L5" s="159" t="s">
        <v>36</v>
      </c>
      <c r="M5" s="159" t="s">
        <v>0</v>
      </c>
      <c r="N5" s="159" t="s">
        <v>63</v>
      </c>
      <c r="O5" s="159" t="s">
        <v>64</v>
      </c>
      <c r="P5" s="159" t="s">
        <v>36</v>
      </c>
      <c r="Q5" s="159" t="s">
        <v>0</v>
      </c>
      <c r="R5" s="159" t="s">
        <v>63</v>
      </c>
      <c r="S5" s="159" t="s">
        <v>64</v>
      </c>
      <c r="T5" s="159" t="s">
        <v>36</v>
      </c>
      <c r="U5" s="159" t="s">
        <v>0</v>
      </c>
      <c r="V5" s="159" t="s">
        <v>63</v>
      </c>
      <c r="W5" s="159" t="s">
        <v>64</v>
      </c>
      <c r="X5" s="159" t="s">
        <v>36</v>
      </c>
      <c r="Y5" s="159" t="s">
        <v>0</v>
      </c>
      <c r="Z5" s="159" t="s">
        <v>63</v>
      </c>
      <c r="AA5" s="159" t="s">
        <v>64</v>
      </c>
      <c r="AB5" s="159" t="s">
        <v>36</v>
      </c>
      <c r="AC5" s="159" t="s">
        <v>0</v>
      </c>
      <c r="AD5" s="159" t="s">
        <v>63</v>
      </c>
      <c r="AE5" s="159" t="s">
        <v>64</v>
      </c>
      <c r="AF5" s="159" t="s">
        <v>36</v>
      </c>
      <c r="AG5" s="159" t="s">
        <v>0</v>
      </c>
      <c r="AH5" s="159" t="s">
        <v>63</v>
      </c>
      <c r="AI5" s="159" t="s">
        <v>64</v>
      </c>
      <c r="AJ5" s="159" t="s">
        <v>36</v>
      </c>
      <c r="AK5" s="159" t="s">
        <v>0</v>
      </c>
      <c r="AL5" s="159" t="s">
        <v>63</v>
      </c>
      <c r="AM5" s="159" t="s">
        <v>64</v>
      </c>
      <c r="AN5" s="159" t="s">
        <v>36</v>
      </c>
      <c r="AO5" s="159" t="s">
        <v>0</v>
      </c>
      <c r="AP5" s="159" t="s">
        <v>63</v>
      </c>
      <c r="AQ5" s="159" t="s">
        <v>64</v>
      </c>
      <c r="AR5" s="159" t="s">
        <v>36</v>
      </c>
      <c r="AS5" s="159" t="s">
        <v>0</v>
      </c>
      <c r="AT5" s="159" t="s">
        <v>63</v>
      </c>
      <c r="AU5" s="159" t="s">
        <v>64</v>
      </c>
      <c r="AV5" s="159" t="s">
        <v>36</v>
      </c>
      <c r="AW5" s="159" t="s">
        <v>0</v>
      </c>
      <c r="AX5" s="159" t="s">
        <v>63</v>
      </c>
      <c r="AY5" s="159" t="s">
        <v>64</v>
      </c>
      <c r="AZ5" s="159" t="s">
        <v>36</v>
      </c>
      <c r="BA5" s="169">
        <f>H6+L6+P6+T6+X6+AB6+AF6+AJ6+AN6+AR6+AV6+AZ6</f>
        <v>851</v>
      </c>
      <c r="BB5" s="172">
        <f>H10+L10+P10+T10+X10+AB10+AF10+AJ10+AN10+AR10+AV10+AZ10</f>
        <v>13.465</v>
      </c>
      <c r="BC5" s="172">
        <f>BB5/2</f>
        <v>6.7324999999999999</v>
      </c>
    </row>
    <row r="6" spans="1:56" ht="36.75" customHeight="1">
      <c r="A6" s="168"/>
      <c r="B6" s="168"/>
      <c r="C6" s="169" t="s">
        <v>5</v>
      </c>
      <c r="D6" s="278" t="s">
        <v>377</v>
      </c>
      <c r="E6" s="169">
        <v>33</v>
      </c>
      <c r="F6" s="169">
        <v>12</v>
      </c>
      <c r="G6" s="169">
        <v>32</v>
      </c>
      <c r="H6" s="169">
        <f>E6+F6+G6</f>
        <v>77</v>
      </c>
      <c r="I6" s="169">
        <v>34</v>
      </c>
      <c r="J6" s="169">
        <v>12</v>
      </c>
      <c r="K6" s="169">
        <v>34</v>
      </c>
      <c r="L6" s="169">
        <f t="shared" ref="L6" si="0">I6+J6+K6</f>
        <v>80</v>
      </c>
      <c r="M6" s="169">
        <v>34</v>
      </c>
      <c r="N6" s="169">
        <v>12</v>
      </c>
      <c r="O6" s="169">
        <v>35</v>
      </c>
      <c r="P6" s="169">
        <f t="shared" ref="P6" si="1">M6+N6+O6</f>
        <v>81</v>
      </c>
      <c r="Q6" s="169">
        <v>36</v>
      </c>
      <c r="R6" s="169">
        <v>13</v>
      </c>
      <c r="S6" s="169">
        <v>38</v>
      </c>
      <c r="T6" s="169">
        <f t="shared" ref="T6" si="2">Q6+R6+S6</f>
        <v>87</v>
      </c>
      <c r="U6" s="169">
        <v>36</v>
      </c>
      <c r="V6" s="169">
        <v>13</v>
      </c>
      <c r="W6" s="169">
        <v>38</v>
      </c>
      <c r="X6" s="169">
        <f t="shared" ref="X6" si="3">U6+V6+W6</f>
        <v>87</v>
      </c>
      <c r="Y6" s="169">
        <v>36</v>
      </c>
      <c r="Z6" s="169">
        <v>13</v>
      </c>
      <c r="AA6" s="169">
        <v>38</v>
      </c>
      <c r="AB6" s="169">
        <f>Y6+Z6+AA6</f>
        <v>87</v>
      </c>
      <c r="AC6" s="169">
        <v>23</v>
      </c>
      <c r="AD6" s="169">
        <v>10</v>
      </c>
      <c r="AE6" s="169">
        <v>35</v>
      </c>
      <c r="AF6" s="169">
        <v>43</v>
      </c>
      <c r="AG6" s="169">
        <v>24</v>
      </c>
      <c r="AH6" s="169">
        <v>10</v>
      </c>
      <c r="AI6" s="169">
        <v>35</v>
      </c>
      <c r="AJ6" s="169">
        <f t="shared" ref="AJ6" si="4">AG6+AH6+AI6</f>
        <v>69</v>
      </c>
      <c r="AK6" s="169">
        <v>21</v>
      </c>
      <c r="AL6" s="169">
        <v>9</v>
      </c>
      <c r="AM6" s="169">
        <v>31</v>
      </c>
      <c r="AN6" s="169">
        <f t="shared" ref="AN6" si="5">AK6+AL6+AM6</f>
        <v>61</v>
      </c>
      <c r="AO6" s="169">
        <v>21</v>
      </c>
      <c r="AP6" s="169">
        <v>9</v>
      </c>
      <c r="AQ6" s="169">
        <v>31</v>
      </c>
      <c r="AR6" s="169">
        <f t="shared" ref="AR6" si="6">AO6+AP6+AQ6</f>
        <v>61</v>
      </c>
      <c r="AS6" s="169">
        <v>21</v>
      </c>
      <c r="AT6" s="169">
        <v>9</v>
      </c>
      <c r="AU6" s="169">
        <v>29</v>
      </c>
      <c r="AV6" s="169">
        <f t="shared" ref="AV6" si="7">AS6+AT6+AU6</f>
        <v>59</v>
      </c>
      <c r="AW6" s="169">
        <v>21</v>
      </c>
      <c r="AX6" s="169">
        <v>9</v>
      </c>
      <c r="AY6" s="169">
        <v>29</v>
      </c>
      <c r="AZ6" s="169">
        <f t="shared" ref="AZ6" si="8">AW6+AX6+AY6</f>
        <v>59</v>
      </c>
      <c r="BA6" s="171"/>
      <c r="BB6" s="172"/>
      <c r="BC6" s="172"/>
    </row>
    <row r="7" spans="1:56" ht="33" customHeight="1">
      <c r="A7" s="168"/>
      <c r="B7" s="168"/>
      <c r="C7" s="170"/>
      <c r="D7" s="279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/>
      <c r="BB7" s="172"/>
      <c r="BC7" s="172"/>
    </row>
    <row r="8" spans="1:56" ht="50.25" customHeight="1">
      <c r="A8" s="168"/>
      <c r="B8" s="168"/>
      <c r="C8" s="159" t="s">
        <v>47</v>
      </c>
      <c r="D8" s="72"/>
      <c r="E8" s="168" t="s">
        <v>50</v>
      </c>
      <c r="F8" s="168"/>
      <c r="G8" s="168"/>
      <c r="H8" s="168"/>
      <c r="I8" s="168" t="s">
        <v>53</v>
      </c>
      <c r="J8" s="168"/>
      <c r="K8" s="168"/>
      <c r="L8" s="168"/>
      <c r="M8" s="168" t="s">
        <v>54</v>
      </c>
      <c r="N8" s="168"/>
      <c r="O8" s="168"/>
      <c r="P8" s="168"/>
      <c r="Q8" s="168" t="s">
        <v>55</v>
      </c>
      <c r="R8" s="168"/>
      <c r="S8" s="168"/>
      <c r="T8" s="168"/>
      <c r="U8" s="168" t="s">
        <v>56</v>
      </c>
      <c r="V8" s="168"/>
      <c r="W8" s="168"/>
      <c r="X8" s="168"/>
      <c r="Y8" s="168" t="s">
        <v>57</v>
      </c>
      <c r="Z8" s="168"/>
      <c r="AA8" s="168"/>
      <c r="AB8" s="168"/>
      <c r="AC8" s="168" t="s">
        <v>58</v>
      </c>
      <c r="AD8" s="168"/>
      <c r="AE8" s="168"/>
      <c r="AF8" s="168"/>
      <c r="AG8" s="168" t="s">
        <v>59</v>
      </c>
      <c r="AH8" s="168"/>
      <c r="AI8" s="168"/>
      <c r="AJ8" s="168"/>
      <c r="AK8" s="168" t="s">
        <v>141</v>
      </c>
      <c r="AL8" s="168"/>
      <c r="AM8" s="168"/>
      <c r="AN8" s="168"/>
      <c r="AO8" s="168" t="s">
        <v>60</v>
      </c>
      <c r="AP8" s="168"/>
      <c r="AQ8" s="168"/>
      <c r="AR8" s="168"/>
      <c r="AS8" s="168" t="s">
        <v>61</v>
      </c>
      <c r="AT8" s="168"/>
      <c r="AU8" s="168"/>
      <c r="AV8" s="168"/>
      <c r="AW8" s="168" t="s">
        <v>62</v>
      </c>
      <c r="AX8" s="168"/>
      <c r="AY8" s="168"/>
      <c r="AZ8" s="168"/>
      <c r="BA8" s="171"/>
      <c r="BB8" s="172"/>
      <c r="BC8" s="172"/>
    </row>
    <row r="9" spans="1:56" ht="63" customHeight="1">
      <c r="A9" s="168"/>
      <c r="B9" s="168"/>
      <c r="C9" s="159" t="s">
        <v>48</v>
      </c>
      <c r="D9" s="70" t="s">
        <v>378</v>
      </c>
      <c r="E9" s="159" t="s">
        <v>0</v>
      </c>
      <c r="F9" s="159" t="s">
        <v>63</v>
      </c>
      <c r="G9" s="159" t="s">
        <v>64</v>
      </c>
      <c r="H9" s="159" t="s">
        <v>36</v>
      </c>
      <c r="I9" s="159" t="s">
        <v>0</v>
      </c>
      <c r="J9" s="159" t="s">
        <v>63</v>
      </c>
      <c r="K9" s="159" t="s">
        <v>64</v>
      </c>
      <c r="L9" s="159" t="s">
        <v>36</v>
      </c>
      <c r="M9" s="159" t="s">
        <v>0</v>
      </c>
      <c r="N9" s="159" t="s">
        <v>63</v>
      </c>
      <c r="O9" s="159" t="s">
        <v>64</v>
      </c>
      <c r="P9" s="159" t="s">
        <v>36</v>
      </c>
      <c r="Q9" s="159" t="s">
        <v>0</v>
      </c>
      <c r="R9" s="159" t="s">
        <v>63</v>
      </c>
      <c r="S9" s="159" t="s">
        <v>64</v>
      </c>
      <c r="T9" s="159" t="s">
        <v>36</v>
      </c>
      <c r="U9" s="159" t="s">
        <v>0</v>
      </c>
      <c r="V9" s="159" t="s">
        <v>63</v>
      </c>
      <c r="W9" s="159" t="s">
        <v>64</v>
      </c>
      <c r="X9" s="159" t="s">
        <v>36</v>
      </c>
      <c r="Y9" s="159" t="s">
        <v>0</v>
      </c>
      <c r="Z9" s="159" t="s">
        <v>63</v>
      </c>
      <c r="AA9" s="159" t="s">
        <v>64</v>
      </c>
      <c r="AB9" s="159" t="s">
        <v>36</v>
      </c>
      <c r="AC9" s="159" t="s">
        <v>0</v>
      </c>
      <c r="AD9" s="159" t="s">
        <v>63</v>
      </c>
      <c r="AE9" s="159" t="s">
        <v>64</v>
      </c>
      <c r="AF9" s="159" t="s">
        <v>36</v>
      </c>
      <c r="AG9" s="159" t="s">
        <v>0</v>
      </c>
      <c r="AH9" s="159" t="s">
        <v>63</v>
      </c>
      <c r="AI9" s="159" t="s">
        <v>64</v>
      </c>
      <c r="AJ9" s="159" t="s">
        <v>36</v>
      </c>
      <c r="AK9" s="159" t="s">
        <v>0</v>
      </c>
      <c r="AL9" s="159" t="s">
        <v>63</v>
      </c>
      <c r="AM9" s="159" t="s">
        <v>64</v>
      </c>
      <c r="AN9" s="159" t="s">
        <v>36</v>
      </c>
      <c r="AO9" s="159" t="s">
        <v>0</v>
      </c>
      <c r="AP9" s="159" t="s">
        <v>63</v>
      </c>
      <c r="AQ9" s="159" t="s">
        <v>64</v>
      </c>
      <c r="AR9" s="159" t="s">
        <v>36</v>
      </c>
      <c r="AS9" s="159" t="s">
        <v>0</v>
      </c>
      <c r="AT9" s="159" t="s">
        <v>63</v>
      </c>
      <c r="AU9" s="159" t="s">
        <v>64</v>
      </c>
      <c r="AV9" s="159" t="s">
        <v>36</v>
      </c>
      <c r="AW9" s="159" t="s">
        <v>0</v>
      </c>
      <c r="AX9" s="159" t="s">
        <v>63</v>
      </c>
      <c r="AY9" s="159" t="s">
        <v>64</v>
      </c>
      <c r="AZ9" s="159" t="s">
        <v>36</v>
      </c>
      <c r="BA9" s="171"/>
      <c r="BB9" s="172"/>
      <c r="BC9" s="172"/>
    </row>
    <row r="10" spans="1:56" ht="105" customHeight="1">
      <c r="A10" s="168"/>
      <c r="B10" s="168"/>
      <c r="C10" s="159" t="s">
        <v>133</v>
      </c>
      <c r="D10" s="70" t="s">
        <v>375</v>
      </c>
      <c r="E10" s="119">
        <f>E6*0.01</f>
        <v>0.33</v>
      </c>
      <c r="F10" s="119">
        <f>F6*0.015</f>
        <v>0.18</v>
      </c>
      <c r="G10" s="119">
        <f>G6*0.02</f>
        <v>0.64</v>
      </c>
      <c r="H10" s="119">
        <f>E10+F10+G10</f>
        <v>1.1499999999999999</v>
      </c>
      <c r="I10" s="119">
        <f t="shared" ref="I10" si="9">I6*0.01</f>
        <v>0.34</v>
      </c>
      <c r="J10" s="119">
        <f t="shared" ref="J10" si="10">J6*0.015</f>
        <v>0.18</v>
      </c>
      <c r="K10" s="119">
        <f t="shared" ref="K10" si="11">K6*0.02</f>
        <v>0.68</v>
      </c>
      <c r="L10" s="119">
        <f t="shared" ref="L10" si="12">I10+J10+K10</f>
        <v>1.2000000000000002</v>
      </c>
      <c r="M10" s="119">
        <f t="shared" ref="M10" si="13">M6*0.01</f>
        <v>0.34</v>
      </c>
      <c r="N10" s="119">
        <f t="shared" ref="N10" si="14">N6*0.015</f>
        <v>0.18</v>
      </c>
      <c r="O10" s="119">
        <f t="shared" ref="O10" si="15">O6*0.02</f>
        <v>0.70000000000000007</v>
      </c>
      <c r="P10" s="119">
        <f t="shared" ref="P10" si="16">M10+N10+O10</f>
        <v>1.2200000000000002</v>
      </c>
      <c r="Q10" s="119">
        <f t="shared" ref="Q10" si="17">Q6*0.01</f>
        <v>0.36</v>
      </c>
      <c r="R10" s="119">
        <f t="shared" ref="R10" si="18">R6*0.015</f>
        <v>0.19500000000000001</v>
      </c>
      <c r="S10" s="119">
        <f t="shared" ref="S10" si="19">S6*0.02</f>
        <v>0.76</v>
      </c>
      <c r="T10" s="119">
        <f t="shared" ref="T10" si="20">Q10+R10+S10</f>
        <v>1.3149999999999999</v>
      </c>
      <c r="U10" s="119">
        <f t="shared" ref="U10" si="21">U6*0.01</f>
        <v>0.36</v>
      </c>
      <c r="V10" s="119">
        <f t="shared" ref="V10" si="22">V6*0.015</f>
        <v>0.19500000000000001</v>
      </c>
      <c r="W10" s="119">
        <f t="shared" ref="W10" si="23">W6*0.02</f>
        <v>0.76</v>
      </c>
      <c r="X10" s="119">
        <f t="shared" ref="X10" si="24">U10+V10+W10</f>
        <v>1.3149999999999999</v>
      </c>
      <c r="Y10" s="119">
        <f t="shared" ref="Y10" si="25">Y6*0.01</f>
        <v>0.36</v>
      </c>
      <c r="Z10" s="119">
        <f t="shared" ref="Z10" si="26">Z6*0.015</f>
        <v>0.19500000000000001</v>
      </c>
      <c r="AA10" s="119">
        <f t="shared" ref="AA10" si="27">AA6*0.02</f>
        <v>0.76</v>
      </c>
      <c r="AB10" s="119">
        <f t="shared" ref="AB10" si="28">Y10+Z10+AA10</f>
        <v>1.3149999999999999</v>
      </c>
      <c r="AC10" s="119">
        <f t="shared" ref="AC10" si="29">AC6*0.01</f>
        <v>0.23</v>
      </c>
      <c r="AD10" s="119">
        <f t="shared" ref="AD10" si="30">AD6*0.015</f>
        <v>0.15</v>
      </c>
      <c r="AE10" s="119">
        <f t="shared" ref="AE10" si="31">AE6*0.02</f>
        <v>0.70000000000000007</v>
      </c>
      <c r="AF10" s="119">
        <f t="shared" ref="AF10" si="32">AC10+AD10+AE10</f>
        <v>1.08</v>
      </c>
      <c r="AG10" s="119">
        <f t="shared" ref="AG10" si="33">AG6*0.01</f>
        <v>0.24</v>
      </c>
      <c r="AH10" s="119">
        <f t="shared" ref="AH10" si="34">AH6*0.015</f>
        <v>0.15</v>
      </c>
      <c r="AI10" s="119">
        <f t="shared" ref="AI10" si="35">AI6*0.02</f>
        <v>0.70000000000000007</v>
      </c>
      <c r="AJ10" s="119">
        <f t="shared" ref="AJ10" si="36">AG10+AH10+AI10</f>
        <v>1.0900000000000001</v>
      </c>
      <c r="AK10" s="119">
        <f t="shared" ref="AK10" si="37">AK6*0.01</f>
        <v>0.21</v>
      </c>
      <c r="AL10" s="119">
        <f t="shared" ref="AL10" si="38">AL6*0.015</f>
        <v>0.13500000000000001</v>
      </c>
      <c r="AM10" s="119">
        <f t="shared" ref="AM10" si="39">AM6*0.02</f>
        <v>0.62</v>
      </c>
      <c r="AN10" s="119">
        <f t="shared" ref="AN10" si="40">AK10+AL10+AM10</f>
        <v>0.96499999999999997</v>
      </c>
      <c r="AO10" s="119">
        <f t="shared" ref="AO10" si="41">AO6*0.01</f>
        <v>0.21</v>
      </c>
      <c r="AP10" s="119">
        <f t="shared" ref="AP10" si="42">AP6*0.015</f>
        <v>0.13500000000000001</v>
      </c>
      <c r="AQ10" s="119">
        <f t="shared" ref="AQ10" si="43">AQ6*0.02</f>
        <v>0.62</v>
      </c>
      <c r="AR10" s="119">
        <f t="shared" ref="AR10" si="44">AO10+AP10+AQ10</f>
        <v>0.96499999999999997</v>
      </c>
      <c r="AS10" s="119">
        <f t="shared" ref="AS10" si="45">AS6*0.01</f>
        <v>0.21</v>
      </c>
      <c r="AT10" s="119">
        <f t="shared" ref="AT10" si="46">AT6*0.015</f>
        <v>0.13500000000000001</v>
      </c>
      <c r="AU10" s="119">
        <f t="shared" ref="AU10" si="47">AU6*0.02</f>
        <v>0.57999999999999996</v>
      </c>
      <c r="AV10" s="119">
        <f t="shared" ref="AV10" si="48">AS10+AT10+AU10</f>
        <v>0.92499999999999993</v>
      </c>
      <c r="AW10" s="119">
        <f t="shared" ref="AW10" si="49">AW6*0.01</f>
        <v>0.21</v>
      </c>
      <c r="AX10" s="119">
        <f t="shared" ref="AX10" si="50">AX6*0.015</f>
        <v>0.13500000000000001</v>
      </c>
      <c r="AY10" s="119">
        <f t="shared" ref="AY10" si="51">AY6*0.02</f>
        <v>0.57999999999999996</v>
      </c>
      <c r="AZ10" s="119">
        <f t="shared" ref="AZ10" si="52">AW10+AX10+AY10</f>
        <v>0.92499999999999993</v>
      </c>
      <c r="BA10" s="170"/>
      <c r="BB10" s="172"/>
      <c r="BC10" s="172"/>
    </row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13" type="noConversion"/>
  <pageMargins left="0.47" right="0.16" top="0.38" bottom="0.82" header="0.31496062992125984" footer="0.31496062992125984"/>
  <pageSetup paperSize="9" fitToWidth="0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M47"/>
  <sheetViews>
    <sheetView topLeftCell="B1" workbookViewId="0">
      <selection activeCell="H29" sqref="H6:H29"/>
    </sheetView>
  </sheetViews>
  <sheetFormatPr defaultColWidth="9" defaultRowHeight="13.5"/>
  <cols>
    <col min="1" max="1" width="6.125" customWidth="1"/>
    <col min="2" max="2" width="5.875" customWidth="1"/>
    <col min="3" max="3" width="15" customWidth="1"/>
    <col min="4" max="4" width="10.75" customWidth="1"/>
    <col min="5" max="5" width="14.25" customWidth="1"/>
    <col min="6" max="12" width="10.75" customWidth="1"/>
    <col min="13" max="13" width="10.75" style="288" customWidth="1"/>
    <col min="14" max="253" width="10" customWidth="1"/>
  </cols>
  <sheetData>
    <row r="1" spans="1:13" ht="18.75">
      <c r="A1" s="163" t="s">
        <v>114</v>
      </c>
      <c r="B1" s="163"/>
    </row>
    <row r="2" spans="1:13" ht="35.1" customHeight="1">
      <c r="A2" s="167" t="s">
        <v>112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35.1" customHeight="1">
      <c r="A3" s="2"/>
      <c r="B3" s="2"/>
      <c r="C3" s="2"/>
      <c r="D3" s="2"/>
      <c r="E3" s="2"/>
      <c r="F3" s="2"/>
      <c r="G3" s="9"/>
      <c r="H3" s="164" t="s">
        <v>39</v>
      </c>
      <c r="I3" s="164"/>
      <c r="J3" s="3"/>
      <c r="K3" s="164" t="s">
        <v>40</v>
      </c>
      <c r="L3" s="164"/>
      <c r="M3" s="289"/>
    </row>
    <row r="4" spans="1:13" ht="37.5" customHeight="1">
      <c r="A4" s="281" t="s">
        <v>1</v>
      </c>
      <c r="B4" s="281" t="s">
        <v>2</v>
      </c>
      <c r="C4" s="281" t="s">
        <v>3</v>
      </c>
      <c r="D4" s="281" t="s">
        <v>4</v>
      </c>
      <c r="E4" s="281" t="s">
        <v>5</v>
      </c>
      <c r="F4" s="281" t="s">
        <v>6</v>
      </c>
      <c r="G4" s="281" t="s">
        <v>7</v>
      </c>
      <c r="H4" s="287" t="s">
        <v>106</v>
      </c>
      <c r="I4" s="284" t="s">
        <v>20</v>
      </c>
      <c r="J4" s="285"/>
      <c r="K4" s="286"/>
      <c r="L4" s="280" t="s">
        <v>24</v>
      </c>
      <c r="M4" s="290" t="s">
        <v>25</v>
      </c>
    </row>
    <row r="5" spans="1:13" ht="39.950000000000003" customHeight="1">
      <c r="A5" s="282"/>
      <c r="B5" s="282"/>
      <c r="C5" s="282"/>
      <c r="D5" s="283"/>
      <c r="E5" s="282"/>
      <c r="F5" s="283"/>
      <c r="G5" s="283"/>
      <c r="H5" s="283"/>
      <c r="I5" s="10" t="s">
        <v>65</v>
      </c>
      <c r="J5" s="10" t="s">
        <v>66</v>
      </c>
      <c r="K5" s="10" t="s">
        <v>67</v>
      </c>
      <c r="L5" s="281"/>
      <c r="M5" s="291"/>
    </row>
    <row r="6" spans="1:13" ht="36.75" customHeight="1">
      <c r="A6" s="11">
        <v>1</v>
      </c>
      <c r="B6" s="33" t="s">
        <v>125</v>
      </c>
      <c r="C6" s="31" t="s">
        <v>123</v>
      </c>
      <c r="D6" s="12" t="s">
        <v>124</v>
      </c>
      <c r="E6" s="32">
        <v>15506051111</v>
      </c>
      <c r="F6" s="11">
        <v>45</v>
      </c>
      <c r="G6" s="11">
        <v>45</v>
      </c>
      <c r="H6" s="45">
        <v>12</v>
      </c>
      <c r="I6" s="45">
        <v>48</v>
      </c>
      <c r="J6" s="45">
        <v>24</v>
      </c>
      <c r="K6" s="45">
        <v>72</v>
      </c>
      <c r="L6" s="44">
        <f>I6*0.01+J6*0.02+K6*0.03</f>
        <v>3.12</v>
      </c>
      <c r="M6" s="292">
        <f>L6/4</f>
        <v>0.78</v>
      </c>
    </row>
    <row r="7" spans="1:13" ht="42" customHeight="1">
      <c r="A7" s="11">
        <v>2</v>
      </c>
      <c r="B7" s="33" t="s">
        <v>122</v>
      </c>
      <c r="C7" s="45" t="s">
        <v>134</v>
      </c>
      <c r="D7" s="45" t="s">
        <v>135</v>
      </c>
      <c r="E7" s="45">
        <v>15504407000</v>
      </c>
      <c r="F7" s="44">
        <v>47</v>
      </c>
      <c r="G7" s="13">
        <v>47</v>
      </c>
      <c r="H7" s="158">
        <v>20</v>
      </c>
      <c r="I7" s="45">
        <v>36</v>
      </c>
      <c r="J7" s="45">
        <v>96</v>
      </c>
      <c r="K7" s="45">
        <v>96</v>
      </c>
      <c r="L7" s="44">
        <f t="shared" ref="L7:L29" si="0">I7*0.01+J7*0.02+K7*0.03</f>
        <v>5.16</v>
      </c>
      <c r="M7" s="292">
        <f t="shared" ref="M7:M29" si="1">L7/4</f>
        <v>1.29</v>
      </c>
    </row>
    <row r="8" spans="1:13" ht="35.25" customHeight="1">
      <c r="A8" s="11">
        <v>3</v>
      </c>
      <c r="B8" s="33" t="s">
        <v>122</v>
      </c>
      <c r="C8" s="57" t="s">
        <v>154</v>
      </c>
      <c r="D8" s="57" t="s">
        <v>155</v>
      </c>
      <c r="E8" s="57">
        <v>13500816855</v>
      </c>
      <c r="F8" s="56">
        <v>40</v>
      </c>
      <c r="G8" s="56">
        <v>40</v>
      </c>
      <c r="H8" s="45">
        <v>2</v>
      </c>
      <c r="I8" s="45">
        <v>12</v>
      </c>
      <c r="J8" s="45">
        <v>1</v>
      </c>
      <c r="K8" s="45">
        <v>0</v>
      </c>
      <c r="L8" s="44">
        <f t="shared" si="0"/>
        <v>0.13999999999999999</v>
      </c>
      <c r="M8" s="292">
        <f t="shared" si="1"/>
        <v>3.4999999999999996E-2</v>
      </c>
    </row>
    <row r="9" spans="1:13" ht="35.25" customHeight="1">
      <c r="A9" s="11">
        <v>4</v>
      </c>
      <c r="B9" s="33" t="s">
        <v>122</v>
      </c>
      <c r="C9" s="57" t="s">
        <v>156</v>
      </c>
      <c r="D9" s="58" t="s">
        <v>157</v>
      </c>
      <c r="E9" s="59">
        <v>13844918909</v>
      </c>
      <c r="F9" s="59">
        <v>30</v>
      </c>
      <c r="G9" s="59">
        <v>30</v>
      </c>
      <c r="H9" s="45">
        <v>12</v>
      </c>
      <c r="I9" s="45">
        <v>17</v>
      </c>
      <c r="J9" s="45">
        <v>72</v>
      </c>
      <c r="K9" s="45">
        <v>48</v>
      </c>
      <c r="L9" s="44">
        <f t="shared" si="0"/>
        <v>3.05</v>
      </c>
      <c r="M9" s="292">
        <f t="shared" si="1"/>
        <v>0.76249999999999996</v>
      </c>
    </row>
    <row r="10" spans="1:13" ht="35.25" customHeight="1">
      <c r="A10" s="11">
        <v>5</v>
      </c>
      <c r="B10" s="33" t="s">
        <v>122</v>
      </c>
      <c r="C10" s="57" t="s">
        <v>158</v>
      </c>
      <c r="D10" s="59" t="s">
        <v>159</v>
      </c>
      <c r="E10" s="59">
        <v>18626712641</v>
      </c>
      <c r="F10" s="59">
        <v>135</v>
      </c>
      <c r="G10" s="59"/>
      <c r="H10" s="158">
        <v>2</v>
      </c>
      <c r="I10" s="45">
        <v>0</v>
      </c>
      <c r="J10" s="45">
        <v>2</v>
      </c>
      <c r="K10" s="45">
        <v>12</v>
      </c>
      <c r="L10" s="44">
        <f t="shared" si="0"/>
        <v>0.39999999999999997</v>
      </c>
      <c r="M10" s="292">
        <f t="shared" si="1"/>
        <v>9.9999999999999992E-2</v>
      </c>
    </row>
    <row r="11" spans="1:13" s="63" customFormat="1" ht="36" customHeight="1" thickBot="1">
      <c r="A11" s="11">
        <v>6</v>
      </c>
      <c r="B11" s="33" t="s">
        <v>122</v>
      </c>
      <c r="C11" s="65" t="s">
        <v>167</v>
      </c>
      <c r="D11" s="65" t="s">
        <v>165</v>
      </c>
      <c r="E11" s="65">
        <v>13578961678</v>
      </c>
      <c r="F11" s="64">
        <v>50</v>
      </c>
      <c r="G11" s="64">
        <v>34</v>
      </c>
      <c r="H11" s="44">
        <v>8</v>
      </c>
      <c r="I11" s="44">
        <v>57</v>
      </c>
      <c r="J11" s="44">
        <v>22</v>
      </c>
      <c r="K11" s="44">
        <v>12</v>
      </c>
      <c r="L11" s="44">
        <f t="shared" si="0"/>
        <v>1.37</v>
      </c>
      <c r="M11" s="292">
        <f t="shared" si="1"/>
        <v>0.34250000000000003</v>
      </c>
    </row>
    <row r="12" spans="1:13" ht="36" customHeight="1" thickBot="1">
      <c r="A12" s="11">
        <v>7</v>
      </c>
      <c r="B12" s="33" t="s">
        <v>122</v>
      </c>
      <c r="C12" s="93" t="s">
        <v>173</v>
      </c>
      <c r="D12" s="95" t="s">
        <v>169</v>
      </c>
      <c r="E12" s="94">
        <v>15500054477</v>
      </c>
      <c r="F12" s="12">
        <v>160</v>
      </c>
      <c r="G12" s="11">
        <v>160</v>
      </c>
      <c r="H12" s="44">
        <v>26</v>
      </c>
      <c r="I12" s="44">
        <v>46</v>
      </c>
      <c r="J12" s="44">
        <v>84</v>
      </c>
      <c r="K12" s="44">
        <v>5</v>
      </c>
      <c r="L12" s="44">
        <f t="shared" si="0"/>
        <v>2.29</v>
      </c>
      <c r="M12" s="292">
        <f t="shared" si="1"/>
        <v>0.57250000000000001</v>
      </c>
    </row>
    <row r="13" spans="1:13" ht="36" customHeight="1">
      <c r="A13" s="11">
        <v>8</v>
      </c>
      <c r="B13" s="33" t="s">
        <v>122</v>
      </c>
      <c r="C13" s="57" t="s">
        <v>174</v>
      </c>
      <c r="D13" s="57" t="s">
        <v>175</v>
      </c>
      <c r="E13" s="57">
        <v>13804391698</v>
      </c>
      <c r="F13" s="56">
        <v>30</v>
      </c>
      <c r="G13" s="56">
        <v>52</v>
      </c>
      <c r="H13" s="91">
        <v>22</v>
      </c>
      <c r="I13" s="91">
        <v>32</v>
      </c>
      <c r="J13" s="91">
        <v>119</v>
      </c>
      <c r="K13" s="91">
        <v>14</v>
      </c>
      <c r="L13" s="44">
        <f t="shared" si="0"/>
        <v>3.1199999999999997</v>
      </c>
      <c r="M13" s="292">
        <f t="shared" si="1"/>
        <v>0.77999999999999992</v>
      </c>
    </row>
    <row r="14" spans="1:13" ht="36" customHeight="1">
      <c r="A14" s="11">
        <v>9</v>
      </c>
      <c r="B14" s="33" t="s">
        <v>122</v>
      </c>
      <c r="C14" s="57" t="s">
        <v>183</v>
      </c>
      <c r="D14" s="58" t="s">
        <v>184</v>
      </c>
      <c r="E14" s="59">
        <v>13578806603</v>
      </c>
      <c r="F14" s="59">
        <v>63</v>
      </c>
      <c r="G14" s="59">
        <v>60</v>
      </c>
      <c r="H14" s="44">
        <v>8</v>
      </c>
      <c r="I14" s="44">
        <v>33</v>
      </c>
      <c r="J14" s="44">
        <v>21</v>
      </c>
      <c r="K14" s="44">
        <v>7</v>
      </c>
      <c r="L14" s="44">
        <f t="shared" si="0"/>
        <v>0.96</v>
      </c>
      <c r="M14" s="292">
        <f t="shared" si="1"/>
        <v>0.24</v>
      </c>
    </row>
    <row r="15" spans="1:13" ht="36" customHeight="1">
      <c r="A15" s="11">
        <v>10</v>
      </c>
      <c r="B15" s="33" t="s">
        <v>122</v>
      </c>
      <c r="C15" s="57" t="s">
        <v>185</v>
      </c>
      <c r="D15" s="59" t="s">
        <v>186</v>
      </c>
      <c r="E15" s="59">
        <v>18843126368</v>
      </c>
      <c r="F15" s="59">
        <v>15</v>
      </c>
      <c r="G15" s="59">
        <v>12</v>
      </c>
      <c r="H15" s="91">
        <v>6</v>
      </c>
      <c r="I15" s="91">
        <v>12</v>
      </c>
      <c r="J15" s="91">
        <v>0</v>
      </c>
      <c r="K15" s="91">
        <v>48</v>
      </c>
      <c r="L15" s="44">
        <f t="shared" si="0"/>
        <v>1.56</v>
      </c>
      <c r="M15" s="292">
        <f t="shared" si="1"/>
        <v>0.39</v>
      </c>
    </row>
    <row r="16" spans="1:13" ht="36" customHeight="1">
      <c r="A16" s="11">
        <v>11</v>
      </c>
      <c r="B16" s="33" t="s">
        <v>122</v>
      </c>
      <c r="C16" s="82" t="s">
        <v>187</v>
      </c>
      <c r="D16" s="83" t="s">
        <v>188</v>
      </c>
      <c r="E16" s="83">
        <v>15643052229</v>
      </c>
      <c r="F16" s="83">
        <v>77</v>
      </c>
      <c r="G16" s="83">
        <v>62</v>
      </c>
      <c r="H16" s="45">
        <v>4</v>
      </c>
      <c r="I16" s="44">
        <v>12</v>
      </c>
      <c r="J16" s="45">
        <v>17</v>
      </c>
      <c r="K16" s="44">
        <v>1</v>
      </c>
      <c r="L16" s="44">
        <f t="shared" si="0"/>
        <v>0.49</v>
      </c>
      <c r="M16" s="292">
        <f t="shared" si="1"/>
        <v>0.1225</v>
      </c>
    </row>
    <row r="17" spans="1:13" ht="36" customHeight="1">
      <c r="A17" s="11">
        <v>12</v>
      </c>
      <c r="B17" s="33" t="s">
        <v>122</v>
      </c>
      <c r="C17" s="45" t="s">
        <v>202</v>
      </c>
      <c r="D17" s="45" t="s">
        <v>195</v>
      </c>
      <c r="E17" s="45">
        <v>13756679696</v>
      </c>
      <c r="F17" s="44">
        <v>78</v>
      </c>
      <c r="G17" s="44">
        <v>66</v>
      </c>
      <c r="H17" s="44">
        <v>16</v>
      </c>
      <c r="I17" s="44">
        <v>94</v>
      </c>
      <c r="J17" s="44">
        <v>36</v>
      </c>
      <c r="K17" s="44">
        <v>44</v>
      </c>
      <c r="L17" s="44">
        <f t="shared" si="0"/>
        <v>2.98</v>
      </c>
      <c r="M17" s="292">
        <f t="shared" si="1"/>
        <v>0.745</v>
      </c>
    </row>
    <row r="18" spans="1:13" ht="36" customHeight="1">
      <c r="A18" s="11">
        <v>13</v>
      </c>
      <c r="B18" s="33" t="s">
        <v>122</v>
      </c>
      <c r="C18" s="45" t="s">
        <v>200</v>
      </c>
      <c r="D18" s="90" t="s">
        <v>197</v>
      </c>
      <c r="E18" s="91">
        <v>13630536557</v>
      </c>
      <c r="F18" s="91">
        <v>23</v>
      </c>
      <c r="G18" s="91">
        <v>23</v>
      </c>
      <c r="H18" s="91">
        <v>8</v>
      </c>
      <c r="I18" s="91">
        <v>25</v>
      </c>
      <c r="J18" s="91">
        <v>36</v>
      </c>
      <c r="K18" s="91">
        <v>24</v>
      </c>
      <c r="L18" s="44">
        <f t="shared" si="0"/>
        <v>1.69</v>
      </c>
      <c r="M18" s="292">
        <f t="shared" si="1"/>
        <v>0.42249999999999999</v>
      </c>
    </row>
    <row r="19" spans="1:13" ht="36" customHeight="1">
      <c r="A19" s="11">
        <v>14</v>
      </c>
      <c r="B19" s="33" t="s">
        <v>122</v>
      </c>
      <c r="C19" s="45" t="s">
        <v>201</v>
      </c>
      <c r="D19" s="92" t="s">
        <v>199</v>
      </c>
      <c r="E19" s="91">
        <v>15804491799</v>
      </c>
      <c r="F19" s="91">
        <v>35</v>
      </c>
      <c r="G19" s="91">
        <v>35</v>
      </c>
      <c r="H19" s="45">
        <v>16</v>
      </c>
      <c r="I19" s="44">
        <v>126</v>
      </c>
      <c r="J19" s="45">
        <v>0</v>
      </c>
      <c r="K19" s="44">
        <v>48</v>
      </c>
      <c r="L19" s="44">
        <f t="shared" si="0"/>
        <v>2.7</v>
      </c>
      <c r="M19" s="292">
        <f t="shared" si="1"/>
        <v>0.67500000000000004</v>
      </c>
    </row>
    <row r="20" spans="1:13" ht="39" customHeight="1">
      <c r="A20" s="11">
        <v>15</v>
      </c>
      <c r="B20" s="33" t="s">
        <v>122</v>
      </c>
      <c r="C20" s="100" t="s">
        <v>233</v>
      </c>
      <c r="D20" s="100" t="s">
        <v>223</v>
      </c>
      <c r="E20" s="100">
        <v>15526850988</v>
      </c>
      <c r="F20" s="101">
        <v>143</v>
      </c>
      <c r="G20" s="101">
        <v>89</v>
      </c>
      <c r="H20" s="101">
        <v>18</v>
      </c>
      <c r="I20" s="101">
        <v>49</v>
      </c>
      <c r="J20" s="101">
        <v>0</v>
      </c>
      <c r="K20" s="101">
        <v>138</v>
      </c>
      <c r="L20" s="44">
        <f t="shared" si="0"/>
        <v>4.63</v>
      </c>
      <c r="M20" s="292">
        <f t="shared" si="1"/>
        <v>1.1575</v>
      </c>
    </row>
    <row r="21" spans="1:13" ht="39" customHeight="1">
      <c r="A21" s="11">
        <v>16</v>
      </c>
      <c r="B21" s="33" t="s">
        <v>122</v>
      </c>
      <c r="C21" s="100" t="s">
        <v>234</v>
      </c>
      <c r="D21" s="102" t="s">
        <v>224</v>
      </c>
      <c r="E21" s="100" t="s">
        <v>225</v>
      </c>
      <c r="F21" s="103">
        <v>60</v>
      </c>
      <c r="G21" s="103">
        <v>57</v>
      </c>
      <c r="H21" s="103">
        <v>9</v>
      </c>
      <c r="I21" s="103">
        <v>53</v>
      </c>
      <c r="J21" s="103">
        <v>12</v>
      </c>
      <c r="K21" s="103">
        <v>15</v>
      </c>
      <c r="L21" s="44">
        <f t="shared" si="0"/>
        <v>1.22</v>
      </c>
      <c r="M21" s="292">
        <f t="shared" si="1"/>
        <v>0.30499999999999999</v>
      </c>
    </row>
    <row r="22" spans="1:13" ht="39" customHeight="1">
      <c r="A22" s="11">
        <v>17</v>
      </c>
      <c r="B22" s="33" t="s">
        <v>122</v>
      </c>
      <c r="C22" s="100" t="s">
        <v>235</v>
      </c>
      <c r="D22" s="103" t="s">
        <v>226</v>
      </c>
      <c r="E22" s="100">
        <v>15764425111</v>
      </c>
      <c r="F22" s="103">
        <v>30</v>
      </c>
      <c r="G22" s="103">
        <v>62</v>
      </c>
      <c r="H22" s="103">
        <v>12</v>
      </c>
      <c r="I22" s="103">
        <v>78</v>
      </c>
      <c r="J22" s="103">
        <v>1</v>
      </c>
      <c r="K22" s="103">
        <v>0</v>
      </c>
      <c r="L22" s="44">
        <f t="shared" si="0"/>
        <v>0.8</v>
      </c>
      <c r="M22" s="292">
        <f t="shared" si="1"/>
        <v>0.2</v>
      </c>
    </row>
    <row r="23" spans="1:13" ht="39" customHeight="1">
      <c r="A23" s="11">
        <v>18</v>
      </c>
      <c r="B23" s="33" t="s">
        <v>122</v>
      </c>
      <c r="C23" s="100" t="s">
        <v>236</v>
      </c>
      <c r="D23" s="100" t="s">
        <v>227</v>
      </c>
      <c r="E23" s="100">
        <v>15144643333</v>
      </c>
      <c r="F23" s="101">
        <v>47</v>
      </c>
      <c r="G23" s="101">
        <v>18</v>
      </c>
      <c r="H23" s="101">
        <v>2</v>
      </c>
      <c r="I23" s="101">
        <v>15</v>
      </c>
      <c r="J23" s="101">
        <v>0</v>
      </c>
      <c r="K23" s="101">
        <v>0</v>
      </c>
      <c r="L23" s="44">
        <f t="shared" si="0"/>
        <v>0.15</v>
      </c>
      <c r="M23" s="292">
        <f t="shared" si="1"/>
        <v>3.7499999999999999E-2</v>
      </c>
    </row>
    <row r="24" spans="1:13" ht="39" customHeight="1">
      <c r="A24" s="11">
        <v>19</v>
      </c>
      <c r="B24" s="33" t="s">
        <v>122</v>
      </c>
      <c r="C24" s="100" t="s">
        <v>237</v>
      </c>
      <c r="D24" s="101" t="s">
        <v>228</v>
      </c>
      <c r="E24" s="100">
        <v>15568956307</v>
      </c>
      <c r="F24" s="101">
        <v>15</v>
      </c>
      <c r="G24" s="101">
        <v>22</v>
      </c>
      <c r="H24" s="101">
        <v>6</v>
      </c>
      <c r="I24" s="101">
        <v>39</v>
      </c>
      <c r="J24" s="101">
        <v>0</v>
      </c>
      <c r="K24" s="101">
        <v>0</v>
      </c>
      <c r="L24" s="44">
        <f t="shared" si="0"/>
        <v>0.39</v>
      </c>
      <c r="M24" s="292">
        <f t="shared" si="1"/>
        <v>9.7500000000000003E-2</v>
      </c>
    </row>
    <row r="25" spans="1:13" ht="39" customHeight="1">
      <c r="A25" s="11">
        <v>20</v>
      </c>
      <c r="B25" s="33" t="s">
        <v>122</v>
      </c>
      <c r="C25" s="100" t="s">
        <v>238</v>
      </c>
      <c r="D25" s="101" t="s">
        <v>229</v>
      </c>
      <c r="E25" s="100">
        <v>18743185868</v>
      </c>
      <c r="F25" s="101">
        <v>35</v>
      </c>
      <c r="G25" s="101">
        <v>55</v>
      </c>
      <c r="H25" s="101">
        <v>29</v>
      </c>
      <c r="I25" s="101">
        <v>80</v>
      </c>
      <c r="J25" s="101">
        <v>1</v>
      </c>
      <c r="K25" s="101">
        <v>147</v>
      </c>
      <c r="L25" s="44">
        <f t="shared" si="0"/>
        <v>5.23</v>
      </c>
      <c r="M25" s="292">
        <f t="shared" si="1"/>
        <v>1.3075000000000001</v>
      </c>
    </row>
    <row r="26" spans="1:13" ht="39" customHeight="1">
      <c r="A26" s="11">
        <v>21</v>
      </c>
      <c r="B26" s="33" t="s">
        <v>122</v>
      </c>
      <c r="C26" s="100" t="s">
        <v>239</v>
      </c>
      <c r="D26" s="100" t="s">
        <v>117</v>
      </c>
      <c r="E26" s="100">
        <v>15506051111</v>
      </c>
      <c r="F26" s="100">
        <v>45</v>
      </c>
      <c r="G26" s="101">
        <v>25</v>
      </c>
      <c r="H26" s="100">
        <v>5</v>
      </c>
      <c r="I26" s="101">
        <v>30</v>
      </c>
      <c r="J26" s="100">
        <v>12</v>
      </c>
      <c r="K26" s="101">
        <v>0</v>
      </c>
      <c r="L26" s="44">
        <f t="shared" si="0"/>
        <v>0.54</v>
      </c>
      <c r="M26" s="292">
        <f t="shared" si="1"/>
        <v>0.13500000000000001</v>
      </c>
    </row>
    <row r="27" spans="1:13" ht="39" customHeight="1">
      <c r="A27" s="11">
        <v>22</v>
      </c>
      <c r="B27" s="33" t="s">
        <v>122</v>
      </c>
      <c r="C27" s="100" t="s">
        <v>240</v>
      </c>
      <c r="D27" s="100" t="s">
        <v>230</v>
      </c>
      <c r="E27" s="100">
        <v>13364504806</v>
      </c>
      <c r="F27" s="100">
        <v>21</v>
      </c>
      <c r="G27" s="101">
        <v>70</v>
      </c>
      <c r="H27" s="100">
        <v>5</v>
      </c>
      <c r="I27" s="101">
        <v>32</v>
      </c>
      <c r="J27" s="100">
        <v>8</v>
      </c>
      <c r="K27" s="101">
        <v>1</v>
      </c>
      <c r="L27" s="44">
        <f t="shared" si="0"/>
        <v>0.51</v>
      </c>
      <c r="M27" s="292">
        <f t="shared" si="1"/>
        <v>0.1275</v>
      </c>
    </row>
    <row r="28" spans="1:13" ht="39" customHeight="1">
      <c r="A28" s="11">
        <v>23</v>
      </c>
      <c r="B28" s="33" t="s">
        <v>122</v>
      </c>
      <c r="C28" s="100" t="s">
        <v>241</v>
      </c>
      <c r="D28" s="100" t="s">
        <v>231</v>
      </c>
      <c r="E28" s="100">
        <v>13756975323</v>
      </c>
      <c r="F28" s="100">
        <v>30</v>
      </c>
      <c r="G28" s="100">
        <v>30</v>
      </c>
      <c r="H28" s="100">
        <v>1</v>
      </c>
      <c r="I28" s="100">
        <v>0</v>
      </c>
      <c r="J28" s="100">
        <v>0</v>
      </c>
      <c r="K28" s="104">
        <v>12</v>
      </c>
      <c r="L28" s="44">
        <f t="shared" si="0"/>
        <v>0.36</v>
      </c>
      <c r="M28" s="292">
        <f t="shared" si="1"/>
        <v>0.09</v>
      </c>
    </row>
    <row r="29" spans="1:13" ht="39" customHeight="1">
      <c r="A29" s="11">
        <v>24</v>
      </c>
      <c r="B29" s="33" t="s">
        <v>122</v>
      </c>
      <c r="C29" s="100" t="s">
        <v>242</v>
      </c>
      <c r="D29" s="100" t="s">
        <v>232</v>
      </c>
      <c r="E29" s="100">
        <v>18686356835</v>
      </c>
      <c r="F29" s="100">
        <v>95</v>
      </c>
      <c r="G29" s="100">
        <v>68</v>
      </c>
      <c r="H29" s="100">
        <v>9</v>
      </c>
      <c r="I29" s="100">
        <v>47</v>
      </c>
      <c r="J29" s="100">
        <v>12</v>
      </c>
      <c r="K29" s="100">
        <v>24</v>
      </c>
      <c r="L29" s="44">
        <f t="shared" si="0"/>
        <v>1.43</v>
      </c>
      <c r="M29" s="292">
        <f t="shared" si="1"/>
        <v>0.35749999999999998</v>
      </c>
    </row>
    <row r="32" spans="1:13">
      <c r="B32" s="14"/>
      <c r="C32" s="14"/>
      <c r="D32" s="14"/>
    </row>
    <row r="33" spans="2:4">
      <c r="B33" s="14"/>
      <c r="C33" s="15"/>
      <c r="D33" s="14"/>
    </row>
    <row r="34" spans="2:4">
      <c r="B34" s="14"/>
      <c r="C34" s="15"/>
      <c r="D34" s="14"/>
    </row>
    <row r="35" spans="2:4">
      <c r="B35" s="14"/>
      <c r="C35" s="15"/>
      <c r="D35" s="14"/>
    </row>
    <row r="36" spans="2:4">
      <c r="B36" s="14"/>
      <c r="C36" s="15"/>
      <c r="D36" s="14"/>
    </row>
    <row r="37" spans="2:4">
      <c r="B37" s="14"/>
      <c r="C37" s="15"/>
      <c r="D37" s="14"/>
    </row>
    <row r="38" spans="2:4">
      <c r="B38" s="14"/>
      <c r="C38" s="15"/>
      <c r="D38" s="14"/>
    </row>
    <row r="39" spans="2:4">
      <c r="B39" s="14"/>
      <c r="C39" s="15"/>
      <c r="D39" s="14"/>
    </row>
    <row r="40" spans="2:4">
      <c r="B40" s="14"/>
      <c r="C40" s="15"/>
      <c r="D40" s="14"/>
    </row>
    <row r="41" spans="2:4">
      <c r="B41" s="14"/>
      <c r="C41" s="15"/>
      <c r="D41" s="14"/>
    </row>
    <row r="42" spans="2:4">
      <c r="B42" s="14"/>
      <c r="C42" s="15"/>
      <c r="D42" s="14"/>
    </row>
    <row r="43" spans="2:4">
      <c r="B43" s="14"/>
      <c r="C43" s="15"/>
      <c r="D43" s="14"/>
    </row>
    <row r="44" spans="2:4">
      <c r="B44" s="14"/>
      <c r="C44" s="15"/>
      <c r="D44" s="14"/>
    </row>
    <row r="45" spans="2:4">
      <c r="B45" s="14"/>
      <c r="C45" s="16"/>
      <c r="D45" s="14"/>
    </row>
    <row r="46" spans="2:4">
      <c r="B46" s="14"/>
      <c r="C46" s="16"/>
      <c r="D46" s="14"/>
    </row>
    <row r="47" spans="2:4">
      <c r="B47" s="14"/>
      <c r="C47" s="14"/>
      <c r="D47" s="14"/>
    </row>
  </sheetData>
  <mergeCells count="15">
    <mergeCell ref="A1:B1"/>
    <mergeCell ref="A2:M2"/>
    <mergeCell ref="M4:M5"/>
    <mergeCell ref="L4:L5"/>
    <mergeCell ref="B4:B5"/>
    <mergeCell ref="G4:G5"/>
    <mergeCell ref="C4:C5"/>
    <mergeCell ref="E4:E5"/>
    <mergeCell ref="K3:L3"/>
    <mergeCell ref="H3:I3"/>
    <mergeCell ref="A4:A5"/>
    <mergeCell ref="I4:K4"/>
    <mergeCell ref="F4:F5"/>
    <mergeCell ref="H4:H5"/>
    <mergeCell ref="D4:D5"/>
  </mergeCells>
  <phoneticPr fontId="18" type="noConversion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市汇总表</vt:lpstr>
      <vt:lpstr>1颐养院运营补贴统计表(云山街道) </vt:lpstr>
      <vt:lpstr>2老来福运营补贴统计表(云山街道)</vt:lpstr>
      <vt:lpstr>3可欣运营补贴统计表(云山街道)</vt:lpstr>
      <vt:lpstr>4康乐园运营补贴统计表(云山街道)</vt:lpstr>
      <vt:lpstr>5馨元运营补贴统计表  (云山街道) </vt:lpstr>
      <vt:lpstr>6人和运营补贴统计表  (云山街道)</vt:lpstr>
      <vt:lpstr>7健安居运营补贴统计表  (云山街道) </vt:lpstr>
      <vt:lpstr>8东山运营补贴统计表  (云山街道)</vt:lpstr>
      <vt:lpstr>9耄耋运营补贴统计表  (云山街道) </vt:lpstr>
      <vt:lpstr>10德福运营补贴统计表  (云山街道) </vt:lpstr>
      <vt:lpstr>11莲心运营补贴统计表  (云山街道) </vt:lpstr>
      <vt:lpstr>12清江祥和老年服务中心运营补贴统计表  (云山街道)</vt:lpstr>
      <vt:lpstr>13德祥运营补贴统计表  (奢领街道)</vt:lpstr>
      <vt:lpstr>14东方运营补贴统计表  (奢领街道)</vt:lpstr>
      <vt:lpstr>15汇德运营补贴统计表  (奢领街道)</vt:lpstr>
      <vt:lpstr>16广禾运营补贴统计表  (奢领街道)</vt:lpstr>
      <vt:lpstr>17鑫夕阳运营补贴统计表 (奢领街道)</vt:lpstr>
      <vt:lpstr>18悦和运营补贴统计表（双营乡） </vt:lpstr>
      <vt:lpstr>19夕阳红运营补贴统计表（双营乡） </vt:lpstr>
      <vt:lpstr>20康宁运营补贴统计表（齐家镇）</vt:lpstr>
      <vt:lpstr>21福吉新运营补贴统计表（平湖街道）</vt:lpstr>
      <vt:lpstr>22福源运营补贴统计表（平湖街道）</vt:lpstr>
      <vt:lpstr>23鸿源运营补贴统计表（平湖街道）</vt:lpstr>
      <vt:lpstr>24家园运营补贴统计表（平湖街道）</vt:lpstr>
      <vt:lpstr>25老年福星运营补贴统计表（平湖街道）</vt:lpstr>
      <vt:lpstr>26集顺运营补贴统计表（平湖街道）</vt:lpstr>
      <vt:lpstr>27良园运营补贴统计表（平湖街道）</vt:lpstr>
      <vt:lpstr>28隆鑫运营补贴统计表（平湖街道）</vt:lpstr>
      <vt:lpstr>29明珠生态园万家福运营补贴统计表（平湖街道）</vt:lpstr>
      <vt:lpstr>30双桥村运营补贴统计表（平湖街道）</vt:lpstr>
      <vt:lpstr>31夕阳之光运营补贴统计表（平湖街道）</vt:lpstr>
      <vt:lpstr>32鑫平湖运营补贴统计表（平湖街道）</vt:lpstr>
      <vt:lpstr>33颐养天年运营补贴统计表（平湖街道）</vt:lpstr>
      <vt:lpstr>34心乐运营补贴统计表（平湖街道） </vt:lpstr>
      <vt:lpstr>困难老人入住机构补贴统计表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2020-08-12T02:54:36Z</cp:lastPrinted>
  <dcterms:created xsi:type="dcterms:W3CDTF">2015-12-23T21:48:53Z</dcterms:created>
  <dcterms:modified xsi:type="dcterms:W3CDTF">2020-08-14T00:08:27Z</dcterms:modified>
</cp:coreProperties>
</file>